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15480" windowHeight="6735" tabRatio="791" activeTab="14"/>
  </bookViews>
  <sheets>
    <sheet name="Welcome" sheetId="15" r:id="rId1"/>
    <sheet name="Quotation" sheetId="9" r:id="rId2"/>
    <sheet name="PurchaseOrder" sheetId="1" r:id="rId3"/>
    <sheet name="Edit" sheetId="13" r:id="rId4"/>
    <sheet name="FindPO" sheetId="11" r:id="rId5"/>
    <sheet name="FindQO" sheetId="20" r:id="rId6"/>
    <sheet name="PrintPO" sheetId="12" r:id="rId7"/>
    <sheet name="PrintQO" sheetId="17" r:id="rId8"/>
    <sheet name="PrintEdit" sheetId="10" r:id="rId9"/>
    <sheet name="การชำระเงิน" sheetId="8" state="hidden" r:id="rId10"/>
    <sheet name="Temp" sheetId="5" r:id="rId11"/>
    <sheet name="Temp1" sheetId="16" r:id="rId12"/>
    <sheet name="หน่วยงาน" sheetId="7" state="hidden" r:id="rId13"/>
    <sheet name="Vendor" sheetId="4" state="hidden" r:id="rId14"/>
    <sheet name="สินค้า" sheetId="2" r:id="rId15"/>
    <sheet name="หน่วย" sheetId="3" state="hidden" r:id="rId16"/>
    <sheet name="Code" sheetId="14" state="hidden" r:id="rId17"/>
    <sheet name="Database" sheetId="18" r:id="rId18"/>
    <sheet name="Data" sheetId="19" r:id="rId19"/>
  </sheets>
  <definedNames>
    <definedName name="_xlnm._FilterDatabase" localSheetId="14" hidden="1">สินค้า!$A$1:$D$1000</definedName>
    <definedName name="Target">OFFSET(Database!$A$1,COUNTA(Database!$A:$A),0,1,9)</definedName>
    <definedName name="ValData">OFFSET(สินค้า!$G$2,0,0,สินค้า!$G$1)</definedName>
    <definedName name="Z_846B2263_E997_4F48_B304_6C92FF75B1DB_.wvu.Cols" localSheetId="2" hidden="1">PurchaseOrder!$K:$K</definedName>
    <definedName name="ผู้ขาย">Vendor!$B$2:$G$250</definedName>
    <definedName name="สินค้า">สินค้า!$A$2:$B$1000</definedName>
    <definedName name="หน่วย">หน่วย!$A$2:$B$50</definedName>
    <definedName name="หน่วยงาน">หน่วยงาน!$B$2:$D$10</definedName>
  </definedNames>
  <calcPr calcId="124519"/>
  <customWorkbookViews>
    <customWorkbookView name="ANURUK - มุมมองส่วนบุคคล" guid="{846B2263-E997-4F48-B304-6C92FF75B1DB}" mergeInterval="0" personalView="1" maximized="1" xWindow="1" yWindow="1" windowWidth="1356" windowHeight="504" activeSheetId="1"/>
  </customWorkbookViews>
</workbook>
</file>

<file path=xl/calcChain.xml><?xml version="1.0" encoding="utf-8"?>
<calcChain xmlns="http://schemas.openxmlformats.org/spreadsheetml/2006/main">
  <c r="E4" i="2"/>
  <c r="E2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3"/>
  <c r="E5" l="1"/>
  <c r="B3" i="5"/>
  <c r="C3"/>
  <c r="B4"/>
  <c r="C4"/>
  <c r="B5"/>
  <c r="C5"/>
  <c r="B6"/>
  <c r="C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B55"/>
  <c r="C55"/>
  <c r="B56"/>
  <c r="C56"/>
  <c r="B57"/>
  <c r="C57"/>
  <c r="B58"/>
  <c r="C58"/>
  <c r="B59"/>
  <c r="C59"/>
  <c r="B60"/>
  <c r="C60"/>
  <c r="B61"/>
  <c r="C61"/>
  <c r="B2"/>
  <c r="C2"/>
  <c r="D3"/>
  <c r="E3"/>
  <c r="F3"/>
  <c r="G3"/>
  <c r="H3"/>
  <c r="I3"/>
  <c r="J3"/>
  <c r="K3"/>
  <c r="L3"/>
  <c r="D4"/>
  <c r="E4"/>
  <c r="F4"/>
  <c r="G4"/>
  <c r="H4"/>
  <c r="I4"/>
  <c r="J4"/>
  <c r="K4"/>
  <c r="L4"/>
  <c r="D5"/>
  <c r="E5"/>
  <c r="F5"/>
  <c r="G5"/>
  <c r="H5"/>
  <c r="I5"/>
  <c r="J5"/>
  <c r="K5"/>
  <c r="L5"/>
  <c r="D6"/>
  <c r="E6"/>
  <c r="F6"/>
  <c r="G6"/>
  <c r="H6"/>
  <c r="I6"/>
  <c r="J6"/>
  <c r="K6"/>
  <c r="L6"/>
  <c r="D7"/>
  <c r="E7"/>
  <c r="F7"/>
  <c r="G7"/>
  <c r="H7"/>
  <c r="I7"/>
  <c r="J7"/>
  <c r="K7"/>
  <c r="L7"/>
  <c r="D8"/>
  <c r="E8"/>
  <c r="F8"/>
  <c r="G8"/>
  <c r="H8"/>
  <c r="I8"/>
  <c r="J8"/>
  <c r="K8"/>
  <c r="L8"/>
  <c r="D9"/>
  <c r="E9"/>
  <c r="F9"/>
  <c r="G9"/>
  <c r="H9"/>
  <c r="I9"/>
  <c r="J9"/>
  <c r="K9"/>
  <c r="L9"/>
  <c r="D10"/>
  <c r="E10"/>
  <c r="F10"/>
  <c r="G10"/>
  <c r="H10"/>
  <c r="I10"/>
  <c r="J10"/>
  <c r="K10"/>
  <c r="L10"/>
  <c r="D11"/>
  <c r="E11"/>
  <c r="F11"/>
  <c r="G11"/>
  <c r="H11"/>
  <c r="I11"/>
  <c r="J11"/>
  <c r="K11"/>
  <c r="L11"/>
  <c r="D12"/>
  <c r="E12"/>
  <c r="F12"/>
  <c r="G12"/>
  <c r="H12"/>
  <c r="I12"/>
  <c r="J12"/>
  <c r="K12"/>
  <c r="L12"/>
  <c r="D13"/>
  <c r="E13"/>
  <c r="F13"/>
  <c r="G13"/>
  <c r="H13"/>
  <c r="I13"/>
  <c r="J13"/>
  <c r="K13"/>
  <c r="L13"/>
  <c r="D14"/>
  <c r="E14"/>
  <c r="F14"/>
  <c r="G14"/>
  <c r="H14"/>
  <c r="I14"/>
  <c r="J14"/>
  <c r="K14"/>
  <c r="L14"/>
  <c r="D15"/>
  <c r="E15"/>
  <c r="F15"/>
  <c r="G15"/>
  <c r="H15"/>
  <c r="I15"/>
  <c r="J15"/>
  <c r="K15"/>
  <c r="L15"/>
  <c r="D16"/>
  <c r="E16"/>
  <c r="F16"/>
  <c r="G16"/>
  <c r="H16"/>
  <c r="I16"/>
  <c r="J16"/>
  <c r="K16"/>
  <c r="L16"/>
  <c r="D17"/>
  <c r="E17"/>
  <c r="F17"/>
  <c r="G17"/>
  <c r="H17"/>
  <c r="I17"/>
  <c r="J17"/>
  <c r="K17"/>
  <c r="L17"/>
  <c r="D18"/>
  <c r="E18"/>
  <c r="F18"/>
  <c r="G18"/>
  <c r="H18"/>
  <c r="I18"/>
  <c r="J18"/>
  <c r="K18"/>
  <c r="L18"/>
  <c r="D19"/>
  <c r="E19"/>
  <c r="F19"/>
  <c r="G19"/>
  <c r="H19"/>
  <c r="I19"/>
  <c r="J19"/>
  <c r="K19"/>
  <c r="L19"/>
  <c r="D20"/>
  <c r="E20"/>
  <c r="F20"/>
  <c r="G20"/>
  <c r="H20"/>
  <c r="I20"/>
  <c r="J20"/>
  <c r="K20"/>
  <c r="L20"/>
  <c r="D21"/>
  <c r="E21"/>
  <c r="F21"/>
  <c r="G21"/>
  <c r="H21"/>
  <c r="I21"/>
  <c r="J21"/>
  <c r="K21"/>
  <c r="L21"/>
  <c r="D22"/>
  <c r="E22"/>
  <c r="F22"/>
  <c r="G22"/>
  <c r="H22"/>
  <c r="I22"/>
  <c r="J22"/>
  <c r="K22"/>
  <c r="L22"/>
  <c r="D23"/>
  <c r="E23"/>
  <c r="F23"/>
  <c r="G23"/>
  <c r="H23"/>
  <c r="I23"/>
  <c r="J23"/>
  <c r="K23"/>
  <c r="L23"/>
  <c r="D24"/>
  <c r="E24"/>
  <c r="F24"/>
  <c r="G24"/>
  <c r="H24"/>
  <c r="I24"/>
  <c r="J24"/>
  <c r="K24"/>
  <c r="L24"/>
  <c r="D25"/>
  <c r="E25"/>
  <c r="F25"/>
  <c r="G25"/>
  <c r="H25"/>
  <c r="I25"/>
  <c r="J25"/>
  <c r="K25"/>
  <c r="L25"/>
  <c r="D26"/>
  <c r="E26"/>
  <c r="F26"/>
  <c r="G26"/>
  <c r="H26"/>
  <c r="I26"/>
  <c r="J26"/>
  <c r="K26"/>
  <c r="L26"/>
  <c r="D27"/>
  <c r="E27"/>
  <c r="F27"/>
  <c r="G27"/>
  <c r="H27"/>
  <c r="I27"/>
  <c r="J27"/>
  <c r="K27"/>
  <c r="L27"/>
  <c r="D28"/>
  <c r="E28"/>
  <c r="F28"/>
  <c r="G28"/>
  <c r="H28"/>
  <c r="I28"/>
  <c r="J28"/>
  <c r="K28"/>
  <c r="L28"/>
  <c r="D29"/>
  <c r="E29"/>
  <c r="F29"/>
  <c r="G29"/>
  <c r="H29"/>
  <c r="I29"/>
  <c r="J29"/>
  <c r="K29"/>
  <c r="L29"/>
  <c r="D30"/>
  <c r="E30"/>
  <c r="F30"/>
  <c r="G30"/>
  <c r="H30"/>
  <c r="I30"/>
  <c r="J30"/>
  <c r="K30"/>
  <c r="L30"/>
  <c r="D31"/>
  <c r="E31"/>
  <c r="F31"/>
  <c r="G31"/>
  <c r="H31"/>
  <c r="I31"/>
  <c r="J31"/>
  <c r="K31"/>
  <c r="L31"/>
  <c r="D32"/>
  <c r="E32"/>
  <c r="F32"/>
  <c r="G32"/>
  <c r="H32"/>
  <c r="I32"/>
  <c r="J32"/>
  <c r="K32"/>
  <c r="L32"/>
  <c r="D33"/>
  <c r="E33"/>
  <c r="F33"/>
  <c r="G33"/>
  <c r="H33"/>
  <c r="I33"/>
  <c r="J33"/>
  <c r="K33"/>
  <c r="L33"/>
  <c r="D34"/>
  <c r="E34"/>
  <c r="F34"/>
  <c r="G34"/>
  <c r="H34"/>
  <c r="I34"/>
  <c r="J34"/>
  <c r="K34"/>
  <c r="L34"/>
  <c r="D35"/>
  <c r="E35"/>
  <c r="F35"/>
  <c r="G35"/>
  <c r="H35"/>
  <c r="I35"/>
  <c r="J35"/>
  <c r="K35"/>
  <c r="L35"/>
  <c r="D36"/>
  <c r="E36"/>
  <c r="F36"/>
  <c r="G36"/>
  <c r="H36"/>
  <c r="I36"/>
  <c r="J36"/>
  <c r="K36"/>
  <c r="L36"/>
  <c r="D37"/>
  <c r="E37"/>
  <c r="F37"/>
  <c r="G37"/>
  <c r="H37"/>
  <c r="I37"/>
  <c r="J37"/>
  <c r="K37"/>
  <c r="L37"/>
  <c r="D38"/>
  <c r="E38"/>
  <c r="F38"/>
  <c r="G38"/>
  <c r="H38"/>
  <c r="I38"/>
  <c r="J38"/>
  <c r="K38"/>
  <c r="L38"/>
  <c r="D39"/>
  <c r="E39"/>
  <c r="F39"/>
  <c r="G39"/>
  <c r="H39"/>
  <c r="I39"/>
  <c r="J39"/>
  <c r="K39"/>
  <c r="L39"/>
  <c r="D40"/>
  <c r="E40"/>
  <c r="F40"/>
  <c r="G40"/>
  <c r="H40"/>
  <c r="I40"/>
  <c r="J40"/>
  <c r="K40"/>
  <c r="L40"/>
  <c r="D41"/>
  <c r="E41"/>
  <c r="F41"/>
  <c r="G41"/>
  <c r="H41"/>
  <c r="I41"/>
  <c r="J41"/>
  <c r="K41"/>
  <c r="L41"/>
  <c r="D42"/>
  <c r="E42"/>
  <c r="F42"/>
  <c r="G42"/>
  <c r="H42"/>
  <c r="I42"/>
  <c r="J42"/>
  <c r="K42"/>
  <c r="L42"/>
  <c r="D43"/>
  <c r="E43"/>
  <c r="F43"/>
  <c r="G43"/>
  <c r="H43"/>
  <c r="I43"/>
  <c r="J43"/>
  <c r="K43"/>
  <c r="L43"/>
  <c r="D44"/>
  <c r="E44"/>
  <c r="F44"/>
  <c r="G44"/>
  <c r="H44"/>
  <c r="I44"/>
  <c r="J44"/>
  <c r="K44"/>
  <c r="L44"/>
  <c r="D45"/>
  <c r="E45"/>
  <c r="F45"/>
  <c r="G45"/>
  <c r="H45"/>
  <c r="I45"/>
  <c r="J45"/>
  <c r="K45"/>
  <c r="L45"/>
  <c r="D46"/>
  <c r="E46"/>
  <c r="F46"/>
  <c r="G46"/>
  <c r="H46"/>
  <c r="I46"/>
  <c r="J46"/>
  <c r="K46"/>
  <c r="L46"/>
  <c r="D47"/>
  <c r="E47"/>
  <c r="F47"/>
  <c r="G47"/>
  <c r="H47"/>
  <c r="I47"/>
  <c r="J47"/>
  <c r="K47"/>
  <c r="L47"/>
  <c r="D48"/>
  <c r="E48"/>
  <c r="F48"/>
  <c r="G48"/>
  <c r="H48"/>
  <c r="I48"/>
  <c r="J48"/>
  <c r="K48"/>
  <c r="L48"/>
  <c r="D49"/>
  <c r="E49"/>
  <c r="F49"/>
  <c r="G49"/>
  <c r="H49"/>
  <c r="I49"/>
  <c r="J49"/>
  <c r="K49"/>
  <c r="L49"/>
  <c r="D50"/>
  <c r="E50"/>
  <c r="F50"/>
  <c r="G50"/>
  <c r="H50"/>
  <c r="I50"/>
  <c r="J50"/>
  <c r="K50"/>
  <c r="L50"/>
  <c r="D51"/>
  <c r="E51"/>
  <c r="F51"/>
  <c r="G51"/>
  <c r="H51"/>
  <c r="I51"/>
  <c r="J51"/>
  <c r="K51"/>
  <c r="L51"/>
  <c r="D52"/>
  <c r="E52"/>
  <c r="F52"/>
  <c r="G52"/>
  <c r="H52"/>
  <c r="I52"/>
  <c r="J52"/>
  <c r="K52"/>
  <c r="L52"/>
  <c r="D53"/>
  <c r="E53"/>
  <c r="F53"/>
  <c r="G53"/>
  <c r="H53"/>
  <c r="I53"/>
  <c r="J53"/>
  <c r="K53"/>
  <c r="L53"/>
  <c r="D54"/>
  <c r="E54"/>
  <c r="F54"/>
  <c r="G54"/>
  <c r="H54"/>
  <c r="I54"/>
  <c r="J54"/>
  <c r="K54"/>
  <c r="L54"/>
  <c r="D55"/>
  <c r="E55"/>
  <c r="F55"/>
  <c r="G55"/>
  <c r="H55"/>
  <c r="I55"/>
  <c r="J55"/>
  <c r="K55"/>
  <c r="L55"/>
  <c r="D56"/>
  <c r="E56"/>
  <c r="F56"/>
  <c r="G56"/>
  <c r="H56"/>
  <c r="I56"/>
  <c r="J56"/>
  <c r="K56"/>
  <c r="L56"/>
  <c r="D57"/>
  <c r="E57"/>
  <c r="F57"/>
  <c r="G57"/>
  <c r="H57"/>
  <c r="I57"/>
  <c r="J57"/>
  <c r="K57"/>
  <c r="L57"/>
  <c r="D58"/>
  <c r="E58"/>
  <c r="F58"/>
  <c r="G58"/>
  <c r="H58"/>
  <c r="I58"/>
  <c r="J58"/>
  <c r="K58"/>
  <c r="L58"/>
  <c r="D59"/>
  <c r="E59"/>
  <c r="F59"/>
  <c r="G59"/>
  <c r="H59"/>
  <c r="I59"/>
  <c r="J59"/>
  <c r="K59"/>
  <c r="L59"/>
  <c r="D60"/>
  <c r="E60"/>
  <c r="F60"/>
  <c r="G60"/>
  <c r="H60"/>
  <c r="I60"/>
  <c r="J60"/>
  <c r="K60"/>
  <c r="L60"/>
  <c r="D61"/>
  <c r="E61"/>
  <c r="F61"/>
  <c r="G61"/>
  <c r="H61"/>
  <c r="I61"/>
  <c r="J61"/>
  <c r="K61"/>
  <c r="L61"/>
  <c r="K2"/>
  <c r="L2"/>
  <c r="H2"/>
  <c r="J2"/>
  <c r="I2"/>
  <c r="G2"/>
  <c r="F2"/>
  <c r="E2"/>
  <c r="D2"/>
  <c r="K2" i="20"/>
  <c r="C65" s="1" a="1"/>
  <c r="C65" s="1"/>
  <c r="B117" i="17"/>
  <c r="C93"/>
  <c r="H92"/>
  <c r="I88"/>
  <c r="G88"/>
  <c r="B77"/>
  <c r="C53"/>
  <c r="H52"/>
  <c r="I48"/>
  <c r="G48"/>
  <c r="G89" i="12"/>
  <c r="G49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H92"/>
  <c r="I88"/>
  <c r="G88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H52"/>
  <c r="I48"/>
  <c r="G48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17"/>
  <c r="H12"/>
  <c r="H14" i="9"/>
  <c r="B10"/>
  <c r="B9"/>
  <c r="B8"/>
  <c r="C10" i="1"/>
  <c r="I14"/>
  <c r="C9"/>
  <c r="C8"/>
  <c r="A3" i="16"/>
  <c r="B3"/>
  <c r="D3"/>
  <c r="E3"/>
  <c r="F3"/>
  <c r="G3"/>
  <c r="H3"/>
  <c r="A4"/>
  <c r="B4"/>
  <c r="D4"/>
  <c r="E4"/>
  <c r="F4"/>
  <c r="G4"/>
  <c r="H4"/>
  <c r="A5"/>
  <c r="B5"/>
  <c r="D5"/>
  <c r="E5"/>
  <c r="F5"/>
  <c r="G5"/>
  <c r="H5"/>
  <c r="A6"/>
  <c r="B6"/>
  <c r="D6"/>
  <c r="E6"/>
  <c r="F6"/>
  <c r="G6"/>
  <c r="H6"/>
  <c r="A7"/>
  <c r="B7"/>
  <c r="D7"/>
  <c r="E7"/>
  <c r="F7"/>
  <c r="G7"/>
  <c r="H7"/>
  <c r="A8"/>
  <c r="B8"/>
  <c r="D8"/>
  <c r="E8"/>
  <c r="F8"/>
  <c r="G8"/>
  <c r="H8"/>
  <c r="A9"/>
  <c r="B9"/>
  <c r="D9"/>
  <c r="E9"/>
  <c r="F9"/>
  <c r="G9"/>
  <c r="H9"/>
  <c r="A10"/>
  <c r="B10"/>
  <c r="D10"/>
  <c r="E10"/>
  <c r="F10"/>
  <c r="G10"/>
  <c r="H10"/>
  <c r="A11"/>
  <c r="B11"/>
  <c r="D11"/>
  <c r="E11"/>
  <c r="F11"/>
  <c r="G11"/>
  <c r="H11"/>
  <c r="A12"/>
  <c r="B12"/>
  <c r="D12"/>
  <c r="E12"/>
  <c r="F12"/>
  <c r="G12"/>
  <c r="H12"/>
  <c r="A13"/>
  <c r="B13"/>
  <c r="D13"/>
  <c r="E13"/>
  <c r="F13"/>
  <c r="G13"/>
  <c r="H13"/>
  <c r="A14"/>
  <c r="B14"/>
  <c r="D14"/>
  <c r="E14"/>
  <c r="F14"/>
  <c r="G14"/>
  <c r="H14"/>
  <c r="A15"/>
  <c r="B15"/>
  <c r="D15"/>
  <c r="E15"/>
  <c r="F15"/>
  <c r="G15"/>
  <c r="H15"/>
  <c r="A16"/>
  <c r="B16"/>
  <c r="D16"/>
  <c r="E16"/>
  <c r="F16"/>
  <c r="G16"/>
  <c r="H16"/>
  <c r="A17"/>
  <c r="B17"/>
  <c r="D17"/>
  <c r="E17"/>
  <c r="F17"/>
  <c r="G17"/>
  <c r="H17"/>
  <c r="A18"/>
  <c r="B18"/>
  <c r="D18"/>
  <c r="E18"/>
  <c r="F18"/>
  <c r="G18"/>
  <c r="H18"/>
  <c r="A19"/>
  <c r="B19"/>
  <c r="D19"/>
  <c r="E19"/>
  <c r="F19"/>
  <c r="G19"/>
  <c r="H19"/>
  <c r="A20"/>
  <c r="B20"/>
  <c r="D20"/>
  <c r="E20"/>
  <c r="F20"/>
  <c r="G20"/>
  <c r="H20"/>
  <c r="A21"/>
  <c r="B21"/>
  <c r="D21"/>
  <c r="E21"/>
  <c r="F21"/>
  <c r="G21"/>
  <c r="H21"/>
  <c r="A22"/>
  <c r="B22"/>
  <c r="D22"/>
  <c r="E22"/>
  <c r="F22"/>
  <c r="G22"/>
  <c r="H22"/>
  <c r="A23"/>
  <c r="B23"/>
  <c r="D23"/>
  <c r="E23"/>
  <c r="F23"/>
  <c r="G23"/>
  <c r="H23"/>
  <c r="A24"/>
  <c r="B24"/>
  <c r="D24"/>
  <c r="E24"/>
  <c r="F24"/>
  <c r="G24"/>
  <c r="H24"/>
  <c r="A25"/>
  <c r="B25"/>
  <c r="D25"/>
  <c r="E25"/>
  <c r="F25"/>
  <c r="G25"/>
  <c r="H25"/>
  <c r="A26"/>
  <c r="B26"/>
  <c r="D26"/>
  <c r="E26"/>
  <c r="F26"/>
  <c r="G26"/>
  <c r="H26"/>
  <c r="A27"/>
  <c r="B27"/>
  <c r="D27"/>
  <c r="E27"/>
  <c r="F27"/>
  <c r="G27"/>
  <c r="H27"/>
  <c r="A28"/>
  <c r="B28"/>
  <c r="D28"/>
  <c r="E28"/>
  <c r="F28"/>
  <c r="G28"/>
  <c r="H28"/>
  <c r="A29"/>
  <c r="B29"/>
  <c r="D29"/>
  <c r="E29"/>
  <c r="F29"/>
  <c r="G29"/>
  <c r="H29"/>
  <c r="A30"/>
  <c r="B30"/>
  <c r="D30"/>
  <c r="E30"/>
  <c r="F30"/>
  <c r="G30"/>
  <c r="H30"/>
  <c r="A31"/>
  <c r="B31"/>
  <c r="D31"/>
  <c r="E31"/>
  <c r="F31"/>
  <c r="G31"/>
  <c r="H31"/>
  <c r="A32"/>
  <c r="B32"/>
  <c r="D32"/>
  <c r="E32"/>
  <c r="F32"/>
  <c r="G32"/>
  <c r="H32"/>
  <c r="A33"/>
  <c r="B33"/>
  <c r="D33"/>
  <c r="E33"/>
  <c r="F33"/>
  <c r="G33"/>
  <c r="H33"/>
  <c r="A34"/>
  <c r="B34"/>
  <c r="D34"/>
  <c r="E34"/>
  <c r="F34"/>
  <c r="G34"/>
  <c r="H34"/>
  <c r="A35"/>
  <c r="B35"/>
  <c r="D35"/>
  <c r="E35"/>
  <c r="F35"/>
  <c r="G35"/>
  <c r="H35"/>
  <c r="A36"/>
  <c r="B36"/>
  <c r="D36"/>
  <c r="E36"/>
  <c r="F36"/>
  <c r="G36"/>
  <c r="H36"/>
  <c r="A37"/>
  <c r="B37"/>
  <c r="D37"/>
  <c r="E37"/>
  <c r="F37"/>
  <c r="G37"/>
  <c r="H37"/>
  <c r="A38"/>
  <c r="B38"/>
  <c r="D38"/>
  <c r="E38"/>
  <c r="F38"/>
  <c r="G38"/>
  <c r="H38"/>
  <c r="A39"/>
  <c r="B39"/>
  <c r="D39"/>
  <c r="E39"/>
  <c r="F39"/>
  <c r="G39"/>
  <c r="H39"/>
  <c r="A40"/>
  <c r="B40"/>
  <c r="D40"/>
  <c r="E40"/>
  <c r="F40"/>
  <c r="G40"/>
  <c r="H40"/>
  <c r="A41"/>
  <c r="B41"/>
  <c r="D41"/>
  <c r="E41"/>
  <c r="F41"/>
  <c r="G41"/>
  <c r="H41"/>
  <c r="A42"/>
  <c r="B42"/>
  <c r="D42"/>
  <c r="E42"/>
  <c r="F42"/>
  <c r="G42"/>
  <c r="H42"/>
  <c r="A43"/>
  <c r="B43"/>
  <c r="D43"/>
  <c r="E43"/>
  <c r="F43"/>
  <c r="G43"/>
  <c r="H43"/>
  <c r="A44"/>
  <c r="B44"/>
  <c r="D44"/>
  <c r="E44"/>
  <c r="F44"/>
  <c r="G44"/>
  <c r="H44"/>
  <c r="A45"/>
  <c r="B45"/>
  <c r="D45"/>
  <c r="E45"/>
  <c r="F45"/>
  <c r="G45"/>
  <c r="H45"/>
  <c r="A46"/>
  <c r="B46"/>
  <c r="D46"/>
  <c r="E46"/>
  <c r="F46"/>
  <c r="G46"/>
  <c r="H46"/>
  <c r="A47"/>
  <c r="B47"/>
  <c r="D47"/>
  <c r="E47"/>
  <c r="F47"/>
  <c r="G47"/>
  <c r="H47"/>
  <c r="A48"/>
  <c r="B48"/>
  <c r="D48"/>
  <c r="E48"/>
  <c r="F48"/>
  <c r="G48"/>
  <c r="H48"/>
  <c r="A49"/>
  <c r="B49"/>
  <c r="D49"/>
  <c r="E49"/>
  <c r="F49"/>
  <c r="G49"/>
  <c r="H49"/>
  <c r="A50"/>
  <c r="B50"/>
  <c r="D50"/>
  <c r="E50"/>
  <c r="F50"/>
  <c r="G50"/>
  <c r="H50"/>
  <c r="A51"/>
  <c r="B51"/>
  <c r="D51"/>
  <c r="E51"/>
  <c r="F51"/>
  <c r="G51"/>
  <c r="H51"/>
  <c r="A52"/>
  <c r="B52"/>
  <c r="D52"/>
  <c r="E52"/>
  <c r="F52"/>
  <c r="G52"/>
  <c r="H52"/>
  <c r="A53"/>
  <c r="B53"/>
  <c r="D53"/>
  <c r="E53"/>
  <c r="F53"/>
  <c r="G53"/>
  <c r="H53"/>
  <c r="A54"/>
  <c r="B54"/>
  <c r="D54"/>
  <c r="E54"/>
  <c r="F54"/>
  <c r="G54"/>
  <c r="H54"/>
  <c r="A55"/>
  <c r="B55"/>
  <c r="D55"/>
  <c r="E55"/>
  <c r="F55"/>
  <c r="G55"/>
  <c r="H55"/>
  <c r="A56"/>
  <c r="B56"/>
  <c r="D56"/>
  <c r="E56"/>
  <c r="F56"/>
  <c r="G56"/>
  <c r="H56"/>
  <c r="A57"/>
  <c r="B57"/>
  <c r="D57"/>
  <c r="E57"/>
  <c r="F57"/>
  <c r="G57"/>
  <c r="H57"/>
  <c r="A58"/>
  <c r="B58"/>
  <c r="D58"/>
  <c r="E58"/>
  <c r="F58"/>
  <c r="G58"/>
  <c r="H58"/>
  <c r="A59"/>
  <c r="B59"/>
  <c r="D59"/>
  <c r="E59"/>
  <c r="F59"/>
  <c r="G59"/>
  <c r="H59"/>
  <c r="A60"/>
  <c r="B60"/>
  <c r="D60"/>
  <c r="E60"/>
  <c r="F60"/>
  <c r="G60"/>
  <c r="H60"/>
  <c r="A61"/>
  <c r="B61"/>
  <c r="D61"/>
  <c r="E61"/>
  <c r="F61"/>
  <c r="G61"/>
  <c r="H61"/>
  <c r="F2"/>
  <c r="E2"/>
  <c r="D2"/>
  <c r="A2"/>
  <c r="B2"/>
  <c r="H2"/>
  <c r="G2"/>
  <c r="L2" i="13"/>
  <c r="M2" i="11"/>
  <c r="L42" s="1" a="1"/>
  <c r="L42" s="1"/>
  <c r="H12" i="17"/>
  <c r="C13"/>
  <c r="I8"/>
  <c r="G8"/>
  <c r="A76" i="9"/>
  <c r="C61" i="16" s="1"/>
  <c r="A75" i="9"/>
  <c r="C60" i="16" s="1"/>
  <c r="A74" i="9"/>
  <c r="C59" i="16" s="1"/>
  <c r="A73" i="9"/>
  <c r="C58" i="16" s="1"/>
  <c r="A72" i="9"/>
  <c r="C57" i="16" s="1"/>
  <c r="A71" i="9"/>
  <c r="C56" i="16" s="1"/>
  <c r="A70" i="9"/>
  <c r="C55" i="16" s="1"/>
  <c r="A69" i="9"/>
  <c r="C54" i="16" s="1"/>
  <c r="A68" i="9"/>
  <c r="C53" i="16" s="1"/>
  <c r="A67" i="9"/>
  <c r="C52" i="16" s="1"/>
  <c r="A66" i="9"/>
  <c r="C51" i="16" s="1"/>
  <c r="A65" i="9"/>
  <c r="C50" i="16" s="1"/>
  <c r="A64" i="9"/>
  <c r="C49" i="16" s="1"/>
  <c r="A63" i="9"/>
  <c r="C48" i="16" s="1"/>
  <c r="A62" i="9"/>
  <c r="C47" i="16" s="1"/>
  <c r="A61" i="9"/>
  <c r="C46" i="16" s="1"/>
  <c r="A60" i="9"/>
  <c r="C45" i="16" s="1"/>
  <c r="A59" i="9"/>
  <c r="C44" i="16" s="1"/>
  <c r="A58" i="9"/>
  <c r="C43" i="16" s="1"/>
  <c r="A57" i="9"/>
  <c r="C42" i="16" s="1"/>
  <c r="A56" i="9"/>
  <c r="C41" i="16" s="1"/>
  <c r="A55" i="9"/>
  <c r="C40" i="16" s="1"/>
  <c r="A54" i="9"/>
  <c r="C39" i="16" s="1"/>
  <c r="A53" i="9"/>
  <c r="C38" i="16" s="1"/>
  <c r="A52" i="9"/>
  <c r="C37" i="16" s="1"/>
  <c r="A51" i="9"/>
  <c r="C36" i="16" s="1"/>
  <c r="A50" i="9"/>
  <c r="C35" i="16" s="1"/>
  <c r="A49" i="9"/>
  <c r="C34" i="16" s="1"/>
  <c r="A48" i="9"/>
  <c r="C33" i="16" s="1"/>
  <c r="A47" i="9"/>
  <c r="C32" i="16" s="1"/>
  <c r="A46" i="9"/>
  <c r="C31" i="16" s="1"/>
  <c r="A45" i="9"/>
  <c r="C30" i="16" s="1"/>
  <c r="A44" i="9"/>
  <c r="C29" i="16" s="1"/>
  <c r="A43" i="9"/>
  <c r="C28" i="16" s="1"/>
  <c r="A42" i="9"/>
  <c r="C27" i="16" s="1"/>
  <c r="A41" i="9"/>
  <c r="C26" i="16" s="1"/>
  <c r="A40" i="9"/>
  <c r="C25" i="16" s="1"/>
  <c r="A39" i="9"/>
  <c r="C24" i="16" s="1"/>
  <c r="A38" i="9"/>
  <c r="C23" i="16" s="1"/>
  <c r="A37" i="9"/>
  <c r="C22" i="16" s="1"/>
  <c r="A36" i="9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G9"/>
  <c r="H8"/>
  <c r="G8"/>
  <c r="A2" i="3"/>
  <c r="J18" i="1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E6" i="2" l="1"/>
  <c r="B4" i="11" a="1"/>
  <c r="B4" s="1"/>
  <c r="C4" a="1"/>
  <c r="C4" s="1"/>
  <c r="E4" a="1"/>
  <c r="E4" s="1"/>
  <c r="H4" a="1"/>
  <c r="H4" s="1"/>
  <c r="J4" a="1"/>
  <c r="J4" s="1"/>
  <c r="L4" a="1"/>
  <c r="L4" s="1"/>
  <c r="K66" a="1"/>
  <c r="K66" s="1"/>
  <c r="I66" a="1"/>
  <c r="I66" s="1"/>
  <c r="G66" a="1"/>
  <c r="G66" s="1"/>
  <c r="E66" a="1"/>
  <c r="E66" s="1"/>
  <c r="C66" a="1"/>
  <c r="C66" s="1"/>
  <c r="L65" a="1"/>
  <c r="L65" s="1"/>
  <c r="J65" a="1"/>
  <c r="J65" s="1"/>
  <c r="H65" a="1"/>
  <c r="H65" s="1"/>
  <c r="F65" a="1"/>
  <c r="F65" s="1"/>
  <c r="D65" a="1"/>
  <c r="D65" s="1"/>
  <c r="B65" a="1"/>
  <c r="B65" s="1"/>
  <c r="K64" a="1"/>
  <c r="K64" s="1"/>
  <c r="I64" a="1"/>
  <c r="I64" s="1"/>
  <c r="G64" a="1"/>
  <c r="G64" s="1"/>
  <c r="E64" a="1"/>
  <c r="E64" s="1"/>
  <c r="C64" a="1"/>
  <c r="C64" s="1"/>
  <c r="L63" a="1"/>
  <c r="L63" s="1"/>
  <c r="J63" a="1"/>
  <c r="J63" s="1"/>
  <c r="H63" a="1"/>
  <c r="H63" s="1"/>
  <c r="F63" a="1"/>
  <c r="F63" s="1"/>
  <c r="D63" a="1"/>
  <c r="D63" s="1"/>
  <c r="B63" a="1"/>
  <c r="B63" s="1"/>
  <c r="K62" a="1"/>
  <c r="K62" s="1"/>
  <c r="I62" a="1"/>
  <c r="I62" s="1"/>
  <c r="G62" a="1"/>
  <c r="G62" s="1"/>
  <c r="E62" a="1"/>
  <c r="E62" s="1"/>
  <c r="C62" a="1"/>
  <c r="C62" s="1"/>
  <c r="L61" a="1"/>
  <c r="L61" s="1"/>
  <c r="J61" a="1"/>
  <c r="J61" s="1"/>
  <c r="H61" a="1"/>
  <c r="H61" s="1"/>
  <c r="F61" a="1"/>
  <c r="F61" s="1"/>
  <c r="D61" a="1"/>
  <c r="D61" s="1"/>
  <c r="B61" a="1"/>
  <c r="B61" s="1"/>
  <c r="K60" a="1"/>
  <c r="K60" s="1"/>
  <c r="I60" a="1"/>
  <c r="I60" s="1"/>
  <c r="G60" a="1"/>
  <c r="G60" s="1"/>
  <c r="E60" a="1"/>
  <c r="E60" s="1"/>
  <c r="C60" a="1"/>
  <c r="C60" s="1"/>
  <c r="L59" a="1"/>
  <c r="L59" s="1"/>
  <c r="J59" a="1"/>
  <c r="J59" s="1"/>
  <c r="H59" a="1"/>
  <c r="H59" s="1"/>
  <c r="F59" a="1"/>
  <c r="F59" s="1"/>
  <c r="D59" a="1"/>
  <c r="D59" s="1"/>
  <c r="B59" a="1"/>
  <c r="B59" s="1"/>
  <c r="K58" a="1"/>
  <c r="K58" s="1"/>
  <c r="I58" a="1"/>
  <c r="I58" s="1"/>
  <c r="G58" a="1"/>
  <c r="G58" s="1"/>
  <c r="E58" a="1"/>
  <c r="E58" s="1"/>
  <c r="C58" a="1"/>
  <c r="C58" s="1"/>
  <c r="L57" a="1"/>
  <c r="L57" s="1"/>
  <c r="J57" a="1"/>
  <c r="J57" s="1"/>
  <c r="H57" a="1"/>
  <c r="H57" s="1"/>
  <c r="F57" a="1"/>
  <c r="F57" s="1"/>
  <c r="D57" a="1"/>
  <c r="D57" s="1"/>
  <c r="B57" a="1"/>
  <c r="B57" s="1"/>
  <c r="K56" a="1"/>
  <c r="K56" s="1"/>
  <c r="I56" a="1"/>
  <c r="I56" s="1"/>
  <c r="G56" a="1"/>
  <c r="G56" s="1"/>
  <c r="E56" a="1"/>
  <c r="E56" s="1"/>
  <c r="C56" a="1"/>
  <c r="C56" s="1"/>
  <c r="L55" a="1"/>
  <c r="L55" s="1"/>
  <c r="J55" a="1"/>
  <c r="J55" s="1"/>
  <c r="H55" a="1"/>
  <c r="H55" s="1"/>
  <c r="F55" a="1"/>
  <c r="F55" s="1"/>
  <c r="D55" a="1"/>
  <c r="D55" s="1"/>
  <c r="B55" a="1"/>
  <c r="B55" s="1"/>
  <c r="K54" a="1"/>
  <c r="K54" s="1"/>
  <c r="I54" a="1"/>
  <c r="I54" s="1"/>
  <c r="G54" a="1"/>
  <c r="G54" s="1"/>
  <c r="E54" a="1"/>
  <c r="E54" s="1"/>
  <c r="C54" a="1"/>
  <c r="C54" s="1"/>
  <c r="L53" a="1"/>
  <c r="L53" s="1"/>
  <c r="J53" a="1"/>
  <c r="J53" s="1"/>
  <c r="H53" a="1"/>
  <c r="H53" s="1"/>
  <c r="F53" a="1"/>
  <c r="F53" s="1"/>
  <c r="D53" a="1"/>
  <c r="D53" s="1"/>
  <c r="B53" a="1"/>
  <c r="B53" s="1"/>
  <c r="K52" a="1"/>
  <c r="K52" s="1"/>
  <c r="I52" a="1"/>
  <c r="I52" s="1"/>
  <c r="G52" a="1"/>
  <c r="G52" s="1"/>
  <c r="E52" a="1"/>
  <c r="E52" s="1"/>
  <c r="C52" a="1"/>
  <c r="C52" s="1"/>
  <c r="L51" a="1"/>
  <c r="L51" s="1"/>
  <c r="J51" a="1"/>
  <c r="J51" s="1"/>
  <c r="H51" a="1"/>
  <c r="H51" s="1"/>
  <c r="E51" a="1"/>
  <c r="E51" s="1"/>
  <c r="L50" a="1"/>
  <c r="L50" s="1"/>
  <c r="H50" a="1"/>
  <c r="H50" s="1"/>
  <c r="D50" a="1"/>
  <c r="D50" s="1"/>
  <c r="K49" a="1"/>
  <c r="K49" s="1"/>
  <c r="G49" a="1"/>
  <c r="G49" s="1"/>
  <c r="C49" a="1"/>
  <c r="C49" s="1"/>
  <c r="J48" a="1"/>
  <c r="J48" s="1"/>
  <c r="F48" a="1"/>
  <c r="F48" s="1"/>
  <c r="B48" a="1"/>
  <c r="B48" s="1"/>
  <c r="I47" a="1"/>
  <c r="I47" s="1"/>
  <c r="E47" a="1"/>
  <c r="E47" s="1"/>
  <c r="L46" a="1"/>
  <c r="L46" s="1"/>
  <c r="H46" a="1"/>
  <c r="H46" s="1"/>
  <c r="D46" a="1"/>
  <c r="D46" s="1"/>
  <c r="K45" a="1"/>
  <c r="K45" s="1"/>
  <c r="G45" a="1"/>
  <c r="G45" s="1"/>
  <c r="C45" a="1"/>
  <c r="C45" s="1"/>
  <c r="J44" a="1"/>
  <c r="J44" s="1"/>
  <c r="F44" a="1"/>
  <c r="F44" s="1"/>
  <c r="B44" a="1"/>
  <c r="B44" s="1"/>
  <c r="I43" a="1"/>
  <c r="I43" s="1"/>
  <c r="E43" a="1"/>
  <c r="E43" s="1"/>
  <c r="B5" a="1"/>
  <c r="B5" s="1"/>
  <c r="D5" a="1"/>
  <c r="D5" s="1"/>
  <c r="F5" a="1"/>
  <c r="F5" s="1"/>
  <c r="H5" a="1"/>
  <c r="H5" s="1"/>
  <c r="J5" a="1"/>
  <c r="J5" s="1"/>
  <c r="L5" a="1"/>
  <c r="L5" s="1"/>
  <c r="C6" a="1"/>
  <c r="C6" s="1"/>
  <c r="E6" a="1"/>
  <c r="E6" s="1"/>
  <c r="G6" a="1"/>
  <c r="G6" s="1"/>
  <c r="I6" a="1"/>
  <c r="I6" s="1"/>
  <c r="K6" a="1"/>
  <c r="K6" s="1"/>
  <c r="B7" a="1"/>
  <c r="B7" s="1"/>
  <c r="D7" a="1"/>
  <c r="D7" s="1"/>
  <c r="F7" a="1"/>
  <c r="F7" s="1"/>
  <c r="H7" a="1"/>
  <c r="H7" s="1"/>
  <c r="J7" a="1"/>
  <c r="J7" s="1"/>
  <c r="L7" a="1"/>
  <c r="L7" s="1"/>
  <c r="C8" a="1"/>
  <c r="C8" s="1"/>
  <c r="E8" a="1"/>
  <c r="E8" s="1"/>
  <c r="G8" a="1"/>
  <c r="G8" s="1"/>
  <c r="I8" a="1"/>
  <c r="I8" s="1"/>
  <c r="K8" a="1"/>
  <c r="K8" s="1"/>
  <c r="B9" a="1"/>
  <c r="B9" s="1"/>
  <c r="D9" a="1"/>
  <c r="D9" s="1"/>
  <c r="F9" a="1"/>
  <c r="F9" s="1"/>
  <c r="H9" a="1"/>
  <c r="H9" s="1"/>
  <c r="J9" a="1"/>
  <c r="J9" s="1"/>
  <c r="L9" a="1"/>
  <c r="L9" s="1"/>
  <c r="C10" a="1"/>
  <c r="C10" s="1"/>
  <c r="E10" a="1"/>
  <c r="E10" s="1"/>
  <c r="G10" a="1"/>
  <c r="G10" s="1"/>
  <c r="I10" a="1"/>
  <c r="I10" s="1"/>
  <c r="K10" a="1"/>
  <c r="K10" s="1"/>
  <c r="B11" a="1"/>
  <c r="B11" s="1"/>
  <c r="D11" a="1"/>
  <c r="D11" s="1"/>
  <c r="F11" a="1"/>
  <c r="F11" s="1"/>
  <c r="H11" a="1"/>
  <c r="H11" s="1"/>
  <c r="J11" a="1"/>
  <c r="J11" s="1"/>
  <c r="L11" a="1"/>
  <c r="L11" s="1"/>
  <c r="C12" a="1"/>
  <c r="C12" s="1"/>
  <c r="E12" a="1"/>
  <c r="E12" s="1"/>
  <c r="G12" a="1"/>
  <c r="G12" s="1"/>
  <c r="I12" a="1"/>
  <c r="I12" s="1"/>
  <c r="K12" a="1"/>
  <c r="K12" s="1"/>
  <c r="B13" a="1"/>
  <c r="B13" s="1"/>
  <c r="D13" a="1"/>
  <c r="D13" s="1"/>
  <c r="F13" a="1"/>
  <c r="F13" s="1"/>
  <c r="H13" a="1"/>
  <c r="H13" s="1"/>
  <c r="J13" a="1"/>
  <c r="J13" s="1"/>
  <c r="L13" a="1"/>
  <c r="L13" s="1"/>
  <c r="C14" a="1"/>
  <c r="C14" s="1"/>
  <c r="E14" a="1"/>
  <c r="E14" s="1"/>
  <c r="G14" a="1"/>
  <c r="G14" s="1"/>
  <c r="I14" a="1"/>
  <c r="I14" s="1"/>
  <c r="K14" a="1"/>
  <c r="K14" s="1"/>
  <c r="B15" a="1"/>
  <c r="B15" s="1"/>
  <c r="D15" a="1"/>
  <c r="D15" s="1"/>
  <c r="F15" a="1"/>
  <c r="F15" s="1"/>
  <c r="H15" a="1"/>
  <c r="H15" s="1"/>
  <c r="J15" a="1"/>
  <c r="J15" s="1"/>
  <c r="L15" a="1"/>
  <c r="L15" s="1"/>
  <c r="C16" a="1"/>
  <c r="C16" s="1"/>
  <c r="E16" a="1"/>
  <c r="E16" s="1"/>
  <c r="G16" a="1"/>
  <c r="G16" s="1"/>
  <c r="I16" a="1"/>
  <c r="I16" s="1"/>
  <c r="K16" a="1"/>
  <c r="K16" s="1"/>
  <c r="B17" a="1"/>
  <c r="B17" s="1"/>
  <c r="D17" a="1"/>
  <c r="D17" s="1"/>
  <c r="F17" a="1"/>
  <c r="F17" s="1"/>
  <c r="H17" a="1"/>
  <c r="H17" s="1"/>
  <c r="J17" a="1"/>
  <c r="J17" s="1"/>
  <c r="L17" a="1"/>
  <c r="L17" s="1"/>
  <c r="C18" a="1"/>
  <c r="C18" s="1"/>
  <c r="E18" a="1"/>
  <c r="E18" s="1"/>
  <c r="G18" a="1"/>
  <c r="G18" s="1"/>
  <c r="I18" a="1"/>
  <c r="I18" s="1"/>
  <c r="K18" a="1"/>
  <c r="K18" s="1"/>
  <c r="B19" a="1"/>
  <c r="B19" s="1"/>
  <c r="D19" a="1"/>
  <c r="D19" s="1"/>
  <c r="F19" a="1"/>
  <c r="F19" s="1"/>
  <c r="H19" a="1"/>
  <c r="H19" s="1"/>
  <c r="J19" a="1"/>
  <c r="J19" s="1"/>
  <c r="L19" a="1"/>
  <c r="L19" s="1"/>
  <c r="C20" a="1"/>
  <c r="C20" s="1"/>
  <c r="E20" a="1"/>
  <c r="E20" s="1"/>
  <c r="G20" a="1"/>
  <c r="G20" s="1"/>
  <c r="I20" a="1"/>
  <c r="I20" s="1"/>
  <c r="K20" a="1"/>
  <c r="K20" s="1"/>
  <c r="B21" a="1"/>
  <c r="B21" s="1"/>
  <c r="D21" a="1"/>
  <c r="D21" s="1"/>
  <c r="F21" a="1"/>
  <c r="F21" s="1"/>
  <c r="H21" a="1"/>
  <c r="H21" s="1"/>
  <c r="J21" a="1"/>
  <c r="J21" s="1"/>
  <c r="L21" a="1"/>
  <c r="L21" s="1"/>
  <c r="C22" a="1"/>
  <c r="C22" s="1"/>
  <c r="E22" a="1"/>
  <c r="E22" s="1"/>
  <c r="G22" a="1"/>
  <c r="G22" s="1"/>
  <c r="I22" a="1"/>
  <c r="I22" s="1"/>
  <c r="K22" a="1"/>
  <c r="K22" s="1"/>
  <c r="B23" a="1"/>
  <c r="B23" s="1"/>
  <c r="D23" a="1"/>
  <c r="D23" s="1"/>
  <c r="F23" a="1"/>
  <c r="F23" s="1"/>
  <c r="H23" a="1"/>
  <c r="H23" s="1"/>
  <c r="J23" a="1"/>
  <c r="J23" s="1"/>
  <c r="L23" a="1"/>
  <c r="L23" s="1"/>
  <c r="C24" a="1"/>
  <c r="C24" s="1"/>
  <c r="E24" a="1"/>
  <c r="E24" s="1"/>
  <c r="G24" a="1"/>
  <c r="G24" s="1"/>
  <c r="I24" a="1"/>
  <c r="I24" s="1"/>
  <c r="K24" a="1"/>
  <c r="K24" s="1"/>
  <c r="B25" a="1"/>
  <c r="B25" s="1"/>
  <c r="D25" a="1"/>
  <c r="D25" s="1"/>
  <c r="F25" a="1"/>
  <c r="F25" s="1"/>
  <c r="H25" a="1"/>
  <c r="H25" s="1"/>
  <c r="J25" a="1"/>
  <c r="J25" s="1"/>
  <c r="L25" a="1"/>
  <c r="L25" s="1"/>
  <c r="C26" a="1"/>
  <c r="C26" s="1"/>
  <c r="E26" a="1"/>
  <c r="E26" s="1"/>
  <c r="G26" a="1"/>
  <c r="G26" s="1"/>
  <c r="I26" a="1"/>
  <c r="I26" s="1"/>
  <c r="K26" a="1"/>
  <c r="K26" s="1"/>
  <c r="B27" a="1"/>
  <c r="B27" s="1"/>
  <c r="D27" a="1"/>
  <c r="D27" s="1"/>
  <c r="F27" a="1"/>
  <c r="F27" s="1"/>
  <c r="H27" a="1"/>
  <c r="H27" s="1"/>
  <c r="J27" a="1"/>
  <c r="J27" s="1"/>
  <c r="L27" a="1"/>
  <c r="L27" s="1"/>
  <c r="C28" a="1"/>
  <c r="C28" s="1"/>
  <c r="E28" a="1"/>
  <c r="E28" s="1"/>
  <c r="G28" a="1"/>
  <c r="G28" s="1"/>
  <c r="I28" a="1"/>
  <c r="I28" s="1"/>
  <c r="K28" a="1"/>
  <c r="K28" s="1"/>
  <c r="B29" a="1"/>
  <c r="B29" s="1"/>
  <c r="D29" a="1"/>
  <c r="D29" s="1"/>
  <c r="F29" a="1"/>
  <c r="F29" s="1"/>
  <c r="H29" a="1"/>
  <c r="H29" s="1"/>
  <c r="J29" a="1"/>
  <c r="J29" s="1"/>
  <c r="L29" a="1"/>
  <c r="L29" s="1"/>
  <c r="C30" a="1"/>
  <c r="C30" s="1"/>
  <c r="E30" a="1"/>
  <c r="E30" s="1"/>
  <c r="G30" a="1"/>
  <c r="G30" s="1"/>
  <c r="I30" a="1"/>
  <c r="I30" s="1"/>
  <c r="K30" a="1"/>
  <c r="K30" s="1"/>
  <c r="B31" a="1"/>
  <c r="B31" s="1"/>
  <c r="D31" a="1"/>
  <c r="D31" s="1"/>
  <c r="F31" a="1"/>
  <c r="F31" s="1"/>
  <c r="H31" a="1"/>
  <c r="H31" s="1"/>
  <c r="J31" a="1"/>
  <c r="J31" s="1"/>
  <c r="L31" a="1"/>
  <c r="L31" s="1"/>
  <c r="C32" a="1"/>
  <c r="C32" s="1"/>
  <c r="E32" a="1"/>
  <c r="E32" s="1"/>
  <c r="G32" a="1"/>
  <c r="G32" s="1"/>
  <c r="I32" a="1"/>
  <c r="I32" s="1"/>
  <c r="K32" a="1"/>
  <c r="K32" s="1"/>
  <c r="B33" a="1"/>
  <c r="B33" s="1"/>
  <c r="D33" a="1"/>
  <c r="D33" s="1"/>
  <c r="F33" a="1"/>
  <c r="F33" s="1"/>
  <c r="H33" a="1"/>
  <c r="H33" s="1"/>
  <c r="J33" a="1"/>
  <c r="J33" s="1"/>
  <c r="L33" a="1"/>
  <c r="L33" s="1"/>
  <c r="C34" a="1"/>
  <c r="C34" s="1"/>
  <c r="E34" a="1"/>
  <c r="E34" s="1"/>
  <c r="G34" a="1"/>
  <c r="G34" s="1"/>
  <c r="I34" a="1"/>
  <c r="I34" s="1"/>
  <c r="K34" a="1"/>
  <c r="K34" s="1"/>
  <c r="B35" a="1"/>
  <c r="B35" s="1"/>
  <c r="D35" a="1"/>
  <c r="D35" s="1"/>
  <c r="F35" a="1"/>
  <c r="F35" s="1"/>
  <c r="H35" a="1"/>
  <c r="H35" s="1"/>
  <c r="J35" a="1"/>
  <c r="J35" s="1"/>
  <c r="L35" a="1"/>
  <c r="L35" s="1"/>
  <c r="C36" a="1"/>
  <c r="C36" s="1"/>
  <c r="E36" a="1"/>
  <c r="E36" s="1"/>
  <c r="G36" a="1"/>
  <c r="G36" s="1"/>
  <c r="I36" a="1"/>
  <c r="I36" s="1"/>
  <c r="K36" a="1"/>
  <c r="K36" s="1"/>
  <c r="B37" a="1"/>
  <c r="B37" s="1"/>
  <c r="D37" a="1"/>
  <c r="D37" s="1"/>
  <c r="F37" a="1"/>
  <c r="F37" s="1"/>
  <c r="H37" a="1"/>
  <c r="H37" s="1"/>
  <c r="J37" a="1"/>
  <c r="J37" s="1"/>
  <c r="L37" a="1"/>
  <c r="L37" s="1"/>
  <c r="C38" a="1"/>
  <c r="C38" s="1"/>
  <c r="E38" a="1"/>
  <c r="E38" s="1"/>
  <c r="G38" a="1"/>
  <c r="G38" s="1"/>
  <c r="I38" a="1"/>
  <c r="I38" s="1"/>
  <c r="K38" a="1"/>
  <c r="K38" s="1"/>
  <c r="B39" a="1"/>
  <c r="B39" s="1"/>
  <c r="D39" a="1"/>
  <c r="D39" s="1"/>
  <c r="F39" a="1"/>
  <c r="F39" s="1"/>
  <c r="H39" a="1"/>
  <c r="H39" s="1"/>
  <c r="J39" a="1"/>
  <c r="J39" s="1"/>
  <c r="L39" a="1"/>
  <c r="L39" s="1"/>
  <c r="C40" a="1"/>
  <c r="C40" s="1"/>
  <c r="E40" a="1"/>
  <c r="E40" s="1"/>
  <c r="G40" a="1"/>
  <c r="G40" s="1"/>
  <c r="I40" a="1"/>
  <c r="I40" s="1"/>
  <c r="K40" a="1"/>
  <c r="K40" s="1"/>
  <c r="B41" a="1"/>
  <c r="B41" s="1"/>
  <c r="D41" a="1"/>
  <c r="D41" s="1"/>
  <c r="F41" a="1"/>
  <c r="F41" s="1"/>
  <c r="H41" a="1"/>
  <c r="H41" s="1"/>
  <c r="J41" a="1"/>
  <c r="J41" s="1"/>
  <c r="L41" a="1"/>
  <c r="L41" s="1"/>
  <c r="C42" a="1"/>
  <c r="C42" s="1"/>
  <c r="E42" a="1"/>
  <c r="E42" s="1"/>
  <c r="G42" a="1"/>
  <c r="G42" s="1"/>
  <c r="I42" a="1"/>
  <c r="I42" s="1"/>
  <c r="K42" a="1"/>
  <c r="K42" s="1"/>
  <c r="B43" a="1"/>
  <c r="B43" s="1"/>
  <c r="D43" a="1"/>
  <c r="D43" s="1"/>
  <c r="F43" a="1"/>
  <c r="F43" s="1"/>
  <c r="H43" a="1"/>
  <c r="H43" s="1"/>
  <c r="J43" a="1"/>
  <c r="J43" s="1"/>
  <c r="L43" a="1"/>
  <c r="L43" s="1"/>
  <c r="C44" a="1"/>
  <c r="C44" s="1"/>
  <c r="E44" a="1"/>
  <c r="E44" s="1"/>
  <c r="G44" a="1"/>
  <c r="G44" s="1"/>
  <c r="I44" a="1"/>
  <c r="I44" s="1"/>
  <c r="K44" a="1"/>
  <c r="K44" s="1"/>
  <c r="B45" a="1"/>
  <c r="B45" s="1"/>
  <c r="D45" a="1"/>
  <c r="D45" s="1"/>
  <c r="F45" a="1"/>
  <c r="F45" s="1"/>
  <c r="H45" a="1"/>
  <c r="H45" s="1"/>
  <c r="J45" a="1"/>
  <c r="J45" s="1"/>
  <c r="L45" a="1"/>
  <c r="L45" s="1"/>
  <c r="C46" a="1"/>
  <c r="C46" s="1"/>
  <c r="E46" a="1"/>
  <c r="E46" s="1"/>
  <c r="G46" a="1"/>
  <c r="G46" s="1"/>
  <c r="I46" a="1"/>
  <c r="I46" s="1"/>
  <c r="K46" a="1"/>
  <c r="K46" s="1"/>
  <c r="B47" a="1"/>
  <c r="B47" s="1"/>
  <c r="D47" a="1"/>
  <c r="D47" s="1"/>
  <c r="F47" a="1"/>
  <c r="F47" s="1"/>
  <c r="H47" a="1"/>
  <c r="H47" s="1"/>
  <c r="J47" a="1"/>
  <c r="J47" s="1"/>
  <c r="L47" a="1"/>
  <c r="L47" s="1"/>
  <c r="C48" a="1"/>
  <c r="C48" s="1"/>
  <c r="E48" a="1"/>
  <c r="E48" s="1"/>
  <c r="G48" a="1"/>
  <c r="G48" s="1"/>
  <c r="I48" a="1"/>
  <c r="I48" s="1"/>
  <c r="K48" a="1"/>
  <c r="K48" s="1"/>
  <c r="B49" a="1"/>
  <c r="B49" s="1"/>
  <c r="D49" a="1"/>
  <c r="D49" s="1"/>
  <c r="F49" a="1"/>
  <c r="F49" s="1"/>
  <c r="H49" a="1"/>
  <c r="H49" s="1"/>
  <c r="J49" a="1"/>
  <c r="J49" s="1"/>
  <c r="L49" a="1"/>
  <c r="L49" s="1"/>
  <c r="C50" a="1"/>
  <c r="C50" s="1"/>
  <c r="E50" a="1"/>
  <c r="E50" s="1"/>
  <c r="G50" a="1"/>
  <c r="G50" s="1"/>
  <c r="I50" a="1"/>
  <c r="I50" s="1"/>
  <c r="K50" a="1"/>
  <c r="K50" s="1"/>
  <c r="B51" a="1"/>
  <c r="B51" s="1"/>
  <c r="D51" a="1"/>
  <c r="D51" s="1"/>
  <c r="F51" a="1"/>
  <c r="F51" s="1"/>
  <c r="C5" a="1"/>
  <c r="C5" s="1"/>
  <c r="E5" a="1"/>
  <c r="E5" s="1"/>
  <c r="G5" a="1"/>
  <c r="G5" s="1"/>
  <c r="I5" a="1"/>
  <c r="I5" s="1"/>
  <c r="K5" a="1"/>
  <c r="K5" s="1"/>
  <c r="B6" a="1"/>
  <c r="B6" s="1"/>
  <c r="D6" a="1"/>
  <c r="D6" s="1"/>
  <c r="F6" a="1"/>
  <c r="F6" s="1"/>
  <c r="H6" a="1"/>
  <c r="H6" s="1"/>
  <c r="J6" a="1"/>
  <c r="J6" s="1"/>
  <c r="L6" a="1"/>
  <c r="L6" s="1"/>
  <c r="C7" a="1"/>
  <c r="C7" s="1"/>
  <c r="E7" a="1"/>
  <c r="E7" s="1"/>
  <c r="G7" a="1"/>
  <c r="G7" s="1"/>
  <c r="I7" a="1"/>
  <c r="I7" s="1"/>
  <c r="K7" a="1"/>
  <c r="K7" s="1"/>
  <c r="B8" a="1"/>
  <c r="B8" s="1"/>
  <c r="D8" a="1"/>
  <c r="D8" s="1"/>
  <c r="F8" a="1"/>
  <c r="F8" s="1"/>
  <c r="H8" a="1"/>
  <c r="H8" s="1"/>
  <c r="J8" a="1"/>
  <c r="J8" s="1"/>
  <c r="L8" a="1"/>
  <c r="L8" s="1"/>
  <c r="C9" a="1"/>
  <c r="C9" s="1"/>
  <c r="E9" a="1"/>
  <c r="E9" s="1"/>
  <c r="G9" a="1"/>
  <c r="G9" s="1"/>
  <c r="I9" a="1"/>
  <c r="I9" s="1"/>
  <c r="K9" a="1"/>
  <c r="K9" s="1"/>
  <c r="B10" a="1"/>
  <c r="B10" s="1"/>
  <c r="D10" a="1"/>
  <c r="D10" s="1"/>
  <c r="F10" a="1"/>
  <c r="F10" s="1"/>
  <c r="H10" a="1"/>
  <c r="H10" s="1"/>
  <c r="J10" a="1"/>
  <c r="J10" s="1"/>
  <c r="L10" a="1"/>
  <c r="L10" s="1"/>
  <c r="C11" a="1"/>
  <c r="C11" s="1"/>
  <c r="E11" a="1"/>
  <c r="E11" s="1"/>
  <c r="G11" a="1"/>
  <c r="G11" s="1"/>
  <c r="I11" a="1"/>
  <c r="I11" s="1"/>
  <c r="K11" a="1"/>
  <c r="K11" s="1"/>
  <c r="B12" a="1"/>
  <c r="B12" s="1"/>
  <c r="D12" a="1"/>
  <c r="D12" s="1"/>
  <c r="F12" a="1"/>
  <c r="F12" s="1"/>
  <c r="H12" a="1"/>
  <c r="H12" s="1"/>
  <c r="J12" a="1"/>
  <c r="J12" s="1"/>
  <c r="L12" a="1"/>
  <c r="L12" s="1"/>
  <c r="C13" a="1"/>
  <c r="C13" s="1"/>
  <c r="E13" a="1"/>
  <c r="E13" s="1"/>
  <c r="G13" a="1"/>
  <c r="G13" s="1"/>
  <c r="I13" a="1"/>
  <c r="I13" s="1"/>
  <c r="K13" a="1"/>
  <c r="K13" s="1"/>
  <c r="B14" a="1"/>
  <c r="B14" s="1"/>
  <c r="D14" a="1"/>
  <c r="D14" s="1"/>
  <c r="F14" a="1"/>
  <c r="F14" s="1"/>
  <c r="H14" a="1"/>
  <c r="H14" s="1"/>
  <c r="J14" a="1"/>
  <c r="J14" s="1"/>
  <c r="L14" a="1"/>
  <c r="L14" s="1"/>
  <c r="C15" a="1"/>
  <c r="C15" s="1"/>
  <c r="E15" a="1"/>
  <c r="E15" s="1"/>
  <c r="G15" a="1"/>
  <c r="G15" s="1"/>
  <c r="I15" a="1"/>
  <c r="I15" s="1"/>
  <c r="K15" a="1"/>
  <c r="K15" s="1"/>
  <c r="B16" a="1"/>
  <c r="B16" s="1"/>
  <c r="D16" a="1"/>
  <c r="D16" s="1"/>
  <c r="F16" a="1"/>
  <c r="F16" s="1"/>
  <c r="H16" a="1"/>
  <c r="H16" s="1"/>
  <c r="J16" a="1"/>
  <c r="J16" s="1"/>
  <c r="L16" a="1"/>
  <c r="L16" s="1"/>
  <c r="C17" a="1"/>
  <c r="C17" s="1"/>
  <c r="E17" a="1"/>
  <c r="E17" s="1"/>
  <c r="G17" a="1"/>
  <c r="G17" s="1"/>
  <c r="I17" a="1"/>
  <c r="I17" s="1"/>
  <c r="K17" a="1"/>
  <c r="K17" s="1"/>
  <c r="B18" a="1"/>
  <c r="B18" s="1"/>
  <c r="D18" a="1"/>
  <c r="D18" s="1"/>
  <c r="F18" a="1"/>
  <c r="F18" s="1"/>
  <c r="H18" a="1"/>
  <c r="H18" s="1"/>
  <c r="J18" a="1"/>
  <c r="J18" s="1"/>
  <c r="L18" a="1"/>
  <c r="L18" s="1"/>
  <c r="C19" a="1"/>
  <c r="C19" s="1"/>
  <c r="E19" a="1"/>
  <c r="E19" s="1"/>
  <c r="G19" a="1"/>
  <c r="G19" s="1"/>
  <c r="I19" a="1"/>
  <c r="I19" s="1"/>
  <c r="K19" a="1"/>
  <c r="K19" s="1"/>
  <c r="B20" a="1"/>
  <c r="B20" s="1"/>
  <c r="D20" a="1"/>
  <c r="D20" s="1"/>
  <c r="F20" a="1"/>
  <c r="F20" s="1"/>
  <c r="H20" a="1"/>
  <c r="H20" s="1"/>
  <c r="J20" a="1"/>
  <c r="J20" s="1"/>
  <c r="L20" a="1"/>
  <c r="L20" s="1"/>
  <c r="C21" a="1"/>
  <c r="C21" s="1"/>
  <c r="E21" a="1"/>
  <c r="E21" s="1"/>
  <c r="G21" a="1"/>
  <c r="G21" s="1"/>
  <c r="I21" a="1"/>
  <c r="I21" s="1"/>
  <c r="K21" a="1"/>
  <c r="K21" s="1"/>
  <c r="B22" a="1"/>
  <c r="B22" s="1"/>
  <c r="D22" a="1"/>
  <c r="D22" s="1"/>
  <c r="F22" a="1"/>
  <c r="F22" s="1"/>
  <c r="H22" a="1"/>
  <c r="H22" s="1"/>
  <c r="J22" a="1"/>
  <c r="J22" s="1"/>
  <c r="L22" a="1"/>
  <c r="L22" s="1"/>
  <c r="C23" a="1"/>
  <c r="C23" s="1"/>
  <c r="E23" a="1"/>
  <c r="E23" s="1"/>
  <c r="G23" a="1"/>
  <c r="G23" s="1"/>
  <c r="I23" a="1"/>
  <c r="I23" s="1"/>
  <c r="K23" a="1"/>
  <c r="K23" s="1"/>
  <c r="B24" a="1"/>
  <c r="B24" s="1"/>
  <c r="D24" a="1"/>
  <c r="D24" s="1"/>
  <c r="F24" a="1"/>
  <c r="F24" s="1"/>
  <c r="H24" a="1"/>
  <c r="H24" s="1"/>
  <c r="J24" a="1"/>
  <c r="J24" s="1"/>
  <c r="L24" a="1"/>
  <c r="L24" s="1"/>
  <c r="C25" a="1"/>
  <c r="C25" s="1"/>
  <c r="E25" a="1"/>
  <c r="E25" s="1"/>
  <c r="G25" a="1"/>
  <c r="G25" s="1"/>
  <c r="I25" a="1"/>
  <c r="I25" s="1"/>
  <c r="K25" a="1"/>
  <c r="K25" s="1"/>
  <c r="B26" a="1"/>
  <c r="B26" s="1"/>
  <c r="D26" a="1"/>
  <c r="D26" s="1"/>
  <c r="F26" a="1"/>
  <c r="F26" s="1"/>
  <c r="H26" a="1"/>
  <c r="H26" s="1"/>
  <c r="J26" a="1"/>
  <c r="J26" s="1"/>
  <c r="L26" a="1"/>
  <c r="L26" s="1"/>
  <c r="C27" a="1"/>
  <c r="C27" s="1"/>
  <c r="E27" a="1"/>
  <c r="E27" s="1"/>
  <c r="G27" a="1"/>
  <c r="G27" s="1"/>
  <c r="I27" a="1"/>
  <c r="I27" s="1"/>
  <c r="K27" a="1"/>
  <c r="K27" s="1"/>
  <c r="B28" a="1"/>
  <c r="B28" s="1"/>
  <c r="D28" a="1"/>
  <c r="D28" s="1"/>
  <c r="F28" a="1"/>
  <c r="F28" s="1"/>
  <c r="H28" a="1"/>
  <c r="H28" s="1"/>
  <c r="J28" a="1"/>
  <c r="J28" s="1"/>
  <c r="L28" a="1"/>
  <c r="L28" s="1"/>
  <c r="C29" a="1"/>
  <c r="C29" s="1"/>
  <c r="E29" a="1"/>
  <c r="E29" s="1"/>
  <c r="G29" a="1"/>
  <c r="G29" s="1"/>
  <c r="I29" a="1"/>
  <c r="I29" s="1"/>
  <c r="K29" a="1"/>
  <c r="K29" s="1"/>
  <c r="B30" a="1"/>
  <c r="B30" s="1"/>
  <c r="D30" a="1"/>
  <c r="D30" s="1"/>
  <c r="F30" a="1"/>
  <c r="F30" s="1"/>
  <c r="H30" a="1"/>
  <c r="H30" s="1"/>
  <c r="J30" a="1"/>
  <c r="J30" s="1"/>
  <c r="L30" a="1"/>
  <c r="L30" s="1"/>
  <c r="C31" a="1"/>
  <c r="C31" s="1"/>
  <c r="E31" a="1"/>
  <c r="E31" s="1"/>
  <c r="G31" a="1"/>
  <c r="G31" s="1"/>
  <c r="I31" a="1"/>
  <c r="I31" s="1"/>
  <c r="K31" a="1"/>
  <c r="K31" s="1"/>
  <c r="B32" a="1"/>
  <c r="B32" s="1"/>
  <c r="D32" a="1"/>
  <c r="D32" s="1"/>
  <c r="F32" a="1"/>
  <c r="F32" s="1"/>
  <c r="H32" a="1"/>
  <c r="H32" s="1"/>
  <c r="J32" a="1"/>
  <c r="J32" s="1"/>
  <c r="L32" a="1"/>
  <c r="L32" s="1"/>
  <c r="C33" a="1"/>
  <c r="C33" s="1"/>
  <c r="E33" a="1"/>
  <c r="E33" s="1"/>
  <c r="G33" a="1"/>
  <c r="G33" s="1"/>
  <c r="I33" a="1"/>
  <c r="I33" s="1"/>
  <c r="K33" a="1"/>
  <c r="K33" s="1"/>
  <c r="B34" a="1"/>
  <c r="B34" s="1"/>
  <c r="D34" a="1"/>
  <c r="D34" s="1"/>
  <c r="F34" a="1"/>
  <c r="F34" s="1"/>
  <c r="H34" a="1"/>
  <c r="H34" s="1"/>
  <c r="J34" a="1"/>
  <c r="J34" s="1"/>
  <c r="L34" a="1"/>
  <c r="L34" s="1"/>
  <c r="C35" a="1"/>
  <c r="C35" s="1"/>
  <c r="E35" a="1"/>
  <c r="E35" s="1"/>
  <c r="G35" a="1"/>
  <c r="G35" s="1"/>
  <c r="I35" a="1"/>
  <c r="I35" s="1"/>
  <c r="K35" a="1"/>
  <c r="K35" s="1"/>
  <c r="B36" a="1"/>
  <c r="B36" s="1"/>
  <c r="D36" a="1"/>
  <c r="D36" s="1"/>
  <c r="F36" a="1"/>
  <c r="F36" s="1"/>
  <c r="H36" a="1"/>
  <c r="H36" s="1"/>
  <c r="J36" a="1"/>
  <c r="J36" s="1"/>
  <c r="L36" a="1"/>
  <c r="L36" s="1"/>
  <c r="C37" a="1"/>
  <c r="C37" s="1"/>
  <c r="E37" a="1"/>
  <c r="E37" s="1"/>
  <c r="G37" a="1"/>
  <c r="G37" s="1"/>
  <c r="I37" a="1"/>
  <c r="I37" s="1"/>
  <c r="K37" a="1"/>
  <c r="K37" s="1"/>
  <c r="B38" a="1"/>
  <c r="B38" s="1"/>
  <c r="D38" a="1"/>
  <c r="D38" s="1"/>
  <c r="F38" a="1"/>
  <c r="F38" s="1"/>
  <c r="H38" a="1"/>
  <c r="H38" s="1"/>
  <c r="J38" a="1"/>
  <c r="J38" s="1"/>
  <c r="L38" a="1"/>
  <c r="L38" s="1"/>
  <c r="C39" a="1"/>
  <c r="C39" s="1"/>
  <c r="E39" a="1"/>
  <c r="E39" s="1"/>
  <c r="G39" a="1"/>
  <c r="G39" s="1"/>
  <c r="I39" a="1"/>
  <c r="I39" s="1"/>
  <c r="K39" a="1"/>
  <c r="K39" s="1"/>
  <c r="B40" a="1"/>
  <c r="B40" s="1"/>
  <c r="D40" a="1"/>
  <c r="D40" s="1"/>
  <c r="F40" a="1"/>
  <c r="F40" s="1"/>
  <c r="H40" a="1"/>
  <c r="H40" s="1"/>
  <c r="J40" a="1"/>
  <c r="J40" s="1"/>
  <c r="L40" a="1"/>
  <c r="L40" s="1"/>
  <c r="C41" a="1"/>
  <c r="C41" s="1"/>
  <c r="E41" a="1"/>
  <c r="E41" s="1"/>
  <c r="G41" a="1"/>
  <c r="G41" s="1"/>
  <c r="I41" a="1"/>
  <c r="I41" s="1"/>
  <c r="K41" a="1"/>
  <c r="K41" s="1"/>
  <c r="B42" a="1"/>
  <c r="B42" s="1"/>
  <c r="D42" a="1"/>
  <c r="D42" s="1"/>
  <c r="F42" a="1"/>
  <c r="F42" s="1"/>
  <c r="H42" a="1"/>
  <c r="H42" s="1"/>
  <c r="D4" a="1"/>
  <c r="D4" s="1"/>
  <c r="F4" a="1"/>
  <c r="F4" s="1"/>
  <c r="I4" a="1"/>
  <c r="I4" s="1"/>
  <c r="K4" a="1"/>
  <c r="K4" s="1"/>
  <c r="L66" a="1"/>
  <c r="L66" s="1"/>
  <c r="J66" a="1"/>
  <c r="J66" s="1"/>
  <c r="H66" a="1"/>
  <c r="H66" s="1"/>
  <c r="F66" a="1"/>
  <c r="F66" s="1"/>
  <c r="D66" a="1"/>
  <c r="D66" s="1"/>
  <c r="B66" a="1"/>
  <c r="B66" s="1"/>
  <c r="K65" a="1"/>
  <c r="K65" s="1"/>
  <c r="I65" a="1"/>
  <c r="I65" s="1"/>
  <c r="G65" a="1"/>
  <c r="G65" s="1"/>
  <c r="E65" a="1"/>
  <c r="E65" s="1"/>
  <c r="C65" a="1"/>
  <c r="C65" s="1"/>
  <c r="L64" a="1"/>
  <c r="L64" s="1"/>
  <c r="J64" a="1"/>
  <c r="J64" s="1"/>
  <c r="H64" a="1"/>
  <c r="H64" s="1"/>
  <c r="F64" a="1"/>
  <c r="F64" s="1"/>
  <c r="D64" a="1"/>
  <c r="D64" s="1"/>
  <c r="B64" a="1"/>
  <c r="B64" s="1"/>
  <c r="K63" a="1"/>
  <c r="K63" s="1"/>
  <c r="I63" a="1"/>
  <c r="I63" s="1"/>
  <c r="G63" a="1"/>
  <c r="G63" s="1"/>
  <c r="E63" a="1"/>
  <c r="E63" s="1"/>
  <c r="C63" a="1"/>
  <c r="C63" s="1"/>
  <c r="L62" a="1"/>
  <c r="L62" s="1"/>
  <c r="J62" a="1"/>
  <c r="J62" s="1"/>
  <c r="H62" a="1"/>
  <c r="H62" s="1"/>
  <c r="F62" a="1"/>
  <c r="F62" s="1"/>
  <c r="D62" a="1"/>
  <c r="D62" s="1"/>
  <c r="B62" a="1"/>
  <c r="B62" s="1"/>
  <c r="K61" a="1"/>
  <c r="K61" s="1"/>
  <c r="I61" a="1"/>
  <c r="I61" s="1"/>
  <c r="G61" a="1"/>
  <c r="G61" s="1"/>
  <c r="E61" a="1"/>
  <c r="E61" s="1"/>
  <c r="C61" a="1"/>
  <c r="C61" s="1"/>
  <c r="L60" a="1"/>
  <c r="L60" s="1"/>
  <c r="J60" a="1"/>
  <c r="J60" s="1"/>
  <c r="H60" a="1"/>
  <c r="H60" s="1"/>
  <c r="F60" a="1"/>
  <c r="F60" s="1"/>
  <c r="D60" a="1"/>
  <c r="D60" s="1"/>
  <c r="B60" a="1"/>
  <c r="B60" s="1"/>
  <c r="K59" a="1"/>
  <c r="K59" s="1"/>
  <c r="I59" a="1"/>
  <c r="I59" s="1"/>
  <c r="G59" a="1"/>
  <c r="G59" s="1"/>
  <c r="E59" a="1"/>
  <c r="E59" s="1"/>
  <c r="C59" a="1"/>
  <c r="C59" s="1"/>
  <c r="L58" a="1"/>
  <c r="L58" s="1"/>
  <c r="J58" a="1"/>
  <c r="J58" s="1"/>
  <c r="H58" a="1"/>
  <c r="H58" s="1"/>
  <c r="F58" a="1"/>
  <c r="F58" s="1"/>
  <c r="D58" a="1"/>
  <c r="D58" s="1"/>
  <c r="B58" a="1"/>
  <c r="B58" s="1"/>
  <c r="K57" a="1"/>
  <c r="K57" s="1"/>
  <c r="I57" a="1"/>
  <c r="I57" s="1"/>
  <c r="G57" a="1"/>
  <c r="G57" s="1"/>
  <c r="E57" a="1"/>
  <c r="E57" s="1"/>
  <c r="C57" a="1"/>
  <c r="C57" s="1"/>
  <c r="L56" a="1"/>
  <c r="L56" s="1"/>
  <c r="J56" a="1"/>
  <c r="J56" s="1"/>
  <c r="H56" a="1"/>
  <c r="H56" s="1"/>
  <c r="F56" a="1"/>
  <c r="F56" s="1"/>
  <c r="D56" a="1"/>
  <c r="D56" s="1"/>
  <c r="B56" a="1"/>
  <c r="B56" s="1"/>
  <c r="K55" a="1"/>
  <c r="K55" s="1"/>
  <c r="I55" a="1"/>
  <c r="I55" s="1"/>
  <c r="G55" a="1"/>
  <c r="G55" s="1"/>
  <c r="E55" a="1"/>
  <c r="E55" s="1"/>
  <c r="C55" a="1"/>
  <c r="C55" s="1"/>
  <c r="L54" a="1"/>
  <c r="L54" s="1"/>
  <c r="J54" a="1"/>
  <c r="J54" s="1"/>
  <c r="H54" a="1"/>
  <c r="H54" s="1"/>
  <c r="F54" a="1"/>
  <c r="F54" s="1"/>
  <c r="D54" a="1"/>
  <c r="D54" s="1"/>
  <c r="B54" a="1"/>
  <c r="B54" s="1"/>
  <c r="K53" a="1"/>
  <c r="K53" s="1"/>
  <c r="I53" a="1"/>
  <c r="I53" s="1"/>
  <c r="G53" a="1"/>
  <c r="G53" s="1"/>
  <c r="E53" a="1"/>
  <c r="E53" s="1"/>
  <c r="C53" a="1"/>
  <c r="C53" s="1"/>
  <c r="L52" a="1"/>
  <c r="L52" s="1"/>
  <c r="J52" a="1"/>
  <c r="J52" s="1"/>
  <c r="H52" a="1"/>
  <c r="H52" s="1"/>
  <c r="F52" a="1"/>
  <c r="F52" s="1"/>
  <c r="D52" a="1"/>
  <c r="D52" s="1"/>
  <c r="B52" a="1"/>
  <c r="B52" s="1"/>
  <c r="K51" a="1"/>
  <c r="K51" s="1"/>
  <c r="I51" a="1"/>
  <c r="I51" s="1"/>
  <c r="G51" a="1"/>
  <c r="G51" s="1"/>
  <c r="C51" a="1"/>
  <c r="C51" s="1"/>
  <c r="J50" a="1"/>
  <c r="J50" s="1"/>
  <c r="F50" a="1"/>
  <c r="F50" s="1"/>
  <c r="B50" a="1"/>
  <c r="B50" s="1"/>
  <c r="I49" a="1"/>
  <c r="I49" s="1"/>
  <c r="E49" a="1"/>
  <c r="E49" s="1"/>
  <c r="L48" a="1"/>
  <c r="L48" s="1"/>
  <c r="H48" a="1"/>
  <c r="H48" s="1"/>
  <c r="D48" a="1"/>
  <c r="D48" s="1"/>
  <c r="K47" a="1"/>
  <c r="K47" s="1"/>
  <c r="G47" a="1"/>
  <c r="G47" s="1"/>
  <c r="C47" a="1"/>
  <c r="C47" s="1"/>
  <c r="J46" a="1"/>
  <c r="J46" s="1"/>
  <c r="F46" a="1"/>
  <c r="F46" s="1"/>
  <c r="B46" a="1"/>
  <c r="B46" s="1"/>
  <c r="I45" a="1"/>
  <c r="I45" s="1"/>
  <c r="E45" a="1"/>
  <c r="E45" s="1"/>
  <c r="L44" a="1"/>
  <c r="L44" s="1"/>
  <c r="H44" a="1"/>
  <c r="H44" s="1"/>
  <c r="D44" a="1"/>
  <c r="D44" s="1"/>
  <c r="K43" a="1"/>
  <c r="K43" s="1"/>
  <c r="G43" a="1"/>
  <c r="G43" s="1"/>
  <c r="C43" a="1"/>
  <c r="C43" s="1"/>
  <c r="J42" a="1"/>
  <c r="J42" s="1"/>
  <c r="B4" i="20" a="1"/>
  <c r="B4" s="1"/>
  <c r="D4" a="1"/>
  <c r="D4" s="1"/>
  <c r="F4" a="1"/>
  <c r="F4" s="1"/>
  <c r="H4" a="1"/>
  <c r="H4" s="1"/>
  <c r="H93" i="17" s="1"/>
  <c r="H94" s="1"/>
  <c r="G64" i="20" a="1"/>
  <c r="G64" s="1"/>
  <c r="E64" a="1"/>
  <c r="E64" s="1"/>
  <c r="C64" a="1"/>
  <c r="C64" s="1"/>
  <c r="H63" a="1"/>
  <c r="H63" s="1"/>
  <c r="F63" a="1"/>
  <c r="F63" s="1"/>
  <c r="D63" a="1"/>
  <c r="D63" s="1"/>
  <c r="B63" a="1"/>
  <c r="B63" s="1"/>
  <c r="G62" a="1"/>
  <c r="G62" s="1"/>
  <c r="E62" a="1"/>
  <c r="E62" s="1"/>
  <c r="C62" a="1"/>
  <c r="C62" s="1"/>
  <c r="H61" a="1"/>
  <c r="H61" s="1"/>
  <c r="F61" a="1"/>
  <c r="F61" s="1"/>
  <c r="D61" a="1"/>
  <c r="D61" s="1"/>
  <c r="B61" a="1"/>
  <c r="B61" s="1"/>
  <c r="G60" a="1"/>
  <c r="G60" s="1"/>
  <c r="E60" a="1"/>
  <c r="E60" s="1"/>
  <c r="C60" a="1"/>
  <c r="C60" s="1"/>
  <c r="H59" a="1"/>
  <c r="H59" s="1"/>
  <c r="F59" a="1"/>
  <c r="F59" s="1"/>
  <c r="D59" a="1"/>
  <c r="D59" s="1"/>
  <c r="B59" a="1"/>
  <c r="B59" s="1"/>
  <c r="G58" a="1"/>
  <c r="G58" s="1"/>
  <c r="E58" a="1"/>
  <c r="E58" s="1"/>
  <c r="C58" a="1"/>
  <c r="C58" s="1"/>
  <c r="H57" a="1"/>
  <c r="H57" s="1"/>
  <c r="F57" a="1"/>
  <c r="F57" s="1"/>
  <c r="D57" a="1"/>
  <c r="D57" s="1"/>
  <c r="B57" a="1"/>
  <c r="B57" s="1"/>
  <c r="G56" a="1"/>
  <c r="G56" s="1"/>
  <c r="E56" a="1"/>
  <c r="E56" s="1"/>
  <c r="C56" a="1"/>
  <c r="C56" s="1"/>
  <c r="H55" a="1"/>
  <c r="H55" s="1"/>
  <c r="F55" a="1"/>
  <c r="F55" s="1"/>
  <c r="D55" a="1"/>
  <c r="D55" s="1"/>
  <c r="B55" a="1"/>
  <c r="B55" s="1"/>
  <c r="G54" a="1"/>
  <c r="G54" s="1"/>
  <c r="E54" a="1"/>
  <c r="E54" s="1"/>
  <c r="C54" a="1"/>
  <c r="C54" s="1"/>
  <c r="H53" a="1"/>
  <c r="H53" s="1"/>
  <c r="F53" a="1"/>
  <c r="F53" s="1"/>
  <c r="D53" a="1"/>
  <c r="D53" s="1"/>
  <c r="B53" a="1"/>
  <c r="B53" s="1"/>
  <c r="G52" a="1"/>
  <c r="G52" s="1"/>
  <c r="E52" a="1"/>
  <c r="E52" s="1"/>
  <c r="C52" a="1"/>
  <c r="C52" s="1"/>
  <c r="H51" a="1"/>
  <c r="H51" s="1"/>
  <c r="F51" a="1"/>
  <c r="F51" s="1"/>
  <c r="D51" a="1"/>
  <c r="D51" s="1"/>
  <c r="B51" a="1"/>
  <c r="B51" s="1"/>
  <c r="G50" a="1"/>
  <c r="G50" s="1"/>
  <c r="E50" a="1"/>
  <c r="E50" s="1"/>
  <c r="C50" a="1"/>
  <c r="C50" s="1"/>
  <c r="H49" a="1"/>
  <c r="H49" s="1"/>
  <c r="F49" a="1"/>
  <c r="F49" s="1"/>
  <c r="D49" a="1"/>
  <c r="D49" s="1"/>
  <c r="B49" a="1"/>
  <c r="B49" s="1"/>
  <c r="G48" a="1"/>
  <c r="G48" s="1"/>
  <c r="E48" a="1"/>
  <c r="E48" s="1"/>
  <c r="C48" a="1"/>
  <c r="C48" s="1"/>
  <c r="H47" a="1"/>
  <c r="H47" s="1"/>
  <c r="F47" a="1"/>
  <c r="F47" s="1"/>
  <c r="D47" a="1"/>
  <c r="D47" s="1"/>
  <c r="B47" a="1"/>
  <c r="B47" s="1"/>
  <c r="G46" a="1"/>
  <c r="G46" s="1"/>
  <c r="E46" a="1"/>
  <c r="E46" s="1"/>
  <c r="C46" a="1"/>
  <c r="C46" s="1"/>
  <c r="H45" a="1"/>
  <c r="H45" s="1"/>
  <c r="F45" a="1"/>
  <c r="F45" s="1"/>
  <c r="D45" a="1"/>
  <c r="D45" s="1"/>
  <c r="B45" a="1"/>
  <c r="B45" s="1"/>
  <c r="G44" a="1"/>
  <c r="G44" s="1"/>
  <c r="E44" a="1"/>
  <c r="E44" s="1"/>
  <c r="C44" a="1"/>
  <c r="C44" s="1"/>
  <c r="H43" a="1"/>
  <c r="H43" s="1"/>
  <c r="F43" a="1"/>
  <c r="F43" s="1"/>
  <c r="D43" a="1"/>
  <c r="D43" s="1"/>
  <c r="B43" a="1"/>
  <c r="B43" s="1"/>
  <c r="G42" a="1"/>
  <c r="G42" s="1"/>
  <c r="E42" a="1"/>
  <c r="E42" s="1"/>
  <c r="C42" a="1"/>
  <c r="C42" s="1"/>
  <c r="H41" a="1"/>
  <c r="H41" s="1"/>
  <c r="F41" a="1"/>
  <c r="F41" s="1"/>
  <c r="D41" a="1"/>
  <c r="D41" s="1"/>
  <c r="B41" a="1"/>
  <c r="B41" s="1"/>
  <c r="G40" a="1"/>
  <c r="G40" s="1"/>
  <c r="E40" a="1"/>
  <c r="E40" s="1"/>
  <c r="C40" a="1"/>
  <c r="C40" s="1"/>
  <c r="H39" a="1"/>
  <c r="H39" s="1"/>
  <c r="F39" a="1"/>
  <c r="F39" s="1"/>
  <c r="D39" a="1"/>
  <c r="D39" s="1"/>
  <c r="B39" a="1"/>
  <c r="B39" s="1"/>
  <c r="G38" a="1"/>
  <c r="G38" s="1"/>
  <c r="E38" a="1"/>
  <c r="E38" s="1"/>
  <c r="C38" a="1"/>
  <c r="C38" s="1"/>
  <c r="H37" a="1"/>
  <c r="H37" s="1"/>
  <c r="F37" a="1"/>
  <c r="F37" s="1"/>
  <c r="D37" a="1"/>
  <c r="D37" s="1"/>
  <c r="B37" a="1"/>
  <c r="B37" s="1"/>
  <c r="G36" a="1"/>
  <c r="G36" s="1"/>
  <c r="E36" a="1"/>
  <c r="E36" s="1"/>
  <c r="C36" a="1"/>
  <c r="C36" s="1"/>
  <c r="H35" a="1"/>
  <c r="H35" s="1"/>
  <c r="F35" a="1"/>
  <c r="F35" s="1"/>
  <c r="D35" a="1"/>
  <c r="D35" s="1"/>
  <c r="B35" a="1"/>
  <c r="B35" s="1"/>
  <c r="G34" a="1"/>
  <c r="G34" s="1"/>
  <c r="E34" a="1"/>
  <c r="E34" s="1"/>
  <c r="C34" a="1"/>
  <c r="C34" s="1"/>
  <c r="H33" a="1"/>
  <c r="H33" s="1"/>
  <c r="F33" a="1"/>
  <c r="F33" s="1"/>
  <c r="D33" a="1"/>
  <c r="D33" s="1"/>
  <c r="B33" a="1"/>
  <c r="B33" s="1"/>
  <c r="G32" a="1"/>
  <c r="G32" s="1"/>
  <c r="E32" a="1"/>
  <c r="E32" s="1"/>
  <c r="C32" a="1"/>
  <c r="C32" s="1"/>
  <c r="H31" a="1"/>
  <c r="H31" s="1"/>
  <c r="F31" a="1"/>
  <c r="F31" s="1"/>
  <c r="D31" a="1"/>
  <c r="D31" s="1"/>
  <c r="B31" a="1"/>
  <c r="B31" s="1"/>
  <c r="G30" a="1"/>
  <c r="G30" s="1"/>
  <c r="E30" a="1"/>
  <c r="E30" s="1"/>
  <c r="C30" a="1"/>
  <c r="C30" s="1"/>
  <c r="H29" a="1"/>
  <c r="H29" s="1"/>
  <c r="F29" a="1"/>
  <c r="F29" s="1"/>
  <c r="D29" a="1"/>
  <c r="D29" s="1"/>
  <c r="B29" a="1"/>
  <c r="B29" s="1"/>
  <c r="G28" a="1"/>
  <c r="G28" s="1"/>
  <c r="E28" a="1"/>
  <c r="E28" s="1"/>
  <c r="C28" a="1"/>
  <c r="C28" s="1"/>
  <c r="H27" a="1"/>
  <c r="H27" s="1"/>
  <c r="F27" a="1"/>
  <c r="F27" s="1"/>
  <c r="D27" a="1"/>
  <c r="D27" s="1"/>
  <c r="B27" a="1"/>
  <c r="B27" s="1"/>
  <c r="G26" a="1"/>
  <c r="G26" s="1"/>
  <c r="E26" a="1"/>
  <c r="E26" s="1"/>
  <c r="C26" a="1"/>
  <c r="C26" s="1"/>
  <c r="H25" a="1"/>
  <c r="H25" s="1"/>
  <c r="F25" a="1"/>
  <c r="F25" s="1"/>
  <c r="D25" a="1"/>
  <c r="D25" s="1"/>
  <c r="B25" a="1"/>
  <c r="B25" s="1"/>
  <c r="G24" a="1"/>
  <c r="G24" s="1"/>
  <c r="E24" a="1"/>
  <c r="E24" s="1"/>
  <c r="C24" a="1"/>
  <c r="C24" s="1"/>
  <c r="H23" a="1"/>
  <c r="H23" s="1"/>
  <c r="F23" a="1"/>
  <c r="F23" s="1"/>
  <c r="D23" a="1"/>
  <c r="D23" s="1"/>
  <c r="B23" a="1"/>
  <c r="B23" s="1"/>
  <c r="G22" a="1"/>
  <c r="G22" s="1"/>
  <c r="E22" a="1"/>
  <c r="E22" s="1"/>
  <c r="C22" a="1"/>
  <c r="C22" s="1"/>
  <c r="H21" a="1"/>
  <c r="H21" s="1"/>
  <c r="F21" a="1"/>
  <c r="F21" s="1"/>
  <c r="D21" a="1"/>
  <c r="D21" s="1"/>
  <c r="B21" a="1"/>
  <c r="B21" s="1"/>
  <c r="G20" a="1"/>
  <c r="G20" s="1"/>
  <c r="E20" a="1"/>
  <c r="E20" s="1"/>
  <c r="C20" a="1"/>
  <c r="C20" s="1"/>
  <c r="H19" a="1"/>
  <c r="H19" s="1"/>
  <c r="F19" a="1"/>
  <c r="F19" s="1"/>
  <c r="D19" a="1"/>
  <c r="D19" s="1"/>
  <c r="B19" a="1"/>
  <c r="B19" s="1"/>
  <c r="G18" a="1"/>
  <c r="G18" s="1"/>
  <c r="E18" a="1"/>
  <c r="E18" s="1"/>
  <c r="C18" a="1"/>
  <c r="C18" s="1"/>
  <c r="H17" a="1"/>
  <c r="H17" s="1"/>
  <c r="F17" a="1"/>
  <c r="F17" s="1"/>
  <c r="D17" a="1"/>
  <c r="D17" s="1"/>
  <c r="B17" a="1"/>
  <c r="B17" s="1"/>
  <c r="G16" a="1"/>
  <c r="G16" s="1"/>
  <c r="E16" a="1"/>
  <c r="E16" s="1"/>
  <c r="C16" a="1"/>
  <c r="C16" s="1"/>
  <c r="H15" a="1"/>
  <c r="H15" s="1"/>
  <c r="F15" a="1"/>
  <c r="F15" s="1"/>
  <c r="D15" a="1"/>
  <c r="D15" s="1"/>
  <c r="B15" a="1"/>
  <c r="B15" s="1"/>
  <c r="G14" a="1"/>
  <c r="G14" s="1"/>
  <c r="E14" a="1"/>
  <c r="E14" s="1"/>
  <c r="C14" a="1"/>
  <c r="C14" s="1"/>
  <c r="H13" a="1"/>
  <c r="H13" s="1"/>
  <c r="F13" a="1"/>
  <c r="F13" s="1"/>
  <c r="D13" a="1"/>
  <c r="D13" s="1"/>
  <c r="B13" a="1"/>
  <c r="B13" s="1"/>
  <c r="G12" a="1"/>
  <c r="G12" s="1"/>
  <c r="E12" a="1"/>
  <c r="E12" s="1"/>
  <c r="C12" a="1"/>
  <c r="C12" s="1"/>
  <c r="H11" a="1"/>
  <c r="H11" s="1"/>
  <c r="F11" a="1"/>
  <c r="F11" s="1"/>
  <c r="D11" a="1"/>
  <c r="D11" s="1"/>
  <c r="B11" a="1"/>
  <c r="B11" s="1"/>
  <c r="G10" a="1"/>
  <c r="G10" s="1"/>
  <c r="E10" a="1"/>
  <c r="E10" s="1"/>
  <c r="C10" a="1"/>
  <c r="C10" s="1"/>
  <c r="H9" a="1"/>
  <c r="H9" s="1"/>
  <c r="F9" a="1"/>
  <c r="F9" s="1"/>
  <c r="D9" a="1"/>
  <c r="D9" s="1"/>
  <c r="B9" a="1"/>
  <c r="B9" s="1"/>
  <c r="G8" a="1"/>
  <c r="G8" s="1"/>
  <c r="E8" a="1"/>
  <c r="E8" s="1"/>
  <c r="C8" a="1"/>
  <c r="C8" s="1"/>
  <c r="H7" a="1"/>
  <c r="H7" s="1"/>
  <c r="F7" a="1"/>
  <c r="F7" s="1"/>
  <c r="D7" a="1"/>
  <c r="D7" s="1"/>
  <c r="B7" a="1"/>
  <c r="B7" s="1"/>
  <c r="G6" a="1"/>
  <c r="G6" s="1"/>
  <c r="E6" a="1"/>
  <c r="E6" s="1"/>
  <c r="C6" a="1"/>
  <c r="C6" s="1"/>
  <c r="H5" a="1"/>
  <c r="H5" s="1"/>
  <c r="F5" a="1"/>
  <c r="F5" s="1"/>
  <c r="D5" a="1"/>
  <c r="D5" s="1"/>
  <c r="B5" a="1"/>
  <c r="B5" s="1"/>
  <c r="G66" a="1"/>
  <c r="G66" s="1"/>
  <c r="E66" a="1"/>
  <c r="E66" s="1"/>
  <c r="C66" a="1"/>
  <c r="C66" s="1"/>
  <c r="H65" a="1"/>
  <c r="H65" s="1"/>
  <c r="F65" a="1"/>
  <c r="F65" s="1"/>
  <c r="D65" a="1"/>
  <c r="D65" s="1"/>
  <c r="B65" a="1"/>
  <c r="B65" s="1"/>
  <c r="C4" a="1"/>
  <c r="C4" s="1"/>
  <c r="G87" i="17" s="1"/>
  <c r="E4" i="20" a="1"/>
  <c r="E4" s="1"/>
  <c r="G4" a="1"/>
  <c r="G4" s="1"/>
  <c r="B87" i="17" s="1"/>
  <c r="B89" s="1"/>
  <c r="H64" i="20" a="1"/>
  <c r="H64" s="1"/>
  <c r="F64" a="1"/>
  <c r="F64" s="1"/>
  <c r="D64" a="1"/>
  <c r="D64" s="1"/>
  <c r="B64" a="1"/>
  <c r="B64" s="1"/>
  <c r="G63" a="1"/>
  <c r="G63" s="1"/>
  <c r="E63" a="1"/>
  <c r="E63" s="1"/>
  <c r="C63" a="1"/>
  <c r="C63" s="1"/>
  <c r="H62" a="1"/>
  <c r="H62" s="1"/>
  <c r="F62" a="1"/>
  <c r="F62" s="1"/>
  <c r="D62" a="1"/>
  <c r="D62" s="1"/>
  <c r="B62" a="1"/>
  <c r="B62" s="1"/>
  <c r="G61" a="1"/>
  <c r="G61" s="1"/>
  <c r="E61" a="1"/>
  <c r="E61" s="1"/>
  <c r="C61" a="1"/>
  <c r="C61" s="1"/>
  <c r="H60" a="1"/>
  <c r="H60" s="1"/>
  <c r="F60" a="1"/>
  <c r="F60" s="1"/>
  <c r="D60" a="1"/>
  <c r="D60" s="1"/>
  <c r="B60" a="1"/>
  <c r="B60" s="1"/>
  <c r="G59" a="1"/>
  <c r="G59" s="1"/>
  <c r="E59" a="1"/>
  <c r="E59" s="1"/>
  <c r="C59" a="1"/>
  <c r="C59" s="1"/>
  <c r="H58" a="1"/>
  <c r="H58" s="1"/>
  <c r="F58" a="1"/>
  <c r="F58" s="1"/>
  <c r="D58" a="1"/>
  <c r="D58" s="1"/>
  <c r="B58" a="1"/>
  <c r="B58" s="1"/>
  <c r="G57" a="1"/>
  <c r="G57" s="1"/>
  <c r="E57" a="1"/>
  <c r="E57" s="1"/>
  <c r="C57" a="1"/>
  <c r="C57" s="1"/>
  <c r="H56" a="1"/>
  <c r="H56" s="1"/>
  <c r="F56" a="1"/>
  <c r="F56" s="1"/>
  <c r="D56" a="1"/>
  <c r="D56" s="1"/>
  <c r="B56" a="1"/>
  <c r="B56" s="1"/>
  <c r="G55" a="1"/>
  <c r="G55" s="1"/>
  <c r="E55" a="1"/>
  <c r="E55" s="1"/>
  <c r="C55" a="1"/>
  <c r="C55" s="1"/>
  <c r="H54" a="1"/>
  <c r="H54" s="1"/>
  <c r="F54" a="1"/>
  <c r="F54" s="1"/>
  <c r="D54" a="1"/>
  <c r="D54" s="1"/>
  <c r="B54" a="1"/>
  <c r="B54" s="1"/>
  <c r="G53" a="1"/>
  <c r="G53" s="1"/>
  <c r="E53" a="1"/>
  <c r="E53" s="1"/>
  <c r="C53" a="1"/>
  <c r="C53" s="1"/>
  <c r="H52" a="1"/>
  <c r="H52" s="1"/>
  <c r="F52" a="1"/>
  <c r="F52" s="1"/>
  <c r="D52" a="1"/>
  <c r="D52" s="1"/>
  <c r="B52" a="1"/>
  <c r="B52" s="1"/>
  <c r="G51" a="1"/>
  <c r="G51" s="1"/>
  <c r="E51" a="1"/>
  <c r="E51" s="1"/>
  <c r="C51" a="1"/>
  <c r="C51" s="1"/>
  <c r="H50" a="1"/>
  <c r="H50" s="1"/>
  <c r="F50" a="1"/>
  <c r="F50" s="1"/>
  <c r="D50" a="1"/>
  <c r="D50" s="1"/>
  <c r="B50" a="1"/>
  <c r="B50" s="1"/>
  <c r="G49" a="1"/>
  <c r="G49" s="1"/>
  <c r="E49" a="1"/>
  <c r="E49" s="1"/>
  <c r="C49" a="1"/>
  <c r="C49" s="1"/>
  <c r="H48" a="1"/>
  <c r="H48" s="1"/>
  <c r="F48" a="1"/>
  <c r="F48" s="1"/>
  <c r="D48" a="1"/>
  <c r="D48" s="1"/>
  <c r="B48" a="1"/>
  <c r="B48" s="1"/>
  <c r="G47" a="1"/>
  <c r="G47" s="1"/>
  <c r="E47" a="1"/>
  <c r="E47" s="1"/>
  <c r="C47" a="1"/>
  <c r="C47" s="1"/>
  <c r="H46" a="1"/>
  <c r="H46" s="1"/>
  <c r="F46" a="1"/>
  <c r="F46" s="1"/>
  <c r="D46" a="1"/>
  <c r="D46" s="1"/>
  <c r="B46" a="1"/>
  <c r="B46" s="1"/>
  <c r="G45" a="1"/>
  <c r="G45" s="1"/>
  <c r="E45" a="1"/>
  <c r="E45" s="1"/>
  <c r="C45" a="1"/>
  <c r="C45" s="1"/>
  <c r="H44" a="1"/>
  <c r="H44" s="1"/>
  <c r="F44" a="1"/>
  <c r="F44" s="1"/>
  <c r="D44" a="1"/>
  <c r="D44" s="1"/>
  <c r="B44" a="1"/>
  <c r="B44" s="1"/>
  <c r="G43" a="1"/>
  <c r="G43" s="1"/>
  <c r="E43" a="1"/>
  <c r="E43" s="1"/>
  <c r="C43" a="1"/>
  <c r="C43" s="1"/>
  <c r="H42" a="1"/>
  <c r="H42" s="1"/>
  <c r="F42" a="1"/>
  <c r="F42" s="1"/>
  <c r="D42" a="1"/>
  <c r="D42" s="1"/>
  <c r="B42" a="1"/>
  <c r="B42" s="1"/>
  <c r="G41" a="1"/>
  <c r="G41" s="1"/>
  <c r="E41" a="1"/>
  <c r="E41" s="1"/>
  <c r="C41" a="1"/>
  <c r="C41" s="1"/>
  <c r="H40" a="1"/>
  <c r="H40" s="1"/>
  <c r="F40" a="1"/>
  <c r="F40" s="1"/>
  <c r="D40" a="1"/>
  <c r="D40" s="1"/>
  <c r="B40" a="1"/>
  <c r="B40" s="1"/>
  <c r="G39" a="1"/>
  <c r="G39" s="1"/>
  <c r="E39" a="1"/>
  <c r="E39" s="1"/>
  <c r="C39" a="1"/>
  <c r="C39" s="1"/>
  <c r="H38" a="1"/>
  <c r="H38" s="1"/>
  <c r="F38" a="1"/>
  <c r="F38" s="1"/>
  <c r="D38" a="1"/>
  <c r="D38" s="1"/>
  <c r="B38" a="1"/>
  <c r="B38" s="1"/>
  <c r="G37" a="1"/>
  <c r="G37" s="1"/>
  <c r="E37" a="1"/>
  <c r="E37" s="1"/>
  <c r="C37" a="1"/>
  <c r="C37" s="1"/>
  <c r="H36" a="1"/>
  <c r="H36" s="1"/>
  <c r="F36" a="1"/>
  <c r="F36" s="1"/>
  <c r="D36" a="1"/>
  <c r="D36" s="1"/>
  <c r="B36" a="1"/>
  <c r="B36" s="1"/>
  <c r="G35" a="1"/>
  <c r="G35" s="1"/>
  <c r="E35" a="1"/>
  <c r="E35" s="1"/>
  <c r="C35" a="1"/>
  <c r="C35" s="1"/>
  <c r="H34" a="1"/>
  <c r="H34" s="1"/>
  <c r="F34" a="1"/>
  <c r="F34" s="1"/>
  <c r="D34" a="1"/>
  <c r="D34" s="1"/>
  <c r="B34" a="1"/>
  <c r="B34" s="1"/>
  <c r="G33" a="1"/>
  <c r="G33" s="1"/>
  <c r="E33" a="1"/>
  <c r="E33" s="1"/>
  <c r="C33" a="1"/>
  <c r="C33" s="1"/>
  <c r="H32" a="1"/>
  <c r="H32" s="1"/>
  <c r="F32" a="1"/>
  <c r="F32" s="1"/>
  <c r="D32" a="1"/>
  <c r="D32" s="1"/>
  <c r="B32" a="1"/>
  <c r="B32" s="1"/>
  <c r="G31" a="1"/>
  <c r="G31" s="1"/>
  <c r="E31" a="1"/>
  <c r="E31" s="1"/>
  <c r="C31" a="1"/>
  <c r="C31" s="1"/>
  <c r="H30" a="1"/>
  <c r="H30" s="1"/>
  <c r="F30" a="1"/>
  <c r="F30" s="1"/>
  <c r="D30" a="1"/>
  <c r="D30" s="1"/>
  <c r="B30" a="1"/>
  <c r="B30" s="1"/>
  <c r="G29" a="1"/>
  <c r="G29" s="1"/>
  <c r="E29" a="1"/>
  <c r="E29" s="1"/>
  <c r="C29" a="1"/>
  <c r="C29" s="1"/>
  <c r="H28" a="1"/>
  <c r="H28" s="1"/>
  <c r="F28" a="1"/>
  <c r="F28" s="1"/>
  <c r="D28" a="1"/>
  <c r="D28" s="1"/>
  <c r="B28" a="1"/>
  <c r="B28" s="1"/>
  <c r="G27" a="1"/>
  <c r="G27" s="1"/>
  <c r="E27" a="1"/>
  <c r="E27" s="1"/>
  <c r="C27" a="1"/>
  <c r="C27" s="1"/>
  <c r="H26" a="1"/>
  <c r="H26" s="1"/>
  <c r="F26" a="1"/>
  <c r="F26" s="1"/>
  <c r="D26" a="1"/>
  <c r="D26" s="1"/>
  <c r="B26" a="1"/>
  <c r="B26" s="1"/>
  <c r="G25" a="1"/>
  <c r="G25" s="1"/>
  <c r="E25" a="1"/>
  <c r="E25" s="1"/>
  <c r="C25" a="1"/>
  <c r="C25" s="1"/>
  <c r="H24" a="1"/>
  <c r="H24" s="1"/>
  <c r="F24" a="1"/>
  <c r="F24" s="1"/>
  <c r="D24" a="1"/>
  <c r="D24" s="1"/>
  <c r="B24" a="1"/>
  <c r="B24" s="1"/>
  <c r="G23" a="1"/>
  <c r="G23" s="1"/>
  <c r="E23" a="1"/>
  <c r="E23" s="1"/>
  <c r="C23" a="1"/>
  <c r="C23" s="1"/>
  <c r="H22" a="1"/>
  <c r="H22" s="1"/>
  <c r="F22" a="1"/>
  <c r="F22" s="1"/>
  <c r="D22" a="1"/>
  <c r="D22" s="1"/>
  <c r="B22" a="1"/>
  <c r="B22" s="1"/>
  <c r="G21" a="1"/>
  <c r="G21" s="1"/>
  <c r="E21" a="1"/>
  <c r="E21" s="1"/>
  <c r="C21" a="1"/>
  <c r="C21" s="1"/>
  <c r="H20" a="1"/>
  <c r="H20" s="1"/>
  <c r="F20" a="1"/>
  <c r="F20" s="1"/>
  <c r="D20" a="1"/>
  <c r="D20" s="1"/>
  <c r="B20" a="1"/>
  <c r="B20" s="1"/>
  <c r="G19" a="1"/>
  <c r="G19" s="1"/>
  <c r="E19" a="1"/>
  <c r="E19" s="1"/>
  <c r="C19" a="1"/>
  <c r="C19" s="1"/>
  <c r="H18" a="1"/>
  <c r="H18" s="1"/>
  <c r="F18" a="1"/>
  <c r="F18" s="1"/>
  <c r="D18" a="1"/>
  <c r="D18" s="1"/>
  <c r="B18" a="1"/>
  <c r="B18" s="1"/>
  <c r="G17" a="1"/>
  <c r="G17" s="1"/>
  <c r="E17" a="1"/>
  <c r="E17" s="1"/>
  <c r="C17" a="1"/>
  <c r="C17" s="1"/>
  <c r="H16" a="1"/>
  <c r="H16" s="1"/>
  <c r="F16" a="1"/>
  <c r="F16" s="1"/>
  <c r="D16" a="1"/>
  <c r="D16" s="1"/>
  <c r="B16" a="1"/>
  <c r="B16" s="1"/>
  <c r="G15" a="1"/>
  <c r="G15" s="1"/>
  <c r="E15" a="1"/>
  <c r="E15" s="1"/>
  <c r="C15" a="1"/>
  <c r="C15" s="1"/>
  <c r="H14" a="1"/>
  <c r="H14" s="1"/>
  <c r="F14" a="1"/>
  <c r="F14" s="1"/>
  <c r="D14" a="1"/>
  <c r="D14" s="1"/>
  <c r="B14" a="1"/>
  <c r="B14" s="1"/>
  <c r="G13" a="1"/>
  <c r="G13" s="1"/>
  <c r="E13" a="1"/>
  <c r="E13" s="1"/>
  <c r="C13" a="1"/>
  <c r="C13" s="1"/>
  <c r="H12" a="1"/>
  <c r="H12" s="1"/>
  <c r="F12" a="1"/>
  <c r="F12" s="1"/>
  <c r="D12" a="1"/>
  <c r="D12" s="1"/>
  <c r="B12" a="1"/>
  <c r="B12" s="1"/>
  <c r="G11" a="1"/>
  <c r="G11" s="1"/>
  <c r="E11" a="1"/>
  <c r="E11" s="1"/>
  <c r="C11" a="1"/>
  <c r="C11" s="1"/>
  <c r="H10" a="1"/>
  <c r="H10" s="1"/>
  <c r="F10" a="1"/>
  <c r="F10" s="1"/>
  <c r="D10" a="1"/>
  <c r="D10" s="1"/>
  <c r="B10" a="1"/>
  <c r="B10" s="1"/>
  <c r="G9" a="1"/>
  <c r="G9" s="1"/>
  <c r="E9" a="1"/>
  <c r="E9" s="1"/>
  <c r="C9" a="1"/>
  <c r="C9" s="1"/>
  <c r="H8" a="1"/>
  <c r="H8" s="1"/>
  <c r="F8" a="1"/>
  <c r="F8" s="1"/>
  <c r="D8" a="1"/>
  <c r="D8" s="1"/>
  <c r="B8" a="1"/>
  <c r="B8" s="1"/>
  <c r="G7" a="1"/>
  <c r="G7" s="1"/>
  <c r="E7" a="1"/>
  <c r="E7" s="1"/>
  <c r="C7" a="1"/>
  <c r="C7" s="1"/>
  <c r="H6" a="1"/>
  <c r="H6" s="1"/>
  <c r="F6" a="1"/>
  <c r="F6" s="1"/>
  <c r="D6" a="1"/>
  <c r="D6" s="1"/>
  <c r="B6" a="1"/>
  <c r="B6" s="1"/>
  <c r="G5" a="1"/>
  <c r="G5" s="1"/>
  <c r="E5" a="1"/>
  <c r="E5" s="1"/>
  <c r="C5" a="1"/>
  <c r="C5" s="1"/>
  <c r="H66" a="1"/>
  <c r="H66" s="1"/>
  <c r="F66" a="1"/>
  <c r="F66" s="1"/>
  <c r="D66" a="1"/>
  <c r="D66" s="1"/>
  <c r="B66" a="1"/>
  <c r="B66" s="1"/>
  <c r="G65" a="1"/>
  <c r="G65" s="1"/>
  <c r="E65" a="1"/>
  <c r="E65" s="1"/>
  <c r="G7" i="17"/>
  <c r="G47"/>
  <c r="H13"/>
  <c r="B7"/>
  <c r="B9" s="1"/>
  <c r="B47"/>
  <c r="B49" s="1"/>
  <c r="H53"/>
  <c r="H54" s="1"/>
  <c r="B88"/>
  <c r="B90"/>
  <c r="B48"/>
  <c r="B50"/>
  <c r="I117" i="12"/>
  <c r="I77"/>
  <c r="I78" s="1"/>
  <c r="C2" i="16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E7" i="2" l="1"/>
  <c r="B8" i="17"/>
  <c r="H14"/>
  <c r="B10"/>
  <c r="C93" i="12"/>
  <c r="C13"/>
  <c r="C53"/>
  <c r="G90"/>
  <c r="G10"/>
  <c r="G50"/>
  <c r="I79"/>
  <c r="B77" s="1"/>
  <c r="J2" i="16"/>
  <c r="B37" i="17"/>
  <c r="J17" i="1"/>
  <c r="E8" i="2" l="1"/>
  <c r="A3" i="5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I88" i="10"/>
  <c r="I48"/>
  <c r="I8"/>
  <c r="I8" i="12"/>
  <c r="G9"/>
  <c r="G8"/>
  <c r="G89" i="10"/>
  <c r="I117"/>
  <c r="I118" s="1"/>
  <c r="G88"/>
  <c r="A6" i="4"/>
  <c r="E9" i="2" l="1"/>
  <c r="E10" s="1"/>
  <c r="M1" i="5"/>
  <c r="I37" i="12"/>
  <c r="I119" i="10"/>
  <c r="I77"/>
  <c r="I37"/>
  <c r="G49"/>
  <c r="G9"/>
  <c r="G48"/>
  <c r="G8"/>
  <c r="E11" i="2" l="1"/>
  <c r="E12" s="1"/>
  <c r="I38" i="12"/>
  <c r="I39" s="1"/>
  <c r="G4" i="11" a="1"/>
  <c r="G4" s="1"/>
  <c r="H13" i="12"/>
  <c r="B7"/>
  <c r="I78" i="10"/>
  <c r="I79" s="1"/>
  <c r="I38"/>
  <c r="I39" s="1"/>
  <c r="A2" i="5"/>
  <c r="E13" i="2" l="1"/>
  <c r="B9" i="12"/>
  <c r="B8"/>
  <c r="B10"/>
  <c r="H14"/>
  <c r="I118"/>
  <c r="I119" s="1"/>
  <c r="B117" s="1"/>
  <c r="H53"/>
  <c r="H93"/>
  <c r="B87"/>
  <c r="B47"/>
  <c r="G87"/>
  <c r="G47"/>
  <c r="G7"/>
  <c r="A3" i="8"/>
  <c r="A2"/>
  <c r="A2" i="7"/>
  <c r="H9" i="1"/>
  <c r="I8"/>
  <c r="A7" i="7"/>
  <c r="A8"/>
  <c r="A9"/>
  <c r="A3"/>
  <c r="A4"/>
  <c r="A5"/>
  <c r="A6"/>
  <c r="A10"/>
  <c r="A2" i="4"/>
  <c r="A3" i="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3" i="4"/>
  <c r="A4"/>
  <c r="A5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H8" i="1"/>
  <c r="A40" i="3"/>
  <c r="A41"/>
  <c r="A42"/>
  <c r="A43"/>
  <c r="A44"/>
  <c r="A45"/>
  <c r="A46"/>
  <c r="A47"/>
  <c r="A48"/>
  <c r="A49"/>
  <c r="A50"/>
  <c r="E14" i="2" l="1"/>
  <c r="E15" s="1"/>
  <c r="B88" i="12"/>
  <c r="B89"/>
  <c r="H94"/>
  <c r="B90"/>
  <c r="B49"/>
  <c r="B48"/>
  <c r="B50"/>
  <c r="H54"/>
  <c r="B37"/>
  <c r="E16" i="2" l="1"/>
  <c r="E17" l="1"/>
  <c r="E18" s="1"/>
  <c r="E19" l="1"/>
  <c r="E20" s="1"/>
  <c r="E21" l="1"/>
  <c r="E22" l="1"/>
  <c r="E23" s="1"/>
  <c r="E24" l="1"/>
  <c r="E25" s="1"/>
  <c r="E26" s="1"/>
  <c r="E27" s="1"/>
  <c r="E28" l="1"/>
  <c r="E29" l="1"/>
  <c r="E30" l="1"/>
  <c r="E31" l="1"/>
  <c r="E32" l="1"/>
  <c r="E33" l="1"/>
  <c r="E34" s="1"/>
  <c r="E35" l="1"/>
  <c r="E36" s="1"/>
  <c r="E37" s="1"/>
  <c r="E38" l="1"/>
  <c r="E39" l="1"/>
  <c r="E40" s="1"/>
  <c r="E41" l="1"/>
  <c r="E42"/>
  <c r="E43" l="1"/>
  <c r="E44" l="1"/>
  <c r="E45" l="1"/>
  <c r="E46" l="1"/>
  <c r="E47" l="1"/>
  <c r="E48" l="1"/>
  <c r="E49" l="1"/>
  <c r="E50" l="1"/>
  <c r="E51" l="1"/>
  <c r="E52"/>
  <c r="E53" l="1"/>
  <c r="E54" s="1"/>
  <c r="E55" l="1"/>
  <c r="E56" l="1"/>
  <c r="E57"/>
  <c r="E58" l="1"/>
  <c r="E59" l="1"/>
  <c r="E60" s="1"/>
  <c r="E61" l="1"/>
  <c r="E62" s="1"/>
  <c r="E63" l="1"/>
  <c r="E64" s="1"/>
  <c r="E65" s="1"/>
  <c r="E66" l="1"/>
  <c r="E67" l="1"/>
  <c r="E68" l="1"/>
  <c r="E69" s="1"/>
  <c r="E70" l="1"/>
  <c r="E71" l="1"/>
  <c r="E72" l="1"/>
  <c r="E73" l="1"/>
  <c r="E74" l="1"/>
  <c r="E75" s="1"/>
  <c r="E76" l="1"/>
  <c r="E77" l="1"/>
  <c r="E78" s="1"/>
  <c r="E79" l="1"/>
  <c r="E80" s="1"/>
  <c r="E81" l="1"/>
  <c r="E82" l="1"/>
  <c r="E83" l="1"/>
  <c r="E84" s="1"/>
  <c r="E85" l="1"/>
  <c r="E86" s="1"/>
  <c r="E87" l="1"/>
  <c r="E88" s="1"/>
  <c r="E89" l="1"/>
  <c r="E90" l="1"/>
  <c r="E91" l="1"/>
  <c r="E92" l="1"/>
  <c r="E93" s="1"/>
  <c r="E94" l="1"/>
  <c r="E95" s="1"/>
  <c r="E96" l="1"/>
  <c r="E97" s="1"/>
  <c r="E98" l="1"/>
  <c r="E99" s="1"/>
  <c r="E100" l="1"/>
  <c r="E101" s="1"/>
  <c r="E102" s="1"/>
  <c r="E103" l="1"/>
  <c r="E104" l="1"/>
  <c r="E105" l="1"/>
  <c r="E106" l="1"/>
  <c r="E107" l="1"/>
  <c r="E108" l="1"/>
  <c r="E109" l="1"/>
  <c r="E110" l="1"/>
  <c r="E111" l="1"/>
  <c r="E112" l="1"/>
  <c r="E113" l="1"/>
  <c r="E114" l="1"/>
  <c r="E115" l="1"/>
  <c r="E116" l="1"/>
  <c r="E117" l="1"/>
  <c r="E118" l="1"/>
  <c r="E119" l="1"/>
  <c r="E120" l="1"/>
  <c r="E121" l="1"/>
  <c r="E122" l="1"/>
  <c r="E123" l="1"/>
  <c r="E124" l="1"/>
  <c r="E125" l="1"/>
  <c r="E126" l="1"/>
  <c r="E127" l="1"/>
  <c r="E128" l="1"/>
  <c r="E129" l="1"/>
  <c r="E130" l="1"/>
  <c r="E131" l="1"/>
  <c r="E132" l="1"/>
  <c r="E133" l="1"/>
  <c r="E134" l="1"/>
  <c r="E135" l="1"/>
  <c r="E136" l="1"/>
  <c r="E137" l="1"/>
  <c r="E138" l="1"/>
  <c r="E139" l="1"/>
  <c r="E140" l="1"/>
  <c r="E141" l="1"/>
  <c r="E142" l="1"/>
  <c r="E143" l="1"/>
  <c r="E144" l="1"/>
  <c r="E145" l="1"/>
  <c r="E146" l="1"/>
  <c r="E147" l="1"/>
  <c r="E148" l="1"/>
  <c r="E149" l="1"/>
  <c r="E150" l="1"/>
  <c r="E151" l="1"/>
  <c r="E152" l="1"/>
  <c r="E153" l="1"/>
  <c r="E154" l="1"/>
  <c r="E155" l="1"/>
  <c r="E156" l="1"/>
  <c r="E157" l="1"/>
  <c r="E158" l="1"/>
  <c r="E159" l="1"/>
  <c r="E160" l="1"/>
  <c r="E161" l="1"/>
  <c r="E162" l="1"/>
  <c r="E163" l="1"/>
  <c r="E164" l="1"/>
  <c r="E165" l="1"/>
  <c r="E166" l="1"/>
  <c r="E167" l="1"/>
  <c r="E168" l="1"/>
  <c r="E169" l="1"/>
  <c r="E170" l="1"/>
  <c r="E171" l="1"/>
  <c r="E172" l="1"/>
  <c r="E173" l="1"/>
  <c r="E174" l="1"/>
  <c r="E175" l="1"/>
  <c r="E176" l="1"/>
  <c r="E177" l="1"/>
  <c r="E178" l="1"/>
  <c r="E179" l="1"/>
  <c r="E180" l="1"/>
  <c r="E181" l="1"/>
  <c r="E182" l="1"/>
  <c r="E183" l="1"/>
  <c r="E184" l="1"/>
  <c r="E185" l="1"/>
  <c r="E186" l="1"/>
  <c r="E187" l="1"/>
  <c r="E188" l="1"/>
  <c r="E189" l="1"/>
  <c r="E190" l="1"/>
  <c r="E191" l="1"/>
  <c r="E192" l="1"/>
  <c r="E193" l="1"/>
  <c r="E194" l="1"/>
  <c r="E195" l="1"/>
  <c r="E196" l="1"/>
  <c r="E197" l="1"/>
  <c r="E198" l="1"/>
  <c r="E199" l="1"/>
  <c r="E200" l="1"/>
  <c r="E201" l="1"/>
  <c r="E202" l="1"/>
  <c r="E203" l="1"/>
  <c r="E204" l="1"/>
  <c r="E205" l="1"/>
  <c r="E206" l="1"/>
  <c r="E207" l="1"/>
  <c r="E208" l="1"/>
  <c r="E209" l="1"/>
  <c r="E210" l="1"/>
  <c r="E211" l="1"/>
  <c r="E212" l="1"/>
  <c r="E213" l="1"/>
  <c r="E214" l="1"/>
  <c r="E215" l="1"/>
  <c r="E216" l="1"/>
  <c r="E217" l="1"/>
  <c r="E218" l="1"/>
  <c r="E219" l="1"/>
  <c r="E220" l="1"/>
  <c r="E221" l="1"/>
  <c r="E222" l="1"/>
  <c r="E223" l="1"/>
  <c r="E224" l="1"/>
  <c r="E225" l="1"/>
  <c r="E226" l="1"/>
  <c r="E227" l="1"/>
  <c r="E228" l="1"/>
  <c r="E229" l="1"/>
  <c r="E230" l="1"/>
  <c r="E231" l="1"/>
  <c r="E232" l="1"/>
  <c r="E233" l="1"/>
  <c r="E234" l="1"/>
  <c r="E235" l="1"/>
  <c r="E236" l="1"/>
  <c r="E237" l="1"/>
  <c r="E238" l="1"/>
  <c r="E239" l="1"/>
  <c r="E240" l="1"/>
  <c r="E241" l="1"/>
  <c r="E242" l="1"/>
  <c r="E243" l="1"/>
  <c r="E244" l="1"/>
  <c r="E245" l="1"/>
  <c r="E246" l="1"/>
  <c r="E247" l="1"/>
  <c r="E248" l="1"/>
  <c r="E249" l="1"/>
  <c r="E250" l="1"/>
  <c r="E251" l="1"/>
  <c r="E252" l="1"/>
  <c r="E253" l="1"/>
  <c r="E254" l="1"/>
  <c r="E255" l="1"/>
  <c r="E256" l="1"/>
  <c r="E257" l="1"/>
  <c r="E258" l="1"/>
  <c r="E259" l="1"/>
  <c r="E260" l="1"/>
  <c r="E261" l="1"/>
  <c r="E262" l="1"/>
  <c r="E263" l="1"/>
  <c r="E264" l="1"/>
  <c r="E265" l="1"/>
  <c r="E266" l="1"/>
  <c r="E267" l="1"/>
  <c r="E268" l="1"/>
  <c r="E269" l="1"/>
  <c r="E270" l="1"/>
  <c r="E271" l="1"/>
  <c r="E272" l="1"/>
  <c r="E273" l="1"/>
  <c r="E274" l="1"/>
  <c r="E275" l="1"/>
  <c r="E276" l="1"/>
  <c r="E277" l="1"/>
  <c r="E278" l="1"/>
  <c r="E279" l="1"/>
  <c r="E280" l="1"/>
  <c r="E281" l="1"/>
  <c r="E282" l="1"/>
  <c r="E283" l="1"/>
  <c r="E284" l="1"/>
  <c r="E285" l="1"/>
  <c r="E286" l="1"/>
  <c r="E287" l="1"/>
  <c r="E288" l="1"/>
  <c r="E289" l="1"/>
  <c r="E290" l="1"/>
  <c r="E291" l="1"/>
  <c r="E292" l="1"/>
  <c r="E293" l="1"/>
  <c r="E294" l="1"/>
  <c r="E295" l="1"/>
  <c r="E296" l="1"/>
  <c r="E297" l="1"/>
  <c r="E298" l="1"/>
  <c r="E299" l="1"/>
  <c r="E300" l="1"/>
  <c r="E301" l="1"/>
  <c r="E302" l="1"/>
  <c r="E303" l="1"/>
  <c r="E304" l="1"/>
  <c r="E305" l="1"/>
  <c r="E306" l="1"/>
  <c r="E307" l="1"/>
  <c r="E308" l="1"/>
  <c r="E309" l="1"/>
  <c r="E310" l="1"/>
  <c r="E311" l="1"/>
  <c r="E312" l="1"/>
  <c r="E313" l="1"/>
  <c r="E314" l="1"/>
  <c r="E315" l="1"/>
  <c r="E316" l="1"/>
  <c r="E317" l="1"/>
  <c r="E318" l="1"/>
  <c r="E319" l="1"/>
  <c r="E320" l="1"/>
  <c r="E321" l="1"/>
  <c r="E322" l="1"/>
  <c r="E323" l="1"/>
  <c r="E324" l="1"/>
  <c r="E325" l="1"/>
  <c r="E326" l="1"/>
  <c r="E327" l="1"/>
  <c r="E328" l="1"/>
  <c r="E329" l="1"/>
  <c r="E330" l="1"/>
  <c r="E331" l="1"/>
  <c r="E332" l="1"/>
  <c r="E333" l="1"/>
  <c r="E334" l="1"/>
  <c r="E335" l="1"/>
  <c r="E336" l="1"/>
  <c r="E337" l="1"/>
  <c r="E338" l="1"/>
  <c r="E339" l="1"/>
  <c r="E340" l="1"/>
  <c r="E341" l="1"/>
  <c r="E342" l="1"/>
  <c r="E343" l="1"/>
  <c r="E344" l="1"/>
  <c r="E345" l="1"/>
  <c r="E346" l="1"/>
  <c r="E347" l="1"/>
  <c r="E348" l="1"/>
  <c r="E349" l="1"/>
  <c r="E350" l="1"/>
  <c r="E351" l="1"/>
  <c r="E352" l="1"/>
  <c r="E353" l="1"/>
  <c r="E354" l="1"/>
  <c r="E355" l="1"/>
  <c r="E356" l="1"/>
  <c r="E357" l="1"/>
  <c r="E358" l="1"/>
  <c r="E359" l="1"/>
  <c r="E360" l="1"/>
  <c r="E361" l="1"/>
  <c r="E362" l="1"/>
  <c r="E363" l="1"/>
  <c r="E364" l="1"/>
  <c r="E365" l="1"/>
  <c r="E366" l="1"/>
  <c r="E367" l="1"/>
  <c r="E368" l="1"/>
  <c r="E369" l="1"/>
  <c r="E370" l="1"/>
  <c r="E371" l="1"/>
  <c r="E372" l="1"/>
  <c r="E373" l="1"/>
  <c r="E374" l="1"/>
  <c r="E375" l="1"/>
  <c r="E376" l="1"/>
  <c r="E377" l="1"/>
  <c r="E378" l="1"/>
  <c r="E379" l="1"/>
  <c r="E380" l="1"/>
  <c r="E381" l="1"/>
  <c r="E382" l="1"/>
  <c r="E383" l="1"/>
  <c r="E384" l="1"/>
  <c r="E385" l="1"/>
  <c r="E386" l="1"/>
  <c r="E387" l="1"/>
  <c r="E388" l="1"/>
  <c r="E389" l="1"/>
  <c r="E390" l="1"/>
  <c r="E391" l="1"/>
  <c r="E392" l="1"/>
  <c r="E393" l="1"/>
  <c r="E394" l="1"/>
  <c r="E395" l="1"/>
  <c r="E396" l="1"/>
  <c r="E397" l="1"/>
  <c r="E398" l="1"/>
  <c r="E399" l="1"/>
  <c r="E400" l="1"/>
  <c r="E401" l="1"/>
  <c r="E402" l="1"/>
  <c r="E403" l="1"/>
  <c r="E404" l="1"/>
  <c r="E405" l="1"/>
  <c r="E406" l="1"/>
  <c r="E407" l="1"/>
  <c r="E408" l="1"/>
  <c r="E409" l="1"/>
  <c r="E410" l="1"/>
  <c r="E411" l="1"/>
  <c r="E412" l="1"/>
  <c r="E413" l="1"/>
  <c r="E414" l="1"/>
  <c r="E415" l="1"/>
  <c r="E416" l="1"/>
  <c r="E417" l="1"/>
  <c r="E418" l="1"/>
  <c r="E419" l="1"/>
  <c r="E420" l="1"/>
  <c r="E421" l="1"/>
  <c r="E422" l="1"/>
  <c r="E423" l="1"/>
  <c r="E424" l="1"/>
  <c r="E425" l="1"/>
  <c r="E426" l="1"/>
  <c r="E427" l="1"/>
  <c r="E428" l="1"/>
  <c r="E429" l="1"/>
  <c r="E430" l="1"/>
  <c r="E431" l="1"/>
  <c r="E432" l="1"/>
  <c r="E433" l="1"/>
  <c r="E434" l="1"/>
  <c r="E435" l="1"/>
  <c r="E436" l="1"/>
  <c r="E437" l="1"/>
  <c r="E438" l="1"/>
  <c r="E439" l="1"/>
  <c r="E440" l="1"/>
  <c r="E441" l="1"/>
  <c r="E442" l="1"/>
  <c r="E443" l="1"/>
  <c r="E444" l="1"/>
  <c r="E445" l="1"/>
  <c r="E446" l="1"/>
  <c r="E447" l="1"/>
  <c r="E448" l="1"/>
  <c r="E449" l="1"/>
  <c r="E450" l="1"/>
  <c r="E451" l="1"/>
  <c r="E452" l="1"/>
  <c r="E453" l="1"/>
  <c r="E454" l="1"/>
  <c r="E455" l="1"/>
  <c r="E456" l="1"/>
  <c r="E457" l="1"/>
  <c r="E458" l="1"/>
  <c r="E459" l="1"/>
  <c r="E460" l="1"/>
  <c r="E461" l="1"/>
  <c r="E462" l="1"/>
  <c r="E463" l="1"/>
  <c r="E464" l="1"/>
  <c r="E465" l="1"/>
  <c r="E466" l="1"/>
  <c r="E467" l="1"/>
  <c r="E468" l="1"/>
  <c r="E469" l="1"/>
  <c r="E470" l="1"/>
  <c r="E471" l="1"/>
  <c r="E472" l="1"/>
  <c r="E473" l="1"/>
  <c r="E474" l="1"/>
  <c r="E475" l="1"/>
  <c r="E476" l="1"/>
  <c r="E477" l="1"/>
  <c r="E478" l="1"/>
  <c r="E479" l="1"/>
  <c r="E480" l="1"/>
  <c r="E481" l="1"/>
  <c r="E482" l="1"/>
  <c r="E483" l="1"/>
  <c r="E484" l="1"/>
  <c r="E485" l="1"/>
  <c r="E486" l="1"/>
  <c r="E487" l="1"/>
  <c r="E488" l="1"/>
  <c r="E489" l="1"/>
  <c r="E490" l="1"/>
  <c r="E491" l="1"/>
  <c r="E492" l="1"/>
  <c r="E493" l="1"/>
  <c r="E494" l="1"/>
  <c r="E495" l="1"/>
  <c r="E496" l="1"/>
  <c r="E497" l="1"/>
  <c r="E498" l="1"/>
  <c r="E499" l="1"/>
  <c r="E500" l="1"/>
  <c r="E501" l="1"/>
  <c r="E502" l="1"/>
  <c r="E503" l="1"/>
  <c r="E504" l="1"/>
  <c r="E505" l="1"/>
  <c r="E506" l="1"/>
  <c r="E507" l="1"/>
  <c r="E508" l="1"/>
  <c r="E509" l="1"/>
  <c r="E510" l="1"/>
  <c r="E511" l="1"/>
  <c r="E512" l="1"/>
  <c r="E513" l="1"/>
  <c r="E514" l="1"/>
  <c r="E515" l="1"/>
  <c r="E516" l="1"/>
  <c r="E517" l="1"/>
  <c r="E518" l="1"/>
  <c r="E519" l="1"/>
  <c r="E520" l="1"/>
  <c r="E521" l="1"/>
  <c r="E522" l="1"/>
  <c r="E523" l="1"/>
  <c r="E524" l="1"/>
  <c r="E525" l="1"/>
  <c r="E526" l="1"/>
  <c r="E527" l="1"/>
  <c r="E528" l="1"/>
  <c r="E529" l="1"/>
  <c r="E530" l="1"/>
  <c r="E531" l="1"/>
  <c r="E532" l="1"/>
  <c r="E533" l="1"/>
  <c r="E534" l="1"/>
  <c r="E535" l="1"/>
  <c r="E536" l="1"/>
  <c r="E537" l="1"/>
  <c r="E538" l="1"/>
  <c r="E539" l="1"/>
  <c r="E540" l="1"/>
  <c r="E541" l="1"/>
  <c r="E542" l="1"/>
  <c r="E543" l="1"/>
  <c r="E544" l="1"/>
  <c r="E545" l="1"/>
  <c r="E546" l="1"/>
  <c r="E547" l="1"/>
  <c r="E548" l="1"/>
  <c r="E549" l="1"/>
  <c r="E550" l="1"/>
  <c r="E551" l="1"/>
  <c r="E552" l="1"/>
  <c r="E553" l="1"/>
  <c r="E554" l="1"/>
  <c r="E555" l="1"/>
  <c r="E556" l="1"/>
  <c r="E557" l="1"/>
  <c r="E558" l="1"/>
  <c r="E559" l="1"/>
  <c r="E560" l="1"/>
  <c r="E561" l="1"/>
  <c r="E562" l="1"/>
  <c r="E563" l="1"/>
  <c r="E564" l="1"/>
  <c r="E565" l="1"/>
  <c r="E566" l="1"/>
  <c r="E567" l="1"/>
  <c r="E568" l="1"/>
  <c r="E569" l="1"/>
  <c r="E570" l="1"/>
  <c r="E571" l="1"/>
  <c r="E572" l="1"/>
  <c r="E573" l="1"/>
  <c r="E574" l="1"/>
  <c r="E575" l="1"/>
  <c r="E576" l="1"/>
  <c r="E577" l="1"/>
  <c r="E578" l="1"/>
  <c r="E579" l="1"/>
  <c r="E580" l="1"/>
  <c r="E581" l="1"/>
  <c r="E582" l="1"/>
  <c r="E583" l="1"/>
  <c r="E584" l="1"/>
  <c r="E585" l="1"/>
  <c r="E586" l="1"/>
  <c r="E587" l="1"/>
  <c r="E588" l="1"/>
  <c r="E589" l="1"/>
  <c r="E590" l="1"/>
  <c r="E591" l="1"/>
  <c r="E592" l="1"/>
  <c r="E593" l="1"/>
  <c r="E594" l="1"/>
  <c r="E595" l="1"/>
  <c r="E596" l="1"/>
  <c r="E597" l="1"/>
  <c r="E598" l="1"/>
  <c r="E599" l="1"/>
  <c r="E600" l="1"/>
  <c r="E601" l="1"/>
  <c r="E602" l="1"/>
  <c r="E603" l="1"/>
  <c r="E604" l="1"/>
  <c r="E605" l="1"/>
  <c r="E606" l="1"/>
  <c r="E607" l="1"/>
  <c r="E608" l="1"/>
  <c r="E609" l="1"/>
  <c r="E610" l="1"/>
  <c r="E611" l="1"/>
  <c r="E612" l="1"/>
  <c r="E613" l="1"/>
  <c r="E614" l="1"/>
  <c r="E615" l="1"/>
  <c r="E616" l="1"/>
  <c r="E617" l="1"/>
  <c r="E618" l="1"/>
  <c r="E619" l="1"/>
  <c r="E620" l="1"/>
  <c r="E621" l="1"/>
  <c r="E622" l="1"/>
  <c r="E623" l="1"/>
  <c r="E624" l="1"/>
  <c r="E625" l="1"/>
  <c r="E626" l="1"/>
  <c r="E627" l="1"/>
  <c r="E628" l="1"/>
  <c r="E629" l="1"/>
  <c r="E630" l="1"/>
  <c r="E631" l="1"/>
  <c r="E632" s="1"/>
  <c r="E633" s="1"/>
  <c r="E634" s="1"/>
  <c r="E635" s="1"/>
  <c r="E636" s="1"/>
  <c r="E637" s="1"/>
  <c r="E638" s="1"/>
  <c r="E639" s="1"/>
  <c r="E640" s="1"/>
  <c r="E641" l="1"/>
  <c r="E642" s="1"/>
  <c r="E643" s="1"/>
  <c r="E644" s="1"/>
  <c r="E645" s="1"/>
  <c r="E646" s="1"/>
  <c r="E647" s="1"/>
  <c r="E648" s="1"/>
  <c r="E649" s="1"/>
  <c r="E650" s="1"/>
  <c r="E651" s="1"/>
  <c r="G1" l="1"/>
  <c r="G652" l="1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G839"/>
  <c r="G840"/>
  <c r="G841"/>
  <c r="G842"/>
  <c r="G843"/>
  <c r="G844"/>
  <c r="G845"/>
  <c r="G846"/>
  <c r="G847"/>
  <c r="G848"/>
  <c r="G849"/>
  <c r="G850"/>
  <c r="G851"/>
  <c r="G852"/>
  <c r="G853"/>
  <c r="G854"/>
  <c r="G855"/>
  <c r="G856"/>
  <c r="G857"/>
  <c r="G858"/>
  <c r="G859"/>
  <c r="G860"/>
  <c r="G861"/>
  <c r="G862"/>
  <c r="G863"/>
  <c r="G864"/>
  <c r="G865"/>
  <c r="G866"/>
  <c r="G867"/>
  <c r="G868"/>
  <c r="G869"/>
  <c r="G870"/>
  <c r="G871"/>
  <c r="G872"/>
  <c r="G873"/>
  <c r="G874"/>
  <c r="G875"/>
  <c r="G876"/>
  <c r="G877"/>
  <c r="G878"/>
  <c r="G879"/>
  <c r="G880"/>
  <c r="G881"/>
  <c r="G882"/>
  <c r="G883"/>
  <c r="G884"/>
  <c r="G885"/>
  <c r="G886"/>
  <c r="G887"/>
  <c r="G888"/>
  <c r="G889"/>
  <c r="G890"/>
  <c r="G891"/>
  <c r="G892"/>
  <c r="G893"/>
  <c r="G894"/>
  <c r="G895"/>
  <c r="G896"/>
  <c r="G897"/>
  <c r="G898"/>
  <c r="G899"/>
  <c r="G900"/>
  <c r="G901"/>
  <c r="G902"/>
  <c r="G903"/>
  <c r="G904"/>
  <c r="G905"/>
  <c r="G906"/>
  <c r="G907"/>
  <c r="G908"/>
  <c r="G909"/>
  <c r="G910"/>
  <c r="G911"/>
  <c r="G912"/>
  <c r="G913"/>
  <c r="G914"/>
  <c r="G915"/>
  <c r="G916"/>
  <c r="G917"/>
  <c r="G918"/>
  <c r="G919"/>
  <c r="G920"/>
  <c r="G921"/>
  <c r="G922"/>
  <c r="G923"/>
  <c r="G924"/>
  <c r="G925"/>
  <c r="G926"/>
  <c r="G927"/>
  <c r="G928"/>
  <c r="G929"/>
  <c r="G930"/>
  <c r="G931"/>
  <c r="G932"/>
  <c r="G933"/>
  <c r="G934"/>
  <c r="G935"/>
  <c r="G936"/>
  <c r="G937"/>
  <c r="G938"/>
  <c r="G939"/>
  <c r="G940"/>
  <c r="G941"/>
  <c r="G942"/>
  <c r="G943"/>
  <c r="G944"/>
  <c r="G945"/>
  <c r="G946"/>
  <c r="G947"/>
  <c r="G948"/>
  <c r="G949"/>
  <c r="G950"/>
  <c r="G951"/>
  <c r="G952"/>
  <c r="G953"/>
  <c r="G954"/>
  <c r="G955"/>
  <c r="G956"/>
  <c r="G957"/>
  <c r="G958"/>
  <c r="G959"/>
  <c r="G960"/>
  <c r="G961"/>
  <c r="G962"/>
  <c r="G963"/>
  <c r="G964"/>
  <c r="G965"/>
  <c r="G966"/>
  <c r="G967"/>
  <c r="G968"/>
  <c r="G969"/>
  <c r="G970"/>
  <c r="G971"/>
  <c r="G972"/>
  <c r="G973"/>
  <c r="G974"/>
  <c r="G975"/>
  <c r="G976"/>
  <c r="G977"/>
  <c r="G978"/>
  <c r="G979"/>
  <c r="G980"/>
  <c r="G981"/>
  <c r="G982"/>
  <c r="G983"/>
  <c r="G984"/>
  <c r="G985"/>
  <c r="G986"/>
  <c r="G987"/>
  <c r="G988"/>
  <c r="G989"/>
  <c r="G990"/>
  <c r="G991"/>
  <c r="G992"/>
  <c r="G993"/>
  <c r="G994"/>
  <c r="G995"/>
  <c r="G996"/>
  <c r="G997"/>
  <c r="G998"/>
  <c r="G999"/>
  <c r="G1000"/>
  <c r="G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</calcChain>
</file>

<file path=xl/sharedStrings.xml><?xml version="1.0" encoding="utf-8"?>
<sst xmlns="http://schemas.openxmlformats.org/spreadsheetml/2006/main" count="2998" uniqueCount="944">
  <si>
    <t>เงื่อนไขการชำระเงิน</t>
  </si>
  <si>
    <t>สถานที่ส่ง:</t>
  </si>
  <si>
    <t>วิธการส่ง:</t>
  </si>
  <si>
    <t>ผู้รับของ:</t>
  </si>
  <si>
    <t>ลำดับ</t>
  </si>
  <si>
    <t>รายการสินค้า</t>
  </si>
  <si>
    <t>จำนวน</t>
  </si>
  <si>
    <t>หน่วย</t>
  </si>
  <si>
    <t>ราคา/หน่วย</t>
  </si>
  <si>
    <t>รวมราคาสินค้า</t>
  </si>
  <si>
    <t>VAT 7%</t>
  </si>
  <si>
    <t>รวมทั้งสิ้น</t>
  </si>
  <si>
    <t>ลงชื่อ</t>
  </si>
  <si>
    <t>ผู้จัดการฝ่ายจัดซื้อ</t>
  </si>
  <si>
    <t>(นางสาว ณัฐภัสสร อัครชวัลวัฒน์)</t>
  </si>
  <si>
    <t>Project:</t>
  </si>
  <si>
    <t>Tel:</t>
  </si>
  <si>
    <t>Attn:</t>
  </si>
  <si>
    <t>To:</t>
  </si>
  <si>
    <t>No:</t>
  </si>
  <si>
    <t>Date:</t>
  </si>
  <si>
    <t>Page:</t>
  </si>
  <si>
    <t>Ref:</t>
  </si>
  <si>
    <t>รวมเงิน/
บาท</t>
  </si>
  <si>
    <t>ID</t>
  </si>
  <si>
    <t>NAME</t>
  </si>
  <si>
    <t>ตัว</t>
  </si>
  <si>
    <t>แผ่น</t>
  </si>
  <si>
    <t>เส้น</t>
  </si>
  <si>
    <t>ชุด</t>
  </si>
  <si>
    <r>
      <rPr>
        <b/>
        <sz val="14"/>
        <color theme="1"/>
        <rFont val="Tahoma"/>
        <family val="2"/>
        <scheme val="minor"/>
      </rPr>
      <t>ใบสั่งซื้อ</t>
    </r>
    <r>
      <rPr>
        <sz val="12"/>
        <color theme="1"/>
        <rFont val="Tahoma"/>
        <family val="2"/>
        <scheme val="minor"/>
      </rPr>
      <t xml:space="preserve">
ห้างหุ้นส่วนจำกัด ตีรวัฒน์สุรินทร์ก่อสร้าง
79 หมู่ 9 ต.หมื่นศรี อ.สำโรงทาบ จ.สุรินทร์ โทร.044-569077
สำนักงานกรุงเทพ 109/34 หมู่ 10 ซอยสำนักสงฆ์ ถนนนวมินทร์ เขตบึงกุ่ม กรุงเทพฯ 10230
โทร.0-2947-7800  FAX: 0-2508-2026</t>
    </r>
  </si>
  <si>
    <t>Name</t>
  </si>
  <si>
    <t>Address</t>
  </si>
  <si>
    <t>Attention</t>
  </si>
  <si>
    <t>Tel</t>
  </si>
  <si>
    <t>Fax</t>
  </si>
  <si>
    <t>E-Mail</t>
  </si>
  <si>
    <t>บริษัท จุฬาวิศวกรรม จำกัด</t>
  </si>
  <si>
    <t>บริษัท เพชรสยาม พีอี ไพพ์ จำกัด</t>
  </si>
  <si>
    <t>ลัง</t>
  </si>
  <si>
    <t>02-8792541</t>
  </si>
  <si>
    <t>Project</t>
  </si>
  <si>
    <t>หน่วยงานบุรีรัมย์</t>
  </si>
  <si>
    <t>หน่วยงานปากท่อ</t>
  </si>
  <si>
    <t>หน่วยงานมาบข่า</t>
  </si>
  <si>
    <t>หน่วยงานบ้านโป่ง</t>
  </si>
  <si>
    <t>หน่วยงานนครชัยศรี</t>
  </si>
  <si>
    <t>หน่วยงานสีหนาด</t>
  </si>
  <si>
    <t>หน่วยงานส่วนกลาง</t>
  </si>
  <si>
    <t>หน่วยงาน</t>
  </si>
  <si>
    <t>โครงการก่อสร้าง กปภ. จ.บุรีรัมย์</t>
  </si>
  <si>
    <t>สำนักงานกรุงเทพฯ</t>
  </si>
  <si>
    <t>โครงการก่อสร้าง กปภ. มาบข่า จ.ระยอง</t>
  </si>
  <si>
    <t>โครงการก่อสร้าง กปภ.บ้านโป่ง จ.ราชบุรี</t>
  </si>
  <si>
    <t>โครงการก่อสร้าง กปภ. นครชัยศรี จ.ราชบุรี</t>
  </si>
  <si>
    <t>โครงการก่อสร้าง กปภ. หนองสีหนาด จ.ขอนแก่น</t>
  </si>
  <si>
    <t>โครงการก่อสร้าง กปภ.ปากท่อ จ.ราชบุรี</t>
  </si>
  <si>
    <t>โอนเงิน</t>
  </si>
  <si>
    <t>เงินสด</t>
  </si>
  <si>
    <t>เจ้าหน้าที่</t>
  </si>
  <si>
    <t>นายประสาท</t>
  </si>
  <si>
    <t>นายสุมิตร</t>
  </si>
  <si>
    <t>คุณณัฐภัสสร</t>
  </si>
  <si>
    <t>วันที่</t>
  </si>
  <si>
    <t>PO</t>
  </si>
  <si>
    <t>QTY</t>
  </si>
  <si>
    <t>Unit</t>
  </si>
  <si>
    <t>บริษัท</t>
  </si>
  <si>
    <t>ราคารวม</t>
  </si>
  <si>
    <t>รหัส PO</t>
  </si>
  <si>
    <t>ตส/ปท/TUD/54/10/001</t>
  </si>
  <si>
    <r>
      <rPr>
        <b/>
        <sz val="12"/>
        <color theme="1"/>
        <rFont val="Tahoma"/>
        <family val="2"/>
        <scheme val="minor"/>
      </rPr>
      <t>ใบสั่งซื้อ</t>
    </r>
    <r>
      <rPr>
        <sz val="12"/>
        <color theme="1"/>
        <rFont val="Tahoma"/>
        <family val="2"/>
        <scheme val="minor"/>
      </rPr>
      <t xml:space="preserve">
ห้างหุ้นส่วนจำกัด ตีรวัฒน์สุรินทร์ก่อสร้าง
79 หมู่ 9 ต.หมื่นศรี อ.สำโรงทาบ จ.สุรินทร์ โทร.044-569077
สำนักงานกรุงเทพ 109/34 หมู่ 10 ซอยสำนักสงฆ์ ถนนนวมินทร์ เขตบึงกุ่ม กรุงเทพฯ 10230
โทร.0-2947-7800  FAX: 0-2508-2026</t>
    </r>
  </si>
  <si>
    <t>แก้ไขครั้งที่ 1</t>
  </si>
  <si>
    <t>รายการ</t>
  </si>
  <si>
    <t>แก้ไขครั้งที่ 2</t>
  </si>
  <si>
    <t>แก้ไขครั้งที่ 3</t>
  </si>
  <si>
    <t>เลขที่ PO</t>
  </si>
  <si>
    <t>บริษัท เอส.พี พัฒนกิจ จำกัด</t>
  </si>
  <si>
    <t>บริษัท เอเบิล อินดัสทรี จำกัด</t>
  </si>
  <si>
    <t>บริษัท ไทยก้าวไกล กรุ๊ป</t>
  </si>
  <si>
    <t>บริษัท ไทยวอเตอร์ จำกัด</t>
  </si>
  <si>
    <t>บริษัท ยูเอ็น อิเล็คตริค จำกัด</t>
  </si>
  <si>
    <t>End Sub</t>
  </si>
  <si>
    <t>Sub UpdateData()</t>
  </si>
  <si>
    <t>Dim rsAll As Range, rtAll As Range</t>
  </si>
  <si>
    <t>Dim rs As Range, i As Integer</t>
  </si>
  <si>
    <t>End With</t>
  </si>
  <si>
    <t>For Each rs In rsAll</t>
  </si>
  <si>
    <t>Next rs</t>
  </si>
  <si>
    <t>Application.CutCopyMode = False</t>
  </si>
  <si>
    <t>With Worksheets("DataStore")</t>
  </si>
  <si>
    <t>ท่อน</t>
  </si>
  <si>
    <t xml:space="preserve">            (นางสาว ณัฐภัสสร อัครชวัลวัฒน์)</t>
  </si>
  <si>
    <t xml:space="preserve">        ผู้จัดการฝ่ายจัดซื้อ</t>
  </si>
  <si>
    <t>ราคา/
หน่วย</t>
  </si>
  <si>
    <t>แก้ไข/ลบ</t>
  </si>
  <si>
    <t>&lt;== จำนวนรายการ</t>
  </si>
  <si>
    <t>List</t>
  </si>
  <si>
    <t>Qty</t>
  </si>
  <si>
    <t>Price</t>
  </si>
  <si>
    <t>Comy</t>
  </si>
  <si>
    <t>Site</t>
  </si>
  <si>
    <t>Total</t>
  </si>
  <si>
    <t>นายอาคม</t>
  </si>
  <si>
    <t>นายชุมแสง</t>
  </si>
  <si>
    <t>Option Explicit</t>
  </si>
  <si>
    <t>Option Base 1</t>
  </si>
  <si>
    <t>Sub ShowData()</t>
  </si>
  <si>
    <t>Dim a() As Variant, lng As Long</t>
  </si>
  <si>
    <t>Dim r As Range, rAll As Range</t>
  </si>
  <si>
    <t>Dim rt As Range, rl As Long</t>
  </si>
  <si>
    <t>Application.EnableEvents = False</t>
  </si>
  <si>
    <t>Application.ScreenUpdating = False</t>
  </si>
  <si>
    <t>rl = Rows.Count</t>
  </si>
  <si>
    <t xml:space="preserve">    Set rAll = .Range("B2", .Range("B" &amp; rl).End(xlUp))</t>
  </si>
  <si>
    <t>For Each r In rAll</t>
  </si>
  <si>
    <t xml:space="preserve">    If r = Worksheets("Edit").Range("D2") Then</t>
  </si>
  <si>
    <t xml:space="preserve">        lng = lng + 1</t>
  </si>
  <si>
    <t xml:space="preserve">        ReDim Preserve a(9, lng)</t>
  </si>
  <si>
    <t xml:space="preserve">        a(1, lng) = lng</t>
  </si>
  <si>
    <t xml:space="preserve">        a(2, lng) = r.Offset(0, 0)</t>
  </si>
  <si>
    <t xml:space="preserve">        a(3, lng) = r.Offset(0, 1)</t>
  </si>
  <si>
    <t xml:space="preserve">        a(4, lng) = r.Offset(0, 2)</t>
  </si>
  <si>
    <t xml:space="preserve">        a(5, lng) = r.Offset(0, 3)</t>
  </si>
  <si>
    <t xml:space="preserve">        a(6, lng) = r.Offset(0, 4)</t>
  </si>
  <si>
    <t xml:space="preserve">        a(7, lng) = r.Offset(0, 5)</t>
  </si>
  <si>
    <t xml:space="preserve">        a(8, lng) = r.Offset(0, 6)</t>
  </si>
  <si>
    <t xml:space="preserve">        a(9, lng) = r.Offset(0, 7)</t>
  </si>
  <si>
    <t xml:space="preserve">        </t>
  </si>
  <si>
    <t xml:space="preserve">    End If</t>
  </si>
  <si>
    <t>Next r</t>
  </si>
  <si>
    <t>If lng &gt; 0 Then</t>
  </si>
  <si>
    <t xml:space="preserve">    With Worksheets("Edit")</t>
  </si>
  <si>
    <t xml:space="preserve">        Set rt = .Range("A4", .Range("I" &amp; lng - 1 + 4))</t>
  </si>
  <si>
    <t xml:space="preserve">        .Range("A4", .Range("I" &amp; rl)).ClearContents</t>
  </si>
  <si>
    <t xml:space="preserve">        .Range("A4:I4").Copy</t>
  </si>
  <si>
    <t xml:space="preserve">        rt.PasteSpecial xlPasteFormats</t>
  </si>
  <si>
    <t xml:space="preserve">        rt = Application.Transpose(a)</t>
  </si>
  <si>
    <t xml:space="preserve">        .Range("B4", .Range("B" &amp; rl).End(xlUp)).NumberFormat = "00"</t>
  </si>
  <si>
    <t xml:space="preserve">        .Range(.Range("B3").End(xlDown).Offset(1, 0), .Range("I" &amp; rl)).Clear</t>
  </si>
  <si>
    <t xml:space="preserve">    End With</t>
  </si>
  <si>
    <t>Else</t>
  </si>
  <si>
    <t xml:space="preserve">    MsgBox "Data not found."</t>
  </si>
  <si>
    <t>End If</t>
  </si>
  <si>
    <t>Application.EnableEvents = True</t>
  </si>
  <si>
    <t>Application.ScreenUpdating = True</t>
  </si>
  <si>
    <t>Sub Run()</t>
  </si>
  <si>
    <t xml:space="preserve">    Application.Calculation = xlCalculationManual</t>
  </si>
  <si>
    <t xml:space="preserve">    UpdateDataAll</t>
  </si>
  <si>
    <t xml:space="preserve">    Application.Calculation = xlCalculationAutomatic</t>
  </si>
  <si>
    <t>Sub UpdateDataAll()</t>
  </si>
  <si>
    <t>Application.Calculation = xlCalculationManual</t>
  </si>
  <si>
    <t xml:space="preserve">   UpdateData</t>
  </si>
  <si>
    <t>Application.Calculation = xlCalculationAutomatic</t>
  </si>
  <si>
    <t xml:space="preserve">    YesNoMessageBox</t>
  </si>
  <si>
    <t xml:space="preserve">    'Update</t>
  </si>
  <si>
    <t xml:space="preserve">    'Delete</t>
  </si>
  <si>
    <t xml:space="preserve">    'Add</t>
  </si>
  <si>
    <t xml:space="preserve">    ShowData</t>
  </si>
  <si>
    <t>Sub YesNoMessageBox()</t>
  </si>
  <si>
    <t>Dim Answer As String</t>
  </si>
  <si>
    <t>Dim MyNote As String</t>
  </si>
  <si>
    <t xml:space="preserve">    MyNote = "Confirm Update Data ?"</t>
  </si>
  <si>
    <t xml:space="preserve">    Answer = MsgBox(MyNote, vbQuestion + vbYesNo, "ยืนยัน")</t>
  </si>
  <si>
    <t xml:space="preserve">    If Answer = vbNo Then</t>
  </si>
  <si>
    <t xml:space="preserve">        MsgBox "You Not Confirm !"</t>
  </si>
  <si>
    <t xml:space="preserve">    Else</t>
  </si>
  <si>
    <t xml:space="preserve">        MsgBox "Yes Confirm !"</t>
  </si>
  <si>
    <t xml:space="preserve">            Update ' Run Update Data</t>
  </si>
  <si>
    <t xml:space="preserve">            Delete ' Run Delete Data</t>
  </si>
  <si>
    <t xml:space="preserve">            Add 'Run Add Data</t>
  </si>
  <si>
    <t>Sub Update()</t>
  </si>
  <si>
    <t>On Error Resume Next</t>
  </si>
  <si>
    <t>With Worksheets("Edit")</t>
  </si>
  <si>
    <t xml:space="preserve">    Set rsAll = .Range("B4", .Range("B" &amp; Rows.Count).End(xlUp))</t>
  </si>
  <si>
    <t xml:space="preserve">    Set rtAll = .Range("B2", .Range("B" &amp; Rows.Count).End(xlUp))</t>
  </si>
  <si>
    <t xml:space="preserve">    For i = rtAll.Count To 1 Step -1</t>
  </si>
  <si>
    <t xml:space="preserve">        If rs = rtAll(i) And rs.Offset(0, 8) = rtAll(i).Offset(0, 8) _</t>
  </si>
  <si>
    <t xml:space="preserve">        And rs.Offset(0, 9) = "Update" Then</t>
  </si>
  <si>
    <t xml:space="preserve">            rs.Offset(0, -1).Resize(1, 10).Copy</t>
  </si>
  <si>
    <t xml:space="preserve">            rtAll(i).Offset(0, -1).PasteSpecial xlPasteValues</t>
  </si>
  <si>
    <t xml:space="preserve">        End If</t>
  </si>
  <si>
    <t xml:space="preserve">    Next i</t>
  </si>
  <si>
    <t>Sub Delete()</t>
  </si>
  <si>
    <t xml:space="preserve">        And rs.Offset(0, 9) = "Delete" Then</t>
  </si>
  <si>
    <t xml:space="preserve">        rtAll(i).EntireRow.Delete</t>
  </si>
  <si>
    <t>Sub Add()</t>
  </si>
  <si>
    <t xml:space="preserve">        And rs.Offset(0, 9) = "Add" Then</t>
  </si>
  <si>
    <t xml:space="preserve">        rtAll(i).Offset(0, -1).EntireRow.Insert</t>
  </si>
  <si>
    <t xml:space="preserve">        rtAll(i).Offset(0, -1).PasteSpecial xlPasteValues</t>
  </si>
  <si>
    <t>อัพเดท ลบ เพิ่ม</t>
  </si>
  <si>
    <t>บริษัท เอราวัณ เอ็นเตอร์ไพรส์</t>
  </si>
  <si>
    <t>เหล็กข้ออ้อย # 20x10 มม.</t>
  </si>
  <si>
    <t xml:space="preserve">Private Sub UserForm_Initialize() </t>
  </si>
  <si>
    <t xml:space="preserve">    Sheets("sheet1").Visible = 0 </t>
  </si>
  <si>
    <t xml:space="preserve">    Sheets("sheet2").Visible = 0 </t>
  </si>
  <si>
    <t xml:space="preserve">End Sub </t>
  </si>
  <si>
    <t xml:space="preserve"> </t>
  </si>
  <si>
    <t xml:space="preserve">Private Sub UserForm_Terminate() </t>
  </si>
  <si>
    <t xml:space="preserve">    Sheets("sheet1").Visible = 1 </t>
  </si>
  <si>
    <t xml:space="preserve">    Sheets("sheet2").Visible = 1 </t>
  </si>
  <si>
    <t>เปิดโปรแกรมแล้วโชว์ฟอร์ม</t>
  </si>
  <si>
    <t>บริษัท เมืองทองจักรกล จำกัด</t>
  </si>
  <si>
    <t>Backing Ring PN10 แบบดักไทม์ # 160 มม.</t>
  </si>
  <si>
    <t>Backing Ring PN10 แบบดักไทม์ # 110 มม.</t>
  </si>
  <si>
    <r>
      <rPr>
        <b/>
        <sz val="14"/>
        <color theme="1"/>
        <rFont val="Tahoma"/>
        <family val="2"/>
        <scheme val="minor"/>
      </rPr>
      <t>ใบสอบราคา</t>
    </r>
    <r>
      <rPr>
        <sz val="12"/>
        <color theme="1"/>
        <rFont val="Tahoma"/>
        <family val="2"/>
        <scheme val="minor"/>
      </rPr>
      <t xml:space="preserve">
ห้างหุ้นส่วนจำกัด ตีรวัฒน์สุรินทร์ก่อสร้าง
79 หมู่ 9 ต.หมื่นศรี อ.สำโรงทาบ จ.สุรินทร์ โทร.044-569077
สำนักงานกรุงเทพ 109/34 หมู่ 10 ซอยสำนักสงฆ์ ถนนนวมินทร์ เขตบึงกุ่ม กรุงเทพฯ 10230
โทร.0-2947-7800  FAX: 0-2508-2026</t>
    </r>
  </si>
  <si>
    <r>
      <rPr>
        <b/>
        <sz val="12"/>
        <color theme="1"/>
        <rFont val="Tahoma"/>
        <family val="2"/>
        <scheme val="minor"/>
      </rPr>
      <t>ใบสอบราคา</t>
    </r>
    <r>
      <rPr>
        <sz val="12"/>
        <color theme="1"/>
        <rFont val="Tahoma"/>
        <family val="2"/>
        <scheme val="minor"/>
      </rPr>
      <t xml:space="preserve">
ห้างหุ้นส่วนจำกัด ตีรวัฒน์สุรินทร์ก่อสร้าง
79 หมู่ 9 ต.หมื่นศรี อ.สำโรงทาบ จ.สุรินทร์ โทร.044-569077
สำนักงานกรุงเทพ 109/34 หมู่ 10 ซอยสำนักสงฆ์ ถนนนวมินทร์ เขตบึงกุ่ม กรุงเทพฯ 10230
โทร.0-2947-7800  FAX: 0-2508-2026</t>
    </r>
  </si>
  <si>
    <t xml:space="preserve">หน้าจานเทสน้ำ </t>
  </si>
  <si>
    <t>บริษัท อุตสาหกรรมท่อน้ำไทย จำกัด</t>
  </si>
  <si>
    <t>รหัส</t>
  </si>
  <si>
    <t>ชื่อ</t>
  </si>
  <si>
    <t>หมายเหตุ</t>
  </si>
  <si>
    <t/>
  </si>
  <si>
    <t>Backing Ring PN10 แบบดักไทม์ # 225 มม.</t>
  </si>
  <si>
    <t>Backing Ring PN10 แบบดักไทม์ # 280 มม.</t>
  </si>
  <si>
    <t>Backing Ring PN10 แบบดักไทม์ # 315 มม.</t>
  </si>
  <si>
    <t>Backing Ring PN8 แบบดักไทม์ # 110 มม.</t>
  </si>
  <si>
    <t>Backing Ring PN8 แบบดักไทม์ # 160 มม.</t>
  </si>
  <si>
    <t>Backing Ring PN8 แบบดักไทม์ # 630 มม.</t>
  </si>
  <si>
    <t>Butterfly Check Valve PN10 DN 150 mm.</t>
  </si>
  <si>
    <t>Butterfly Check Valve PN10 DN 200 mm.</t>
  </si>
  <si>
    <t>Butterfly Check Valve PN10 DN 400 mm.</t>
  </si>
  <si>
    <t>Butterfly Check Valve PN10 DN 500 mm.</t>
  </si>
  <si>
    <t>Butterfly Check Valve PN10 DN 600 mm.</t>
  </si>
  <si>
    <t>Butterfly Valve PN10 DN 100 mm.</t>
  </si>
  <si>
    <t>Butterfly Valve PN10 DN 150 mm.</t>
  </si>
  <si>
    <t>Butterfly Valve PN10 DN 200 mm.</t>
  </si>
  <si>
    <t>Butterfly Valve PN10 DN 250 mm.</t>
  </si>
  <si>
    <t>Butterfly Valve PN10 DN 300 mm.</t>
  </si>
  <si>
    <t>Butterfly Valve PN10 DN 400 mm.</t>
  </si>
  <si>
    <t>Butterfly Valve PN10 DN 500 mm.</t>
  </si>
  <si>
    <t>Butterfly Valve PN16 DN 100 mm.</t>
  </si>
  <si>
    <t>Butterfly Valve PN16 DN 200 mm.</t>
  </si>
  <si>
    <t>Butterfly Valve PN16 DN 300 mm.</t>
  </si>
  <si>
    <t>Butterfly Valve PN16 DN 500 mm.</t>
  </si>
  <si>
    <t>Combination Air Valve DN 150 มม.</t>
  </si>
  <si>
    <t>Combination Air Valve DN 50 มม.</t>
  </si>
  <si>
    <t>Combination Air Valve DN 80 มม.</t>
  </si>
  <si>
    <t>D.2 วงกบประตูเหล็กบานเดี่ยวช่องแสงบน # 80x(200+80) ซม.</t>
  </si>
  <si>
    <t>D.3 เหล็กวงกบประตูไม้บานเดี่ยวช่องแสงบน # 160x250 ซม.</t>
  </si>
  <si>
    <t>D.3A เหล็กวงกบประตูไม้บานเดี่ยวช่องแสงบน # 80x280 ซม.</t>
  </si>
  <si>
    <t>Drum For Canon IR2318L</t>
  </si>
  <si>
    <t>Flexible Coupling # 400 มม. (UG)</t>
  </si>
  <si>
    <t>Flexible Coupling # 500 มม. (UG)</t>
  </si>
  <si>
    <t>Flexible Coupling # 600 มม. (UG)</t>
  </si>
  <si>
    <t>Flow Control Valve Model 772 # 300 มม.</t>
  </si>
  <si>
    <t>Magnetic Flow</t>
  </si>
  <si>
    <t>Moterized Butterfly Valve PN16 DN 150 mm.</t>
  </si>
  <si>
    <t>Moterized Butterfly Valve PN16 DN 200 mm.</t>
  </si>
  <si>
    <t>Moterized Butterfly Valve PN16 DN 400 mm.</t>
  </si>
  <si>
    <t>Moterized Butterfly Valve PN16 DN 500 mm.</t>
  </si>
  <si>
    <t>Moterized Butterfly Valve PN16 DN 600 mm.</t>
  </si>
  <si>
    <t>P.E. Tape 20 ลิตร/ถัง</t>
  </si>
  <si>
    <t>ถัง</t>
  </si>
  <si>
    <t>Pressure Reducing Valve # 400 มม.</t>
  </si>
  <si>
    <t>Pressure Reducing Valve # 720 มม.</t>
  </si>
  <si>
    <t>Push-Pull (1500-1900)</t>
  </si>
  <si>
    <t>Push-Pull (2300-2900)</t>
  </si>
  <si>
    <t>SHAIC No.AC-700 (Joint Wrap Coating Tape) Polyethylene Tape Size 1 mm. x 0.15x30m</t>
  </si>
  <si>
    <t>Sluice Gate Valve # 1000x1000 มม.</t>
  </si>
  <si>
    <t>Sluice Gate Valve # 1500x1500 มม.</t>
  </si>
  <si>
    <t>Supercast SW20 (5m.) # 200 ม.</t>
  </si>
  <si>
    <t>ม้วน</t>
  </si>
  <si>
    <t>Surface Box แอร์วาล์ว</t>
  </si>
  <si>
    <t>Surge Valve Model 735 # 100 มม.</t>
  </si>
  <si>
    <t>Surge Valve Model 735 # 250 มม.</t>
  </si>
  <si>
    <t>Surge Valve Model 735 # 300 มม.</t>
  </si>
  <si>
    <t>Ultrasonic Flowmeter (Clamp On)</t>
  </si>
  <si>
    <t>Ultrasonic Flowmeter (Insert Type)</t>
  </si>
  <si>
    <t>W1 เหล็กวงกบหน้าต่างเกล็ดปรับมุม # 195x(205+90) ซม.</t>
  </si>
  <si>
    <t>W2 เหล็กวงกบหน้าต่างเกล็ดปรับมุม # 155x205 ซม.</t>
  </si>
  <si>
    <t>W3 เหล็กวงกบหน้าต่างเกล็ดกระจกติดตาย # 300x90 ซม.</t>
  </si>
  <si>
    <t>W3A เหล็กวงกบหน้าต่างกระจกติดตาย # 300x90 ซม.</t>
  </si>
  <si>
    <t>W4 เหล็กวงกบหน้าต่างเกล็ดกระจกติดตาย # 135x80 ซม.</t>
  </si>
  <si>
    <t>W5 เหล็กวงกบหน้าต่างกระจกติดตาย # 151(210+80) ซม.</t>
  </si>
  <si>
    <t>กรวยน้ำล้นชนิดปากแตร # 250 มม.</t>
  </si>
  <si>
    <t>กรวยน้ำล้นชนิดปากแตร # 300 มม.</t>
  </si>
  <si>
    <t>กรวยน้ำล้นชนิดปากแตร # 400 มม.</t>
  </si>
  <si>
    <t>กรวยน้ำล้นชนิดปากแตร # 700 มม.</t>
  </si>
  <si>
    <t>กรวยน้ำล้นชนิดไม่ปรับระดับ # 300x400 มม.</t>
  </si>
  <si>
    <t>กรวยน้ำล้นชนิดไม่ปรับระดับ # 500x600 มม.</t>
  </si>
  <si>
    <t>กระดาษถ่ายเอกสาร ไอเดีย แมกซ์ A4 (70G)</t>
  </si>
  <si>
    <t>ริม</t>
  </si>
  <si>
    <t>กระเบื้องลอนคู่สีน้ำทะเล # 0.5x1.2 ม.</t>
  </si>
  <si>
    <t>กระเบื้ื้องแผ่นเรียบ หนา 6 มม. (สมาร์ทบอร์ด)</t>
  </si>
  <si>
    <t>กัมกรีต</t>
  </si>
  <si>
    <t>ถุง</t>
  </si>
  <si>
    <t>กาวทาท่อ PVC</t>
  </si>
  <si>
    <t>กระป๋อง</t>
  </si>
  <si>
    <t>กิ๊ปจับสลิง 8 มม.</t>
  </si>
  <si>
    <t>ข้องอ 45 องศา GS # 100 มม.</t>
  </si>
  <si>
    <t>ข้องอ 45 องศา พีวีซี 8.5 # 2 นิ้ว</t>
  </si>
  <si>
    <t>ข้องอ 45 องศา พีวีซี 8.5 # 3 นิ้ว</t>
  </si>
  <si>
    <t>ข้องอ 45 องศา พีวีซี 8.5 # 4 นิ้ว</t>
  </si>
  <si>
    <t>ข้องอ 90 องศา 280 มม. PN6.3 PE100</t>
  </si>
  <si>
    <t>ข้องอ 90 องศา พีวีซี 13.5 # 1 นิ้ว</t>
  </si>
  <si>
    <t>ข้องอ 90 องศา สวมล๊อค ขนาด 50x50 มม.</t>
  </si>
  <si>
    <t>ข้องอ PB ขนาด 50x50 มม.</t>
  </si>
  <si>
    <t>ข้อต่องอ 90 องศา เหล็กเหนียว # 40 มม.</t>
  </si>
  <si>
    <t>ข้อต่อตรง PB ขนาด 25 มม.</t>
  </si>
  <si>
    <t>ข้อต่อตรง PB ขนาด 40 มม.</t>
  </si>
  <si>
    <t>ข้อต่อตรง PB สวมล๊อค ขนาด 50 มม.</t>
  </si>
  <si>
    <t>ข้อต่อตรง พีวีซี 13.5 # 1 นิ้ว</t>
  </si>
  <si>
    <t>ข้อต่อตรง พีวีซี 13.5 # 80 มม.</t>
  </si>
  <si>
    <t>ข้อต่อตรง พีวีซี 8.5 # 3 นิ้ว</t>
  </si>
  <si>
    <t>ข้อต่อตรงเกลียวนอก ขนาด 25 มม.</t>
  </si>
  <si>
    <t>ข้อต่อตรงเกลียวนอก ขนาด 40 มม.</t>
  </si>
  <si>
    <t>ข้อต่อตรงเกลียวนอกพีวีซี # 1 นิ้ว</t>
  </si>
  <si>
    <t>ข้อต่อตรงเกลียวนอกพีวีซี # 2 นิ้ว</t>
  </si>
  <si>
    <t xml:space="preserve">ข้อต่อตรงเกลียวใน (GS) # 100 มม. </t>
  </si>
  <si>
    <t xml:space="preserve">ข้อต่อตรงเกลียวใน (เหล็ก) # 25 มม. </t>
  </si>
  <si>
    <t>ข้อต่อตรงเกลียวใน (เหล็ก) # 50 มม.</t>
  </si>
  <si>
    <t>ข้อต่อตรงเกลียวใน สวมล๊อค ขนาด 50x2 มม.</t>
  </si>
  <si>
    <t>ข้อต่อหน้าจาน PVC # 100 มม.</t>
  </si>
  <si>
    <t>ข้อต่ออ่อน # 500 มม.</t>
  </si>
  <si>
    <t>ข้อต่ออ่อน # 700 มม.</t>
  </si>
  <si>
    <t>ข้อลดกลมเชื่อม PN6.3 PE100</t>
  </si>
  <si>
    <t xml:space="preserve">ขาตั้งมาตร # 6 หุน </t>
  </si>
  <si>
    <t>ขาตั้งมาตร ขนาด 1 นิ้ว</t>
  </si>
  <si>
    <t>เข็มขัดรัดท่อ # 300 มม.</t>
  </si>
  <si>
    <t>เข็มขัดรัดท่อบนดิน # 300 มม.</t>
  </si>
  <si>
    <t>ครอบโค้งปิดปลายหัวท้าย สีน้ำทะเล</t>
  </si>
  <si>
    <t>ครอบปิดสันโค้ง สีน้ำทะเล</t>
  </si>
  <si>
    <t>คอนเนคเตอร์จับท่ออ่อนกันน้ำ # 3 นิ้ว</t>
  </si>
  <si>
    <t>คอนเนคเตอร์จับท่ออ่อนกันน้ำ # 4 นิ้ว</t>
  </si>
  <si>
    <t>แคร์เรีย PC 200 รุ่น 5 (ญี่ปุ่น)</t>
  </si>
  <si>
    <t>แคร์เรีย PC 75 UU-1 (ญี่ปุ่น)</t>
  </si>
  <si>
    <t>ชุดเกียร์ Sluice Gate Valve # 1000x1000 มม.</t>
  </si>
  <si>
    <t>ชุดเกียร์ Sluice Gate Valve # 1500x1500 มม.</t>
  </si>
  <si>
    <t>ชุดขับสะพาน นิทชิ แบบวิ่งใต้คาน รุ่น GL4 0312 # 3 ตัน</t>
  </si>
  <si>
    <t>คู่</t>
  </si>
  <si>
    <t>รับน้ำหนักได้รวม 10.8 ตัน/8ล้อ</t>
  </si>
  <si>
    <t>ชุดขับสะพาน นิทชิ แบบวิ่งบนราง รุ่น GO4 0312 # 3 ตัน</t>
  </si>
  <si>
    <t>ชุดแป็ปพ่วงล้อชุดขับฯ (สแปนกว้างไม่เกิน 7 ม.) พร้อมลูกปืนตุ๊กตา</t>
  </si>
  <si>
    <t>ชุดรัดเสา S3 (ระยะ 300-620)</t>
  </si>
  <si>
    <t>เช็ควาล์ว # 300 มม.</t>
  </si>
  <si>
    <t>เช็ควาล์ว # 400 มม.</t>
  </si>
  <si>
    <t>เช็ควาล์ว (ไม่มีระบาย) # 100 มม.</t>
  </si>
  <si>
    <t>เซี้ยม พีวีซี # 2.6มม.x2.7 ม.</t>
  </si>
  <si>
    <t>โซ่แทรคหนึ่งด้านซ้าย 39 ข้อ (PC-75 UU-1)</t>
  </si>
  <si>
    <t>ตะแกรงวายเมธ 3.6 มม. # 2.0x50 ม.</t>
  </si>
  <si>
    <t>ตะขอ ป. ปลา 8 นิ้ว พร้อมอุปกรณ์ยึด</t>
  </si>
  <si>
    <t>ตะขอ ป. ปลา 9 นิ้ว พร้อมอุปกรณ์ยึด</t>
  </si>
  <si>
    <t>ตะปูตอกคอนกรีต # 1(1/2)x9 นิ้ว</t>
  </si>
  <si>
    <t>ตะปูตอกคอนกรีต # 3x7 นิ้ว</t>
  </si>
  <si>
    <t>ตะปูตอกไม้ # 3x10 นิ้ว</t>
  </si>
  <si>
    <t>ตะปูตอกไม้ # 4x7 นิ้ว</t>
  </si>
  <si>
    <t>ตะูปูตอกไม้ # 1(1/2)x14 นิ้ว</t>
  </si>
  <si>
    <t>ตะูปูตอกไม้ # 2(1/2)x12 นิ้ว</t>
  </si>
  <si>
    <t>ตะูปูตอกไม้ # 2x13 นิ้ว</t>
  </si>
  <si>
    <t>ตุ๊กตารับท่อ ขนาด 300 มม.</t>
  </si>
  <si>
    <t>ตู้ควบคุมไฟฟ้า ขนาด 315 KW</t>
  </si>
  <si>
    <t>ท่อ GS # 100x6 มม. (คาดน้ำเงิน)</t>
  </si>
  <si>
    <t>ท่อ GS # 100x6 มม. (คาดเหลือง)</t>
  </si>
  <si>
    <t>ท่อ GS # 2 1/2x6 มม. (คาดน้ำเงิน)</t>
  </si>
  <si>
    <t>ท่อ GS # 25x6 มม. (คาดน้ำเงิน)</t>
  </si>
  <si>
    <t>ท่อ GS # 40x6 มม. (คาดน้ำเงิน)</t>
  </si>
  <si>
    <t>ท่อ GS # 50x6 มม. (คาดน้ำเงิน)</t>
  </si>
  <si>
    <t>ท่อ PB ชั้น SDR 13.5 ขนาด 50 มม.</t>
  </si>
  <si>
    <t>เมตร</t>
  </si>
  <si>
    <t>ท่อ PE100 PN6.3 # 110 มม.</t>
  </si>
  <si>
    <t>ท่อ PE100 PN6.3 # 160 มม.</t>
  </si>
  <si>
    <t>ท่อ PE100 PN6.3 # 225 มม.</t>
  </si>
  <si>
    <t>ท่อ PE100 PN6.3 # 280 มม.</t>
  </si>
  <si>
    <t>ท่อ PE100 PN6.3 # 315 มม.</t>
  </si>
  <si>
    <t>ท่อ PE100 PN6.3 # 400 มม.</t>
  </si>
  <si>
    <t>ท่อ PE100 PN6.3 # 500 มม.</t>
  </si>
  <si>
    <t>ท่อ PE100 PN6.3 # 630 มม.</t>
  </si>
  <si>
    <t>ท่อ PE100 PN6.3 # 710 มม. x12 ม.</t>
  </si>
  <si>
    <t>ท่อ PE100 PN8 # 315 มม.</t>
  </si>
  <si>
    <t>ท่อ PE100 PN8 # 630 มม.</t>
  </si>
  <si>
    <t>ท่อ PE80 PN6.3 # 110 มม.</t>
  </si>
  <si>
    <t>ท่อ PE80 PN6.3 # 160 มม.</t>
  </si>
  <si>
    <t>ท่อ PE80 PN6.3 # 500 มม.</t>
  </si>
  <si>
    <t>ท่อ PE80 PN6.3 # 630 มม.</t>
  </si>
  <si>
    <t>ท่อ Steel Liner ปลายเรียบ 2 ด้าน 500x6 มม. ยาว 3 ม.</t>
  </si>
  <si>
    <t>ท่อ Steel Liner ปลายเรียบ 2 ด้าน 500x6 มม. ยาว 6 ม.</t>
  </si>
  <si>
    <t>ท่อ คสล ชั้น 3 # 0.60x1 ม.</t>
  </si>
  <si>
    <t>ท่อ พีวีซี ชั้น 13.5 # 25x4 มม.</t>
  </si>
  <si>
    <t>ท่อ พีวีซี ชั้น 13.5 # 35x4 มม.</t>
  </si>
  <si>
    <t>ท่อ พีวีซี ชั้น 8.5 # 100x4 มม.</t>
  </si>
  <si>
    <t>ท่อ พีวีซี ชั้น 8.5 # 100x5 มม.</t>
  </si>
  <si>
    <t>ท่อ พีวีซี ชั้น 8.5 # 100x6 มม.</t>
  </si>
  <si>
    <t>ท่อ พีวีซี ชั้น 8.5 # 150x6 มม.</t>
  </si>
  <si>
    <t>ท่อ พีวีซี ชั้น 8.5 # 200x6 มม.</t>
  </si>
  <si>
    <t>ท่อ พีวีซี ชั้น 8.5 # 250x6 มม.</t>
  </si>
  <si>
    <t>ท่อ พีวีซี ชั้น 8.5 # 25x6 มม.</t>
  </si>
  <si>
    <t>ท่อ พีวีซี ชั้น 8.5 # 300x6 มม.</t>
  </si>
  <si>
    <t>ท่อ พีวีซี ชั้น 8.5 ปากระฆัง # 100 มม.</t>
  </si>
  <si>
    <t>ท่อ พีวีซี ชั้น 8.5 ปากระฆัง # 150x6 มม.</t>
  </si>
  <si>
    <t>ท่อ พีวีซี ชั้น 8.5 ปากระฆัง # 200 มม.</t>
  </si>
  <si>
    <t>ท่อ พีวีซี ชั้น 8.5 ปากระฆัง # 300x2 มม.</t>
  </si>
  <si>
    <t>ท่อ พีวีซี ชั้น 8.5 ปากระฆัง # 300x6 มม.</t>
  </si>
  <si>
    <t>ท่อโค้ง 45 องศา ปากระฆัง # 100 มม.</t>
  </si>
  <si>
    <t>ท่อโค้ง 45 องศา ปากระฆัง # 150 มม.</t>
  </si>
  <si>
    <t>ท่อโค้ง 45 องศา ปากระฆัง # 200 มม.</t>
  </si>
  <si>
    <t>ท่อโค้ง 45 องศา หน้าจาน 2 ด้าน # 100 มม.</t>
  </si>
  <si>
    <t>ท่อโค้ง 45 องศา หน้าจาน 2 ด้าน # 150 มม.</t>
  </si>
  <si>
    <t>ท่อโค้ง 45 องศา หน้าจาน 2 ด้าน # 250 มม.</t>
  </si>
  <si>
    <t>ท่อโค้ง 45 องศา หน้าจาน 2 ด้าน # 300 มม.</t>
  </si>
  <si>
    <t>ท่อโค้ง 45 องศา หน้าจาน 2 ด้าน # 400 มม.</t>
  </si>
  <si>
    <t>ท่อโค้ง 45 องศา หน้าจาน 2 ด้าน # 600 มม.</t>
  </si>
  <si>
    <t>ท่อโค้ง 90 PE # 280 มม. PN6.3</t>
  </si>
  <si>
    <t>ท่อโค้ง 90 PE # 630 มม. PN8</t>
  </si>
  <si>
    <t>ท่อโค้ง 90 องศา หน้าจาน 1 ด้าน ปลายเรียบ # 700 มม.</t>
  </si>
  <si>
    <t>ท่อโค้ง 90 องศา หน้าจาน 2 ด้าน # 100 มม.</t>
  </si>
  <si>
    <t>ท่อโค้ง 90 องศา หน้าจาน 2 ด้าน # 150 มม.</t>
  </si>
  <si>
    <t>ท่อโค้ง 90 องศา หน้าจาน 2 ด้าน # 200 มม.</t>
  </si>
  <si>
    <t>ท่อโค้ง 90 องศา หน้าจาน 2 ด้าน # 250 มม.</t>
  </si>
  <si>
    <t>ท่อโค้ง 90 องศา หน้าจาน 2 ด้าน # 300 มม.</t>
  </si>
  <si>
    <t>ท่อโค้ง 90 องศา หน้าจาน 2 ด้าน # 400 มม.</t>
  </si>
  <si>
    <t>ท่อโค้ง 90 องศา หน้าจาน 2 ด้าน # 500 มม.</t>
  </si>
  <si>
    <t>ท่อโค้ง 90 องศา หน้าจาน 2 ด้าน # 700 มม.</t>
  </si>
  <si>
    <t>ท่อโค้ง 90 องศาตีนเป็ด # 100 มม.</t>
  </si>
  <si>
    <t>ท่อโค้งตีนเป็ด หน้าจาน 2 ด้าน # 100 มม.</t>
  </si>
  <si>
    <t>ท่อปลอกดันลอดปลายเรียบ 2 ด้าน # 1000x12.7x3000 มม.</t>
  </si>
  <si>
    <t>ท่อปลอกดันลอดปลายเรียบ 2 ด้าน # 1000x3 มม.</t>
  </si>
  <si>
    <t>ท่อปลอกดันลอดปลายเรียบ 2 ด้าน # 1000x6 มม.</t>
  </si>
  <si>
    <t>ท่อปลอกดันลอดปลายเรียบ 2 ด้าน # 1000x9.5x3000 มม.</t>
  </si>
  <si>
    <t>ท่อปลอกดันลอดปลายเรียบ 2 ด้าน # 1000x9.5x9000 มม.</t>
  </si>
  <si>
    <t>ท่อปลอกดันลอดปลายเรียบ 2 ด้าน # 300x3 มม.</t>
  </si>
  <si>
    <t>ท่อปลอกดันลอดปลายเรียบ 2 ด้าน # 300x6 มม.</t>
  </si>
  <si>
    <t>ท่อปลอกดันลอดปลายเรียบ 2 ด้าน # 400x3 มม.</t>
  </si>
  <si>
    <t>ท่อปลอกดันลอดปลายเรียบ 2 ด้าน # 400x6 มม.</t>
  </si>
  <si>
    <t>ท่อปลอกดันลอดปลายเรียบ 2 ด้าน # 500x3 มม.</t>
  </si>
  <si>
    <t>ท่อปลอกดันลอดปลายเรียบ 2 ด้าน # 600x3 มม.</t>
  </si>
  <si>
    <t>ท่อปลอกดันลอดปลายเรียบ 2 ด้าน # 700x3 มม.</t>
  </si>
  <si>
    <t>ท่อปลอกดันลอดปลายเรียบ 2 ด้าน # 800x3 มม.</t>
  </si>
  <si>
    <t>ท่อปลอกดันลอดปลายเรียบ 2 ด้าน # 900x3 มม.</t>
  </si>
  <si>
    <t>ท่อเปลือย 500x6 มม. ยาว 6 ม.</t>
  </si>
  <si>
    <t>ท่อเปลือยปลายเรียบ 2 ด้าน # 700x12 มม. หนา 6 มม.</t>
  </si>
  <si>
    <t>ท่อเฟ็กซ์อ่อนหน้าจาน 2 ด้าน PN10 # 400Ax550 มม.</t>
  </si>
  <si>
    <t>ท่อเฟ็กซ์อ่อนหน้าจาน 2 ด้าน PN10 # 500Ax550 มม.</t>
  </si>
  <si>
    <t>ท่อร้อยสายไฟ ขนาด 40 มม.</t>
  </si>
  <si>
    <t>ท่อลด PE # 280x110x280 PN6.3</t>
  </si>
  <si>
    <t>ท่อลดกลมหน้าจาน 2 ด้าน # 100x50x100 มม.</t>
  </si>
  <si>
    <t>ท่อลดกลมหน้าจาน 2 ด้าน # 200x150x200 มม.</t>
  </si>
  <si>
    <t>ท่อลดกลมหน้าจาน 2 ด้าน # 300x100x300 มม.</t>
  </si>
  <si>
    <t>ท่อลดกลมหน้าจาน 2 ด้าน # 300x150x300 มม.</t>
  </si>
  <si>
    <t>ท่อลดกลมหน้าจาน 2 ด้าน # 300x200x300 มม.</t>
  </si>
  <si>
    <t>ท่อลดกลมหน้าจาน 2 ด้าน # 400x200x400 มม.</t>
  </si>
  <si>
    <t>ท่อลดกลมหน้าจาน 2 ด้าน # 600x200x600 มม.</t>
  </si>
  <si>
    <t>ท่อลดกลมหน้าจาน 2 ด้าน # 600x300x600 มม.</t>
  </si>
  <si>
    <t>ท่อลดกลมหน้าจาน 2 ด้าน # 600x500x600 มม.</t>
  </si>
  <si>
    <t>ท่อลดกลมหน้าจาน 2 ด้าน # 600x700x600 มม.</t>
  </si>
  <si>
    <t>ท่อลดกลมหน้าจาน 2 ด้าน # 700x600x700 มม.</t>
  </si>
  <si>
    <t>ท่อลดคางหมู # 400x100 มม. หน้าจาน 2 ด้าน</t>
  </si>
  <si>
    <t>ท่อลดคางหมู # 400x200 มม. หน้าจาน 2 ด้าน</t>
  </si>
  <si>
    <t>ท่อลดคางหมู # 500x200 มม. หน้าจาน 2 ด้าน</t>
  </si>
  <si>
    <t>ท่อลดคางหมู # 500x250 มม. หน้าจาน 2 ด้าน</t>
  </si>
  <si>
    <t>ท่อสั้นปากระฆังหน้าจาน 1 ด้าน # 150 มม.</t>
  </si>
  <si>
    <t>ท่อสั้นปากระฆังหน้าจาน 1 ด้าน # 200 มม.</t>
  </si>
  <si>
    <t>ท่อสั้นปากระฆังหน้าจาน 1 ด้าน # 300 มม.</t>
  </si>
  <si>
    <t>ท่อสั้นปีกกลางหน้าจาน 1 ด้าน # 100x450  มม.</t>
  </si>
  <si>
    <t>ท่อสั้นปีกกลางหน้าจาน 1 ด้าน # 100x450 มม.</t>
  </si>
  <si>
    <t>ท่อสั้นปีกกลางหน้าจาน 1 ด้าน # 100x800 มม.</t>
  </si>
  <si>
    <t>ท่อสั้นปีกกลางหน้าจาน 1 ด้าน # 200x400 มม.</t>
  </si>
  <si>
    <t>ท่อสั้นปีกกลางหน้าจาน 1 ด้าน # 200x500 มม.</t>
  </si>
  <si>
    <t>ท่อสั้นปีกกลางหน้าจาน 1 ด้าน # 250x400 มม.</t>
  </si>
  <si>
    <t>ท่อสั้นปีกกลางหน้าจาน 1 ด้าน # 400x400 มม.</t>
  </si>
  <si>
    <t>ท่อสั้นปีกกลางหน้าจาน 1 ด้าน # 500x350 มม.</t>
  </si>
  <si>
    <t>ท่อสั้นปีกกลางหน้าจาน 1 ด้าน # 500x700 มม.</t>
  </si>
  <si>
    <t>ท่อสั้นปีกกลางหน้าจาน 1 ด้าน # 600x400 มม.</t>
  </si>
  <si>
    <t>ท่อสั้นปีกกลางหน้าจาน 1 ด้าน # 700x800 มม.</t>
  </si>
  <si>
    <t>ท่อสั้นปีกกลางหน้าจาน 2 ด้าน # 150x550 มม.</t>
  </si>
  <si>
    <t>ท่อสั้นปีกกลางหน้าจาน 2 ด้าน # 300x700 มม.</t>
  </si>
  <si>
    <t>ท่อสั้นปีกกลางหน้าจาน 2 ด้าน # 300x800 มม.</t>
  </si>
  <si>
    <t>ท่อสั้นปีกกลางหน้าจาน 2 ด้าน # 500x700 มม.</t>
  </si>
  <si>
    <t>ท่อสั้นปีกกลางหน้าจาน 2 ด้าน # 700x800 มม.</t>
  </si>
  <si>
    <t>ท่อสั้นหน้าจานปลายปากระฆัง พีวีซี # 100 มม.</t>
  </si>
  <si>
    <t>ท่อสั้นหน้าจานปลายปากระฆัง พีวีซี # 300 มม.</t>
  </si>
  <si>
    <t>ท่อเหล็กเปลือย # 300x3 มม.</t>
  </si>
  <si>
    <t>ท่อเหล็กเปลือย # 500x3 มม.</t>
  </si>
  <si>
    <t>ท่อเหล็กเปลือย # 700x3 มม.</t>
  </si>
  <si>
    <t>ท่อเหล็กเหนียวใต้ดิน ปลายเรียบ 2 ด้าน # 1000x1.8 มม.</t>
  </si>
  <si>
    <t>ท่อเหล็กเหนียวใต้ดิน ปลายเรียบ 2 ด้าน # 1000x2 มม.</t>
  </si>
  <si>
    <t>ท่อเหล็กเหนียวใต้ดิน ปลายเรียบ 2 ด้าน # 1000x3 มม.</t>
  </si>
  <si>
    <t>ท่อเหล็กเหนียวใต้ดิน ปลายเรียบ 2 ด้าน # 150x0.3 มม.</t>
  </si>
  <si>
    <t>ท่อเหล็กเหนียวใต้ดิน ปลายเรียบ 2 ด้าน # 150x4 มม.</t>
  </si>
  <si>
    <t>ท่อเหล็กเหนียวใต้ดิน ปลายเรียบ 2 ด้าน # 150x6 มม.</t>
  </si>
  <si>
    <t>ท่อเหล็กเหนียวใต้ดิน ปลายเรียบ 2 ด้าน # 150x8 มม.</t>
  </si>
  <si>
    <t>ท่อเหล็กเหนียวใต้ดิน ปลายเรียบ 2 ด้าน # 200x2 มม.</t>
  </si>
  <si>
    <t>ท่อเหล็กเหนียวใต้ดิน ปลายเรียบ 2 ด้าน # 200x2.90 ม.</t>
  </si>
  <si>
    <t>ท่อเหล็กเหนียวใต้ดิน ปลายเรียบ 2 ด้าน # 200x6 มม.</t>
  </si>
  <si>
    <t>ท่อเหล็กเหนียวใต้ดิน ปลายเรียบ 2 ด้าน # 250x5 มม.</t>
  </si>
  <si>
    <t>ท่อเหล็กเหนียวใต้ดิน ปลายเรียบ 2 ด้าน # 250x6 มม.</t>
  </si>
  <si>
    <t>ท่อเหล็กเหนียวใต้ดิน ปลายเรียบ 2 ด้าน # 300x3 มม.</t>
  </si>
  <si>
    <t>ท่อเหล็กเหนียวใต้ดิน ปลายเรียบ 2 ด้าน # 300x6 มม.</t>
  </si>
  <si>
    <t>ท่อเหล็กเหนียวใต้ดิน ปลายเรียบ 2 ด้าน # 400x2.5 มม.</t>
  </si>
  <si>
    <t>ท่อเหล็กเหนียวใต้ดิน ปลายเรียบ 2 ด้าน # 400x6 มม.</t>
  </si>
  <si>
    <t>ท่อเหล็กเหนียวใต้ดิน ปลายเรียบ 2 ด้าน # 500x2 มม.</t>
  </si>
  <si>
    <t>ท่อเหล็กเหนียวใต้ดิน ปลายเรียบ 2 ด้าน # 500x3.8 มม.</t>
  </si>
  <si>
    <t>ท่อเหล็กเหนียวใต้ดิน ปลายเรียบ 2 ด้าน # 500x6 มม.</t>
  </si>
  <si>
    <t>ท่อเหล็กเหนียวใต้ดิน ปลายเรียบ 2 ด้าน # 600x12 มม.</t>
  </si>
  <si>
    <t>ท่อเหล็กเหนียวใต้ดิน ปลายเรียบ 2 ด้าน # 600x24 มม.</t>
  </si>
  <si>
    <t>ท่อเหล็กเหนียวใต้ดิน ปลายเรียบ 2 ด้าน # 600x4.60 มม.</t>
  </si>
  <si>
    <t>ท่อเหล็กเหนียวใต้ดิน ปลายเรียบ 2 ด้าน # 600x6 มม.</t>
  </si>
  <si>
    <t>ท่อเหล็กเหนียวใต้ดิน ปลายเรียบ 2 ด้าน # 700x12 มม.</t>
  </si>
  <si>
    <t>ท่อเหล็กเหนียวใต้ดิน ปากระฆัง # 700x12 มม.</t>
  </si>
  <si>
    <t>ท่อเหล็กเหนียวใต้ดิน ปากระฆัง 2 ด้าน # 800x12 มม.</t>
  </si>
  <si>
    <t>ท่อเหล็กเหนียวบนดิน ปลายเรียบ 2 ด้าน # 1000x1.2 มม.</t>
  </si>
  <si>
    <t>ท่อเหล็กเหนียวบนดิน ปลายเรียบ 2 ด้าน # 100x6 มม.</t>
  </si>
  <si>
    <t>ท่อเหล็กเหนียวบนดิน ปลายเรียบ 2 ด้าน # 150x6 มม.</t>
  </si>
  <si>
    <t>ท่อเหล็กเหนียวบนดิน ปลายเรียบ 2 ด้าน # 200x4.50 ม.</t>
  </si>
  <si>
    <t>ท่อเหล็กเหนียวบนดิน ปลายเรียบ 2 ด้าน # 200x6 มม.</t>
  </si>
  <si>
    <t>ท่อเหล็กเหนียวบนดิน ปลายเรียบ 2 ด้าน # 250x6 มม.</t>
  </si>
  <si>
    <t>ท่อเหล็กเหนียวบนดิน ปลายเรียบ 2 ด้าน # 300x3 มม.</t>
  </si>
  <si>
    <t>ท่อเหล็กเหนียวบนดิน ปลายเรียบ 2 ด้าน # 300x6 มม.</t>
  </si>
  <si>
    <t>ท่อเหล็กเหนียวบนดิน ปลายเรียบ 2 ด้าน # 400x3 มม.</t>
  </si>
  <si>
    <t>ท่อเหล็กเหนียวบนดิน ปลายเรียบ 2 ด้าน # 500x6 มม.</t>
  </si>
  <si>
    <t>ท่อเหล็กเหนียวบนดิน ปลายเรียบ 2 ด้าน # 600x0.4 มม.</t>
  </si>
  <si>
    <t>ท่อเหล็กเหนียวบนดิน ปลายเรียบ 2 ด้าน # 600x0.6 มม.</t>
  </si>
  <si>
    <t>ท่อเหล็กเหนียวบนดิน ปลายเรียบ 2 ด้าน # 600x6 มม.</t>
  </si>
  <si>
    <t>ท่อเหล็กเหนียวบนดิน ปลายเรียบ 2 ด้าน # 700x12 มม.</t>
  </si>
  <si>
    <t>ท่อเหล็กเหนียวบนดิน ปลายเรียบ 2 ด้าน # 800x6 มม.</t>
  </si>
  <si>
    <t>ทีสแตนเนอร์ ขนาด 100 มม.</t>
  </si>
  <si>
    <t>เทปพันท่อ (โมโนเทป) # 6x30 ม.</t>
  </si>
  <si>
    <t>น๊อตแกนเพลา Sluice Gate Valve # 1000x1000 มม.</t>
  </si>
  <si>
    <t>น๊อตแกนเพลา Sluice Gate Valve # 1500x1500 มม.</t>
  </si>
  <si>
    <t>น๊อตประกอบท่อ ขนาด 50 มม.</t>
  </si>
  <si>
    <t>น๊อตยึดใบแทร็ค (PC-75 UU-1)</t>
  </si>
  <si>
    <t>น้ำมันเครื่อง TRANE 40</t>
  </si>
  <si>
    <t>ลิตร</t>
  </si>
  <si>
    <t>น้ำมันไฮดรอลิค TRANE 68</t>
  </si>
  <si>
    <t>น้ำยาทาท่อ พีวีซี 500 กรัม</t>
  </si>
  <si>
    <t>น้ำยาอีพ๊อกซี่ UNITEX</t>
  </si>
  <si>
    <t>แบบมุมฉาก ขนาด 50x50x1500 มม.</t>
  </si>
  <si>
    <t>แบบเหล็ก # 0.60x1.20 ม.</t>
  </si>
  <si>
    <t>แบบเหล็ก # 3.00x1.50 ม.</t>
  </si>
  <si>
    <t>แบบเหล็ก # 400x1200 มม.</t>
  </si>
  <si>
    <t>แบบเหล็ก # 400x1500 มม.</t>
  </si>
  <si>
    <t>ใบเจียร์ # 4 นิ้ว (บาง)</t>
  </si>
  <si>
    <t>ใบ</t>
  </si>
  <si>
    <t>ใบเจียร์ # 4 นิ้ว (หนา)</t>
  </si>
  <si>
    <t>ใบเจียร์ # 7 นิ้ว (หนา)</t>
  </si>
  <si>
    <t>ใบตัดเหล็ก # 14 นิ้ว</t>
  </si>
  <si>
    <t>ใบตัดเหล็ก # 16 นิ้ว</t>
  </si>
  <si>
    <t>ใบเลื่อยวงเดือน คาร์ไบทิพ # 7x40 นิ้ว</t>
  </si>
  <si>
    <t>ใบเลื่อยวงเดือน คาร์ไบทิพ # 7x60 นิ้ว</t>
  </si>
  <si>
    <t>ประตู 2 วงกบไม้เนื้อแข็ง 2x4 นิ้ว (0.80)</t>
  </si>
  <si>
    <t>บาน</t>
  </si>
  <si>
    <t>ประตู 2 วงกบเหล็กเคลือบสี 2"x4" บังใบในตัวช่องแสงส่อง 5 มม. 1ช่อง</t>
  </si>
  <si>
    <t>ประตู 3 วงกบไม้เนื้อแข็ง 2x4 นิ้ว (0.70)</t>
  </si>
  <si>
    <t>ประตูน้ำกันกลับ (CV) # 400 มม.</t>
  </si>
  <si>
    <t>ประตูน้ำบนดินเหล็กหล่อ # 150 มม.</t>
  </si>
  <si>
    <t>ประตูน้ำบนดินเหล็กหล่อ # 500 มม.</t>
  </si>
  <si>
    <t>ประตูน้ำปีกผีเสื้อใต้ดิน # 600 มม.</t>
  </si>
  <si>
    <t>ประตูน้ำปีกผีเสื้อบนดิน # 700 มม. พร้อมพวงมาลัย</t>
  </si>
  <si>
    <t>ประตูน้ำลิ้นปีกผีเสื้อ ใต้ดิน ชนิด ตัวสั้นคอสั้น # 600 มม.</t>
  </si>
  <si>
    <t>ประตูน้ำเหล็กหล่อใต้ดิน # 100 มม.</t>
  </si>
  <si>
    <t>ประตูน้ำเหล็กหล่อใต้ดิน # 150 มม.</t>
  </si>
  <si>
    <t>ประตูน้ำเหล็กหล่อใต้ดิน # 200 มม.</t>
  </si>
  <si>
    <t>ประตูน้ำเหล็กหล่อใต้ดิน # 250 มม.</t>
  </si>
  <si>
    <t>ประตูน้ำเหล็กหล่อใต้ดิน # 300 มม.</t>
  </si>
  <si>
    <t>ประตูน้ำเหล็กหล่อใต้ดิน # 400 มม.</t>
  </si>
  <si>
    <t>ประตูน้ำเหล็กหล่อใต้ดิน # 500 มม.</t>
  </si>
  <si>
    <t>ประตูน้ำเหล็กหล่อลิ้นยก # 50 มม.</t>
  </si>
  <si>
    <t xml:space="preserve">ประตูพีวีซีบานเรียบ # 80x200 </t>
  </si>
  <si>
    <t>ประตูม้วนแบบมือดึง เบอร์ 22 ช่องระบายอากาศ 11 เกล็ด</t>
  </si>
  <si>
    <t>ประตูเหล็กม้วนทึบลอน ระบบสปริง # 375x360x40 (15.00 ตร.ม.)</t>
  </si>
  <si>
    <t>ปะเก็นยางหน้าจานเต็มหน้า # 100 มม.</t>
  </si>
  <si>
    <t>ปะเก็นยางหน้าจานเต็มหน้า # 150 มม.</t>
  </si>
  <si>
    <t>ปะเก็นยางหน้าจานเต็มหน้า # 200 มม.</t>
  </si>
  <si>
    <t>ปะเก็นยางหน้าจานเต็มหน้า # 250 มม.</t>
  </si>
  <si>
    <t>ปะเก็นยางหน้าจานเต็มหน้า # 300 มม.</t>
  </si>
  <si>
    <t>ปะเก็นยางหน้าจานเต็มหน้า # 400 มม.</t>
  </si>
  <si>
    <t>ปะเก็นยางหน้าจานเต็มหน้า # 400 มม. พร้อมน๊อต สกรู</t>
  </si>
  <si>
    <t>ปะเก็นยางหน้าจานเต็มหน้า # 50 มม.</t>
  </si>
  <si>
    <t>ปะเก็นยางหน้าจานเต็มหน้า # 500 มม.</t>
  </si>
  <si>
    <t>ปะเก็นยางหน้าจานเต็มหน้า # 600 มม.</t>
  </si>
  <si>
    <t>ปะเก็นยางหน้าจานเต็มหน้า # 700 มม.</t>
  </si>
  <si>
    <t>ปะเก็นยางหน้าจานทึบ # 300 มม.</t>
  </si>
  <si>
    <t>ป้ายบอกระดับน้ำ ขนาด 3000 ลบ.ม.</t>
  </si>
  <si>
    <t>ปูนเกร้าท์ ซุปเปอร์โพล</t>
  </si>
  <si>
    <t xml:space="preserve">ปูนฉาบกันซึม พร้อมน้ำยา </t>
  </si>
  <si>
    <t>ชุดละ 22.5 กก.</t>
  </si>
  <si>
    <t>ปูนฉาบสำเร็จ ตราผึ้ง</t>
  </si>
  <si>
    <t>ปูนตราช้าง ถุงละ 50 กก.</t>
  </si>
  <si>
    <t>ปูนตราลูกโลกน้ำเงิน ถุงละ 50 กก.</t>
  </si>
  <si>
    <t>ปูนตราเสือ ถุงละ 50 กก.</t>
  </si>
  <si>
    <t>ปูนปอร์ตแลนด์ ตรา พญานาค</t>
  </si>
  <si>
    <t>ปูนผสมก่อ เท ตรา งูเห่า</t>
  </si>
  <si>
    <t>ปูนเสือมอลต้าฉาบทั่วไป ถุงละ 50 กก.</t>
  </si>
  <si>
    <t>แผ่นพื้นสำเร็จรูป # 0.35x0.68 หนา 5 ซม.</t>
  </si>
  <si>
    <t>แผ่นพื้นสำเร็จรูป # 0.35x0.72 หนา 5 ซม.</t>
  </si>
  <si>
    <t>แผ่นพื้นสำเร็จรูป # 0.35x0.75 หนา 5 ซม.</t>
  </si>
  <si>
    <t>แผ่นพื้นสำเร็จรูป # 0.35x0.81 หนา 5 ซม.</t>
  </si>
  <si>
    <t>แผ่นพื้นสำเร็จรูป # 0.35x0.83 หนา 5 ซม.</t>
  </si>
  <si>
    <t>แผ่นพื้นสำเร็จรูป # 0.35x1.57 หนา 5 ซม.</t>
  </si>
  <si>
    <t>แผ่นพื้นสำเร็จรูป # 0.35x1.59 หนา 5 ซม.</t>
  </si>
  <si>
    <t>แผ่นพื้นสำเร็จรูป # 0.35x1.62 หนา 5 ซม.</t>
  </si>
  <si>
    <t>ฝาครอบประตูน้ำใต้ดิน # 100 มม.</t>
  </si>
  <si>
    <t>ฝาครอบประตูน้ำใต้ดิน # 150 มม.</t>
  </si>
  <si>
    <t>ฝาครอบประตูน้ำใต้ดิน # 250 มม.</t>
  </si>
  <si>
    <t>ฝาครอบประตูน้ำใต้ดิน # 300 มม.</t>
  </si>
  <si>
    <t>ฝาครอบประตูน้ำใต้ดิน # 500 มม.</t>
  </si>
  <si>
    <t>ฝาครอบประตูน้ำปีกผีเสื้อใต้ดิน # 500 มม.</t>
  </si>
  <si>
    <t>ฝาครอบประตูน้ำปีกผีเสื้อใต้ดิน # 600 มม.</t>
  </si>
  <si>
    <t>ฝาครอบประตูน้ำเหล็กหล่อลิ้นยก # 50 มม.</t>
  </si>
  <si>
    <t>ฝาครอบอุด PVC # 100 มม.</t>
  </si>
  <si>
    <t>อัน</t>
  </si>
  <si>
    <t>พวงมาลัยประตูน้ำ # 300 มม.</t>
  </si>
  <si>
    <t>พื้น Hollowcore 10 ซม. # 0.6x2.80 ม.</t>
  </si>
  <si>
    <t>พื้น Hollowcore 10 ซม. # 0.6x3.70 ม.</t>
  </si>
  <si>
    <t>พื้น Hollowcore 10 ซม. # 0.6x3.80 ม.</t>
  </si>
  <si>
    <t>พื้น Hollowcore 10 ซม. # 0.6x3.85 ม.</t>
  </si>
  <si>
    <t>พื้น Hollowcore 10 ซม. # 0.6x4.30 ม.</t>
  </si>
  <si>
    <t>มาตรวัดน้ำ # 400 มม.</t>
  </si>
  <si>
    <t>มุมฉาก 50x50x1200 มม.</t>
  </si>
  <si>
    <t>มุมฉาก 50x50x1500 มม.</t>
  </si>
  <si>
    <t>แมคคานิค Dismanting Joint # 200 มม.</t>
  </si>
  <si>
    <t>แมคคานิค Dismanting Joint # 300 มม.</t>
  </si>
  <si>
    <t>แมคคานิค Dismanting Joint # 400 มม.</t>
  </si>
  <si>
    <t>แมคคานิค Dismanting Joint # 500 มม.</t>
  </si>
  <si>
    <t>แม็คคานิค คอปปิ้ง # 200 มม.</t>
  </si>
  <si>
    <t>แม็คคานิค คอปปิ้ง # 300 มม.</t>
  </si>
  <si>
    <t>แม็คคานิค คอปปิ้ง # 400 มม.</t>
  </si>
  <si>
    <t>แม็คคานิค คอปปิ้ง # 500 มม.</t>
  </si>
  <si>
    <t>แม็คคานิค คอปปิ้ง # 600 มม.</t>
  </si>
  <si>
    <t>แม็คคานิค คอปปิ้ง # 700 มม.</t>
  </si>
  <si>
    <t>ไม้เนื้อแข็ง (ไม้เต็ง) # 1x3 นิ้วx3 ม.</t>
  </si>
  <si>
    <t>ไม้เนื้อแข็ง (ไม้เต็ง) # 1x6 นิ้วx4 ม.</t>
  </si>
  <si>
    <t>ไม้เนื้อแข็ง (ไม้ยาง) # 1 1/2 x1 1/2 นิ้วx 3.00 ม.</t>
  </si>
  <si>
    <t>ไม้เนื้อแข็ง (ไม้ยาง) # 1 1/2x3 นิ้วx1 ม.</t>
  </si>
  <si>
    <t>ไม้เนื้อแข็ง (ไม้ยาง) # 1 1/2x3 นิ้วx2.5 ม.</t>
  </si>
  <si>
    <t>ไม้เนื้อแข็ง (ไม้ยาง) # 1 1/2x3 นิ้วx3.5 ม.</t>
  </si>
  <si>
    <t>ไม้เนื้อแข็ง (ไม้ยาง) # 1 1/2x3 นิ้วx4 ม.</t>
  </si>
  <si>
    <t>ไม้เนื้อแข็ง (ไม้ยาง) # 1 x10 นิ้วx 3.50 ม.</t>
  </si>
  <si>
    <t>ไม้เนื้อแข็ง (ไม้เยลโล่) # 1 1/2x3 นิ้วx3 ม.</t>
  </si>
  <si>
    <t>ไม้เนื้อแข็ง (ไม้เยลโล่) # 1 x 6 นิ้วx 3.00 ม.</t>
  </si>
  <si>
    <t>ไม้เนื้อแข็ง (ไม้เยลโล่) # 1 x 8 นิ้วx 3.00 ม.</t>
  </si>
  <si>
    <t>ไม้เบญจพรรณ 1 1/2x8 นิ้ว ยาว 3.50 ม.</t>
  </si>
  <si>
    <t>ไม้มอบเนื้อแข็ง ขนาด 1"x3"x3.00 ม.</t>
  </si>
  <si>
    <t>ไม้มอบเนื้อแข็ง ขนาด 1/2"x2"x3.50 ม.</t>
  </si>
  <si>
    <t>ไม้อัดเคลือบฟิล์ม 15 มม. # 4x8 นิ้ว (เคลือบดำ)</t>
  </si>
  <si>
    <t>ไม้อัดเคลือบฟิล์ม 15 มม. # 4x8 นิ้ว (เคลือบน้ำตาล)</t>
  </si>
  <si>
    <t>ไม้อัดเคลือบฟิล์ม 20 มม. # 4x8 นิ้ว (เคลือบน้ำตาล)</t>
  </si>
  <si>
    <t>ยางกันซึม 8 นิ้ว 3 ปุ่ม หนา 5 มม.</t>
  </si>
  <si>
    <t>ยางบวมน้ำ # 10x20 มม.</t>
  </si>
  <si>
    <t>ยีโบล์ท # 150 มม.</t>
  </si>
  <si>
    <t>ยีโบล์ท # 200 มม.</t>
  </si>
  <si>
    <t>ยีโบล์ท # 250 มม.</t>
  </si>
  <si>
    <t>ยีโบลท์พีวีซี (สั้น) # 200 มม.</t>
  </si>
  <si>
    <t>ยูคลิป</t>
  </si>
  <si>
    <t>ยูโบล์ท # 25x45 มม.</t>
  </si>
  <si>
    <t>รอกโซ่มือสาว ขนาด 3 ตัน รุ่น H-50A</t>
  </si>
  <si>
    <t>ขนาด 3.2 มม. ยกสูง 7 ม. โซ่สาว 7 ม.</t>
  </si>
  <si>
    <t>รอกวิ่งมือสาว นิทชิ รุ่น GT-5</t>
  </si>
  <si>
    <t>ขนาด 3.2 มม. ยกสูง 7 ม. ใช้กับบีมหน้ากว้าง 125-175 มม.</t>
  </si>
  <si>
    <t>ระบบกันซึม</t>
  </si>
  <si>
    <t>ตร.ม</t>
  </si>
  <si>
    <t>รัดแยกท่อ PE # 225x2 นิ้ว (50 มม.)</t>
  </si>
  <si>
    <t>รัดแยกท่อพีวีซี # 200x2 นิ้ว</t>
  </si>
  <si>
    <t>รัดแยกท่อพีวีซี # 200x6 หุน</t>
  </si>
  <si>
    <t>รัดแยกท่อพีวีซี # 300x1 นิ้ว</t>
  </si>
  <si>
    <t>รัดแยกท่อพีวีซี # 300x2 นิ้ว (50 มม.)</t>
  </si>
  <si>
    <t>รัดแยกท่อพีวีซี # 300x6 หุน</t>
  </si>
  <si>
    <t>โรลเลอร์ PC 75 UU-1 (ญี่ปุ่น)</t>
  </si>
  <si>
    <t>ลวดเชื่อม โกเบ LB-52 # 3.2 มม.</t>
  </si>
  <si>
    <t>ห่อ</t>
  </si>
  <si>
    <t>1 ลัง มี 4 ห่อ</t>
  </si>
  <si>
    <t>ลวดเชื่อม โกเบ LB-52 # 4.0 มม.</t>
  </si>
  <si>
    <t>ลวดเชื่อม โกเบ RB-26 # 2.6 มม.</t>
  </si>
  <si>
    <t>1 ลัง มี 10 ห่อ</t>
  </si>
  <si>
    <t>ลวดเชื่อม โกเบ RB-26 # 3.2 มม.</t>
  </si>
  <si>
    <t>ลวดตาข่าย # 12 ขนาดตา 1x1 นิ้ว กว้าง 0.60 ม. ยาว 2.40 ม.</t>
  </si>
  <si>
    <t>ลวดตาข่าย # 12 ขนาดตา 1x1 นิ้ว กว้าง 0.80 ม. ยาว 2.40 ม.</t>
  </si>
  <si>
    <t>ลวดตาข่าย # 12 ขนาดตา 1x1 นิ้ว กว้าง 0.90 ม. ยาว 2.40 ม.</t>
  </si>
  <si>
    <t>ลวดตาข่าย # 12 ขนาดตา 1x1 นิ้ว กว้าง 1.00 ม. ยาว 1.50 ม.</t>
  </si>
  <si>
    <t>ลวดตาข่าย # 12 ขนาดตา 1x1 นิ้ว กว้าง 1.00 ม. ยาว 2.40 ม.</t>
  </si>
  <si>
    <t>ลวดผูกเหล็ก</t>
  </si>
  <si>
    <t>ขด</t>
  </si>
  <si>
    <t>ขดละ 3 กก.</t>
  </si>
  <si>
    <t>ลวดหนาม</t>
  </si>
  <si>
    <t>ลูกถ่วง</t>
  </si>
  <si>
    <t>ชิ้น</t>
  </si>
  <si>
    <t>ลูกลอย S/L</t>
  </si>
  <si>
    <t>ลูก</t>
  </si>
  <si>
    <t>วีวาบอร์ด หนา 8 มม.</t>
  </si>
  <si>
    <t>สกรูน๊อตชุบกาวไนซ์ # 16x100 มม.</t>
  </si>
  <si>
    <t>สกรูน๊อตชุบกาวไนซ์ # 16x75 มม.</t>
  </si>
  <si>
    <t>สกรูน๊อตชุบกาวไนซ์ # 20x110 มม.</t>
  </si>
  <si>
    <t>สกรูน๊อตชุบกาวไนซ์ # 20x120 มม.</t>
  </si>
  <si>
    <t>สกรูน๊อตชุบกาวไนซ์ # 20x130 มม.</t>
  </si>
  <si>
    <t>สกรูน๊อตชุบกาวไนซ์ # 20x90 มม.</t>
  </si>
  <si>
    <t>สกรูน๊อตชุบกาวไนซ์ # 22x90 มม.</t>
  </si>
  <si>
    <t>สกรูน๊อตชุบกาวไนซ์ # 24x110 มม.</t>
  </si>
  <si>
    <t>สกรูน๊อตชุบกาวไนซ์ # 27x120 มม.</t>
  </si>
  <si>
    <t>สกรูน๊อตชุบกาวไนซ์ # 27x130 มม.</t>
  </si>
  <si>
    <t>สกรูน๊อตชุบกาวไนซ์ # 27x180 มม.</t>
  </si>
  <si>
    <t>สกรูน๊อตชุบกาวไนซ์ # 27x210 มม.</t>
  </si>
  <si>
    <t>สกรูน๊อตชุบกาวไนซ์ # 27x230 มม.</t>
  </si>
  <si>
    <t>สกรูน๊อตชุบกาวไนซ์ # 27x250 มม.</t>
  </si>
  <si>
    <t>สกรูน๊อตดักไทน์ # 27x210 มม.</t>
  </si>
  <si>
    <t>สกรูน๊อตสแตนเลส # 16x180 มม.</t>
  </si>
  <si>
    <t>สกรูพร้อมน๊อตชุบสังกะสีใช้กับหน้าจาน # 100 มม. 16x75 mm.</t>
  </si>
  <si>
    <t>สกรูพร้อมน๊อตชุบสังกะสีใช้กับหน้าจาน # 150-300 มม. 20x90 mm.</t>
  </si>
  <si>
    <t>สกรูพร้อมน๊อตชุบสังกะสีใช้กับหน้าจาน # 700 มม. 27x130 mm.</t>
  </si>
  <si>
    <t>สตับ พร้อมน๊อตตัวเมีย 2 ตัว # 1นิ้ว x 0.90 ม.</t>
  </si>
  <si>
    <t>สตับเอ็น PE 110 PN10</t>
  </si>
  <si>
    <t xml:space="preserve">สตับเอ็น PE 110 PN6.3 </t>
  </si>
  <si>
    <t>สตับเอ็น PE 110 PN8</t>
  </si>
  <si>
    <t>สตับเอ็น PE 160 PN8</t>
  </si>
  <si>
    <t xml:space="preserve">สตับเอ็น PE 225 PN10 </t>
  </si>
  <si>
    <t>สตับเอ็น PE 225 PN6.3</t>
  </si>
  <si>
    <t>สตับเอ็น PE 280 PN6.3</t>
  </si>
  <si>
    <t>สตับเอ็น PE 315 PN10</t>
  </si>
  <si>
    <t xml:space="preserve">สตับเอ็น PE 315 PN6.3 </t>
  </si>
  <si>
    <t>สตับเอ็น PE 630 PN10</t>
  </si>
  <si>
    <t>สตับเอ็น PE 630 PN8</t>
  </si>
  <si>
    <t>สลิง S/L ขนาด 5 มม. x8 ,.</t>
  </si>
  <si>
    <t>สามทาง PB สวมล๊อค ขนาด 50x50 มม.</t>
  </si>
  <si>
    <t>สามทาง PE # 280x110x280 มม. PN6.3</t>
  </si>
  <si>
    <t>สามทาง PE # 630x110x630 มม. PN8</t>
  </si>
  <si>
    <t>สามทาง PE # 630x160x630 มม. PN8</t>
  </si>
  <si>
    <t>สามทาง PE # 630x630x630 มม. PN8</t>
  </si>
  <si>
    <t>สามทาง PVC # 3/4 นิ้ว</t>
  </si>
  <si>
    <t>สามทาง PVC 100x100x100 ชั้น 8.5</t>
  </si>
  <si>
    <t>สามทางปลายปากระฆัง # 200x150 มม.</t>
  </si>
  <si>
    <t>สามทางปากระฆังหน้าจานกลาง # 150x100x150 มม.</t>
  </si>
  <si>
    <t>สามทางลด PVC 100x40x100 ชั้น 8.5</t>
  </si>
  <si>
    <t>สามทางลดหน้าจาน 3 ด้าน # 150x100x150 มม.</t>
  </si>
  <si>
    <t>สามทางลดหน้าจาน 3 ด้าน # 200x150x200 มม.</t>
  </si>
  <si>
    <t>สามทางลดหน้าจาน 3 ด้าน # 250x100x250 มม.</t>
  </si>
  <si>
    <t>สามทางลดหน้าจาน 3 ด้าน # 280x110x280 มม.</t>
  </si>
  <si>
    <t>สามทางลดหน้าจาน 3 ด้าน # 300x100x300 มม.</t>
  </si>
  <si>
    <t>สามทางลดหน้าจาน 3 ด้าน # 300x200x300 มม.</t>
  </si>
  <si>
    <t>สามทางลดหน้าจาน 3 ด้าน # 400x100x400 มม.</t>
  </si>
  <si>
    <t>สามทางลดหน้าจาน 3 ด้าน # 500x100x500 มม.</t>
  </si>
  <si>
    <t>สามทางลดหน้าจาน 3 ด้าน # 630x110x630 มม.</t>
  </si>
  <si>
    <t>สามทางลดหน้าจาน 3 ด้าน # 630x160x630 มม.</t>
  </si>
  <si>
    <t>สามทางวาย 90 องศา จาน 3 ด้าน # 600x600 มม.</t>
  </si>
  <si>
    <t>สามทางวาย 90 องศา ลดจาน 3 ด้าน # 600x300x600 มม.</t>
  </si>
  <si>
    <t>สามทางวายหน้าจาน 3 ด้าน # 150x100 มม.</t>
  </si>
  <si>
    <t>สามทางวายหน้าจาน 3 ด้าน # 600x600x600 มม.</t>
  </si>
  <si>
    <t>สามทางเหล็กหล่อ หน้าจาน 3 ด้าน # 100x100x100 มม.</t>
  </si>
  <si>
    <t>สามทางเหล็กหล่อ หน้าจาน 3 ด้าน # 150x150x150 มม.</t>
  </si>
  <si>
    <t>สามทางเหล็กหล่อ หน้าจาน 3 ด้าน # 200x200x200 มม.</t>
  </si>
  <si>
    <t>สามทางเหล็กหล่อ หน้าจาน 3 ด้าน # 300x300x300 มม.</t>
  </si>
  <si>
    <t>สามทางเหล็กหล่อ หน้าจาน 3 ด้าน # 400x400x400 มม.</t>
  </si>
  <si>
    <t>สามทางเหล็กหล่อ หน้าจาน 3 ด้าน # 500x500x500 มม.</t>
  </si>
  <si>
    <t>สามทางเหล็กหล่อ หน้าจาน 3 ด้าน # 600x600x600 มม.</t>
  </si>
  <si>
    <t>สามทางเหล็กหล่อ หน้าจาน 3 ด้าน # 700x700x700 มม.</t>
  </si>
  <si>
    <t>สายจี้คอนกรีต</t>
  </si>
  <si>
    <t>สายไฟ  NYY # 4x10 mm2</t>
  </si>
  <si>
    <t xml:space="preserve">สายไฟ CCTV </t>
  </si>
  <si>
    <t>สายไฟ THW # 10 มม.</t>
  </si>
  <si>
    <t>สายไฟ THW # 1x2.5 มม.</t>
  </si>
  <si>
    <t>1 ม้วน ยาว 100 ม.</t>
  </si>
  <si>
    <t>สายไฟ THW # 1x25 มม.</t>
  </si>
  <si>
    <t>สายไฟ THW # 1x4 มม.</t>
  </si>
  <si>
    <t>สายไฟ THW # 1x6 มม.</t>
  </si>
  <si>
    <t>สายไฟ THW # 1x70 มม.</t>
  </si>
  <si>
    <t>สายไฟ VFF # 2x0.5 มม.</t>
  </si>
  <si>
    <t>สายสัญญาณ # 57 มม.</t>
  </si>
  <si>
    <t>สี Epoxy Nitocote EP405 RAL7035 (4L)</t>
  </si>
  <si>
    <t>สีเคลือบเงา RPs เบอร์ 3003</t>
  </si>
  <si>
    <t>แกลลอน</t>
  </si>
  <si>
    <t>สีเคลือบเงา RPs เบอร์ 3004</t>
  </si>
  <si>
    <t>สีทาท่อ Epoxy (ดำ) ส่วน A</t>
  </si>
  <si>
    <t>สีทาท่อ Epoxy (ดำ) ส่วน A+B</t>
  </si>
  <si>
    <t>ชุดละ 18 กก.</t>
  </si>
  <si>
    <t>สีทาท่อ Epoxy (ดำ) ส่วน B</t>
  </si>
  <si>
    <t>สีทาท่อ Epoxy (เทา) ส่วน A+B</t>
  </si>
  <si>
    <t>สีทาท่อ Epoxy (เทา-อ่อน) ส่วน A</t>
  </si>
  <si>
    <t>สีทาท่อ Epoxy (เทา-อ่อน) ส่วน B</t>
  </si>
  <si>
    <t>สีทาท่อ Epoxy (ฟ้า) ส่วน A</t>
  </si>
  <si>
    <t>สีทาท่อ Epoxy (ฟ้า) ส่วน B</t>
  </si>
  <si>
    <t>สีทาภายนอก Captain Shield # 171</t>
  </si>
  <si>
    <t>สีทาภายนอก Long Coat # D5017</t>
  </si>
  <si>
    <t>สีทาภายใน Captain Shield # 171</t>
  </si>
  <si>
    <t>สีทาภายใน Long Coat # L4012</t>
  </si>
  <si>
    <t>สีรองพื้น P.E. Tape</t>
  </si>
  <si>
    <t>สีรองพื้นกันสนิม (สีเทา) # 5 กก.</t>
  </si>
  <si>
    <t>สีรองพื้นปูน Captain Shield Plus</t>
  </si>
  <si>
    <t>สีรองพื้นปูน RPs</t>
  </si>
  <si>
    <t>สีรองพื้นเหล็ก RPs</t>
  </si>
  <si>
    <t>สีลิควิด อีพ๊อกซี่ Jotun (Part A&amp;B)</t>
  </si>
  <si>
    <t>สีสเปรย์ (สีเทา)</t>
  </si>
  <si>
    <t>เสาเข็ม คอร. เหลี่ยม # 0.18x0.18x5.50 ม.</t>
  </si>
  <si>
    <t>ต้น</t>
  </si>
  <si>
    <t>เสาเข็ม คอร. เหลี่ยม # 0.26x0.26x3.5 ม.</t>
  </si>
  <si>
    <t>เสาเข็ม คอร. เหลี่ยม # 0.26x0.26x6 ม.</t>
  </si>
  <si>
    <t>เสาเข็ม คอร. เหลี่ยม # 0.26x0.26x6.5 ม.</t>
  </si>
  <si>
    <t>เสาเข็ม คอร. เหลี่ยม # 0.26x0.26x8 ม.</t>
  </si>
  <si>
    <t>เสาเข็มสี่เหลี่ยมตัน 0.22x0.22x10.00 ม.เสริมเหล็ก 4DB 12x2.00 ม.</t>
  </si>
  <si>
    <t>เสาเข็มสี่เหลี่ยมตัน 0.22x0.22x10.00 ม.เสริมเหล็ก 4DB 16x2.50 ม.</t>
  </si>
  <si>
    <t>เสาเข็มสี่เหลี่ยมตัน 0.22x0.22x11.50 ม.เสริมเหล็ก 4DB 12x2.00 ม.</t>
  </si>
  <si>
    <t>เสาเข็มสี่เหลี่ยมตัน 0.22x0.22x6.50 ม.</t>
  </si>
  <si>
    <t>เสาเข็มสี่เหลี่ยมตัน 0.30x0.30x8.00 ม.เสริมเหล็ก 4DB 16x2.50 ม.</t>
  </si>
  <si>
    <t>หน้าจานเกลียวเหล็กเหนียว # 100x2 มม.</t>
  </si>
  <si>
    <t>หน้าจานเกลียวเหล็กเหนียว # 50 มม.</t>
  </si>
  <si>
    <t>หน้าจานตาบอดเหล็กหล่อ # 200 มม.</t>
  </si>
  <si>
    <t>หน้าจานตาบอดเหล็กหล่อ # 300 มม.</t>
  </si>
  <si>
    <t>หน้าจานตาบอดเหล็กหล่อ # 500 มม.</t>
  </si>
  <si>
    <t>หน้าจานตาบอดเหล็กหล่อ # 700 มม.</t>
  </si>
  <si>
    <t>หน้าจานเหล็กเหนียวตาดี # 100 มม.</t>
  </si>
  <si>
    <t>หน้าจานเหล็กเหนียวตาดี # 150 มม.</t>
  </si>
  <si>
    <t>หน้าจานเหล็กเหนียวตาดี # 200 มม.</t>
  </si>
  <si>
    <t>หน้าจานเหล็กเหนียวตาดี # 250 มม.</t>
  </si>
  <si>
    <t>หน้าจานเหล็กเหนียวตาดี # 300 มม.</t>
  </si>
  <si>
    <t>หน้าจานเหล็กเหนียวตาดี # 400 มม.</t>
  </si>
  <si>
    <t>หน้าจานเหล็กเหนียวตาดี # 500 มม.</t>
  </si>
  <si>
    <t>หน้าจานเหล็กเหนียวตาดี # 600 มม.</t>
  </si>
  <si>
    <t>หน้าจานเหล็กเหนียวตาดี # 700 มม.</t>
  </si>
  <si>
    <t>หน้าต่าง 1 วงกบเหล็กเคลือบสี 2"x4" ช่องแสงเหนือบานกระจกใสหนา 5 มม. บานเกล็ดชนิดมือโยก จำนวน 4 ช่อง</t>
  </si>
  <si>
    <t>หน้าต่าง 2 ไม้เนื้อแข็ง 2x4 นิ้ว</t>
  </si>
  <si>
    <t>หน้าต่าง 2 วงกบเหล็กเคลือบสี 2"x4" ช่องแสงเหนือบานกระจกใสหนา 5 มม. บานเกล็ดชนิดมือโยก จำนวน 6 ช่อง</t>
  </si>
  <si>
    <t>หน้าต่าง 3,3 ไม้เนื้อแข็ง 2x4 นิ้ว</t>
  </si>
  <si>
    <t>หน้าต่าง 3,3" วงกบเหล็กเคลือบสี 2"x4" ช่องแสงเหนือบานกระจกใสหนา 5 มม. บานเกล็ดชนิดมือโยก จำนวน 4 ช่อง</t>
  </si>
  <si>
    <t>หน้าต่าง 4 ไม้เนื้อแข็ง 2x4 นิ้ว</t>
  </si>
  <si>
    <t>หน้าต่าง 4 วงกบเหล็กเคลือบสี 2"x4" ช่องแสงส่องกระจกหนา 5 มม. บานเกล็ดชนิดมือโยก จำนวน 2 ช่อง</t>
  </si>
  <si>
    <t>หน้าต่าง 5 ไม้เนื้อแข็ง 2x4 นิ้ว</t>
  </si>
  <si>
    <t>หน้าแปลนเหล็ก 110 มม. PN10</t>
  </si>
  <si>
    <t>หน้าแปลนเหล็ก 160 มม. PN10</t>
  </si>
  <si>
    <t>หน้าแปลนเหล็ก 225 มม. PN10</t>
  </si>
  <si>
    <t>หน้าแปลนเหล็ก 630 มม. PN10</t>
  </si>
  <si>
    <t>หมึกพิมพ์ Canon Cartridge 328</t>
  </si>
  <si>
    <t>กล่อง</t>
  </si>
  <si>
    <t>หัวดับเพลิง # 100 มม.</t>
  </si>
  <si>
    <t>หีบกุญแจประตูน้ำ # 100 มม.</t>
  </si>
  <si>
    <t>หีบกุญแจประตูน้ำ # 250 มม.</t>
  </si>
  <si>
    <t>หีบกุญแจประตูน้ำผีเสื้อ # 600 มม.</t>
  </si>
  <si>
    <t>หีบประตูน้ำเกตวาล์ว #150 มม.</t>
  </si>
  <si>
    <t>เหล็ก FB 50x50x3.2 มม.x 6ม.</t>
  </si>
  <si>
    <t>เหล็ก FB 50x50x6 มม.x 6ม.</t>
  </si>
  <si>
    <t>เหล็ก FB 75x75x6 มม.x 6ม.</t>
  </si>
  <si>
    <t>เหล็ก IBEEM # 250x125x10x19 มม. 6 ม.</t>
  </si>
  <si>
    <t>เหล็ก IBEEM # 300x150x11.5x22 มม. 6 ม.</t>
  </si>
  <si>
    <t>เหล็ก IBEEM # 300x150x18.5x22 มม. 6 ม.</t>
  </si>
  <si>
    <t>เหล็ก IBEEM # 400x150x10x8 มม. 6 ม.</t>
  </si>
  <si>
    <t>เหล็กกล่อง # 100x100x2 มม.</t>
  </si>
  <si>
    <t>เหล็กกล่อง # 100x100x2.3 มม.</t>
  </si>
  <si>
    <t>เหล็กกล่อง # 100x100x3.2 มม.</t>
  </si>
  <si>
    <t>เหล็กกล่อง # 100x50x2 มม.</t>
  </si>
  <si>
    <t>เหล็กกล่อง # 100x50x2.3 มม.</t>
  </si>
  <si>
    <t>เหล็กกล่อง # 2x2x2.5 มม.</t>
  </si>
  <si>
    <t>เหล็กกล่อง # 4"x4"x6 ม. (100*100*6)</t>
  </si>
  <si>
    <t>เหล็กกล่อง # 50x50x2 มม.</t>
  </si>
  <si>
    <t>เหล็กกล่อง # 50x50x2.3 มม.</t>
  </si>
  <si>
    <t>เหล็กกล่อง # 75x45x2.3 มม.</t>
  </si>
  <si>
    <t>เหล็กข้ออ้อย # 12x10 มม.</t>
  </si>
  <si>
    <t>เหล็กข้ออ้อย # 12x12 มม.</t>
  </si>
  <si>
    <t>เหล็กข้ออ้อย # 16x10 มม.</t>
  </si>
  <si>
    <t>เหล็กข้ออ้อย # 16x12 มม.</t>
  </si>
  <si>
    <t>เหล็กข้ออ้อย # 20x12 มม.</t>
  </si>
  <si>
    <t>เหล็กข้ออ้อย # 25x12 มม.</t>
  </si>
  <si>
    <t>เหล็กข้ออ้อย # 6x10 มม.</t>
  </si>
  <si>
    <t>เหล็กข้ออ้อย # 9x10 มม.</t>
  </si>
  <si>
    <t>เหล็กฉาก # 100x50x20x4.0มม. x6 ม.</t>
  </si>
  <si>
    <t>เหล็กฉาก # 50x50x20x4 มม.x6 ม.</t>
  </si>
  <si>
    <t>เหล็กฉาก # 50x50x6มม.x6 ม.</t>
  </si>
  <si>
    <t>เหล็กฉาก # 65x65x6มม.x6 ม.</t>
  </si>
  <si>
    <t>เหล็กตัวซี # 100x50x20x2.3มม. x6 ม.</t>
  </si>
  <si>
    <t>เหล็กตัวซี # 125x50x20x2.3มม. x6 ม.</t>
  </si>
  <si>
    <t>เหล็กตัวซี # 150x50x20x3.2มม. x6 ม.</t>
  </si>
  <si>
    <t>เหล็กท่อดำ 100x3.6 มม.</t>
  </si>
  <si>
    <t>เหล็กท่อดำ 32x2.6 มม.</t>
  </si>
  <si>
    <t>เหล็กท่อดำ 48X6 มม.</t>
  </si>
  <si>
    <t>เหล็กท่อดำ 65x3.2 มม.</t>
  </si>
  <si>
    <t>เหล็กแป๊บค้ำยันแกนเลื่อน พร้อมเกลียวหัวท้าย # 3x200 ม.</t>
  </si>
  <si>
    <t>เหล็กแป๊บค้ำยันขาล่าง พร้อมตัวยูยันแบบ # 2x1.50 ม.</t>
  </si>
  <si>
    <t>เหล็กแผ่น 4x8 ฟุต # 3 มม.</t>
  </si>
  <si>
    <t>เหล็กแผ่น 4x8 ฟุต # 5 มม.</t>
  </si>
  <si>
    <t>เหล็กแผ่น 4x8 ฟุต # 6 มม.</t>
  </si>
  <si>
    <t>เหล็กแผ่นดำ 5x20 ฟุต # 5 มม.</t>
  </si>
  <si>
    <t>เหล็กเส้นกลม ขนาด 25x12 มม.</t>
  </si>
  <si>
    <t>เหล็กเส้นกลม ขนาด 6x10 มม.</t>
  </si>
  <si>
    <t>เหล็กเส้นกลม ขนาด 9x10 มม.</t>
  </si>
  <si>
    <t>เหล็กอินเนอร์ ผนังหนา 0.40 ม.</t>
  </si>
  <si>
    <t>แหวนยาง (Rubber Ring) # 6 นิ้ว (150 มม.)</t>
  </si>
  <si>
    <t>แหวนยาง (Rubber Ring) # 8 นิ้ว (200 มม.)</t>
  </si>
  <si>
    <t>แหวนยางปากระฆัง # 150 มม.</t>
  </si>
  <si>
    <t>แหวนสปริง SUS 1 นิ้ว</t>
  </si>
  <si>
    <t>แหวนอีแปะ SUS 1 นิ้ว</t>
  </si>
  <si>
    <t>แอร์วาล์ว (บอลคู่) # 50 มม.</t>
  </si>
  <si>
    <t>แอร์วาล์ว (บอลเดี่ยว) รุ่นบาง # 3/4 นิ้ว.</t>
  </si>
  <si>
    <t>แอร์วาล์ว (ประตูระบายอากาศ มอก.) # 20 มม.</t>
  </si>
  <si>
    <t>แอร์วาล์ว (ประตูระบายอากาศ มอก.) # 25 มม.</t>
  </si>
  <si>
    <t>แอร์วาล์ว (ประตูระบายอากาศ มอก.) # 50 มม.</t>
  </si>
  <si>
    <t>แอร์วาล์ว (ประตูระบายอากาศ มอก.) # 80 มม.</t>
  </si>
  <si>
    <t>Address 1</t>
  </si>
  <si>
    <t>Address 2</t>
  </si>
  <si>
    <t>Address 3</t>
  </si>
  <si>
    <t>Address 4</t>
  </si>
  <si>
    <t>Address 5</t>
  </si>
  <si>
    <t>Address 6</t>
  </si>
  <si>
    <t>Address 7</t>
  </si>
  <si>
    <t>Address 8</t>
  </si>
  <si>
    <t>Address 9</t>
  </si>
  <si>
    <t>Address 10</t>
  </si>
  <si>
    <t>02-8792542</t>
  </si>
  <si>
    <t>02-8792543</t>
  </si>
  <si>
    <t>02-8792544</t>
  </si>
  <si>
    <t>02-8792545</t>
  </si>
  <si>
    <t>02-8792546</t>
  </si>
  <si>
    <t>02-8792547</t>
  </si>
  <si>
    <t>02-8792548</t>
  </si>
  <si>
    <t>02-8792549</t>
  </si>
  <si>
    <t>02-8792550</t>
  </si>
  <si>
    <t>02-1234567</t>
  </si>
  <si>
    <t>02-1234568</t>
  </si>
  <si>
    <t>02-1234569</t>
  </si>
  <si>
    <t>02-1234570</t>
  </si>
  <si>
    <t>02-1234571</t>
  </si>
  <si>
    <t>02-1234572</t>
  </si>
  <si>
    <t>02-1234573</t>
  </si>
  <si>
    <t>02-1234574</t>
  </si>
  <si>
    <t>02-1234575</t>
  </si>
  <si>
    <t>02-1234576</t>
  </si>
  <si>
    <t>Test1@mail.com</t>
  </si>
  <si>
    <t>Test2@mail.com</t>
  </si>
  <si>
    <t>Test3@mail.com</t>
  </si>
  <si>
    <t>Test4@mail.com</t>
  </si>
  <si>
    <t>Test5@mail.com</t>
  </si>
  <si>
    <t>Test6@mail.com</t>
  </si>
  <si>
    <t>Test7@mail.com</t>
  </si>
  <si>
    <t>Test8@mail.com</t>
  </si>
  <si>
    <t>Test9@mail.com</t>
  </si>
  <si>
    <t>Test10@mail.com</t>
  </si>
  <si>
    <t>Name1</t>
  </si>
  <si>
    <t>Name2</t>
  </si>
  <si>
    <t>Name3</t>
  </si>
  <si>
    <t>Name4</t>
  </si>
  <si>
    <t>Name5</t>
  </si>
  <si>
    <t>Name6</t>
  </si>
  <si>
    <t>Name7</t>
  </si>
  <si>
    <t>Name8</t>
  </si>
  <si>
    <t>Name9</t>
  </si>
  <si>
    <t>Name10</t>
  </si>
  <si>
    <t>Address 11</t>
  </si>
  <si>
    <t>Name11</t>
  </si>
  <si>
    <t>Test11@mail.com</t>
  </si>
  <si>
    <t>ร้านเอ็นโฟร์ไอที</t>
  </si>
  <si>
    <t>QO</t>
  </si>
  <si>
    <t>เลขที่ใบสั่งซื้อ</t>
  </si>
  <si>
    <t>รายการสั่งซื้อ</t>
  </si>
  <si>
    <t>ราคา</t>
  </si>
  <si>
    <t>รวม</t>
  </si>
  <si>
    <t>02-8792551</t>
  </si>
  <si>
    <t>ราคา
/หน่วย</t>
  </si>
  <si>
    <t>เงื่อนไข</t>
  </si>
  <si>
    <t>บริษัทจัดส่งให้</t>
  </si>
  <si>
    <t>รับสินค้าเอง</t>
  </si>
</sst>
</file>

<file path=xl/styles.xml><?xml version="1.0" encoding="utf-8"?>
<styleSheet xmlns="http://schemas.openxmlformats.org/spreadsheetml/2006/main">
  <numFmts count="5">
    <numFmt numFmtId="187" formatCode="_(* #,##0.00_);_(* \(#,##0.00\);_(* &quot;-&quot;??_);_(@_)"/>
    <numFmt numFmtId="188" formatCode="[$-1010000]d/m/yy;@"/>
    <numFmt numFmtId="189" formatCode="[$-1010000]d/m/yyyy;@"/>
    <numFmt numFmtId="190" formatCode="[$-1000000]h:mm\ &quot;น.&quot;;@"/>
    <numFmt numFmtId="191" formatCode="00"/>
  </numFmts>
  <fonts count="24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4"/>
      <color theme="1"/>
      <name val="Angsana New"/>
      <family val="1"/>
    </font>
    <font>
      <b/>
      <sz val="10"/>
      <color theme="1"/>
      <name val="Tahoma"/>
      <family val="2"/>
      <scheme val="minor"/>
    </font>
    <font>
      <b/>
      <sz val="14"/>
      <color theme="1"/>
      <name val="Tahoma"/>
      <family val="2"/>
      <scheme val="minor"/>
    </font>
    <font>
      <sz val="11"/>
      <name val="Tahoma"/>
      <family val="2"/>
      <charset val="222"/>
      <scheme val="minor"/>
    </font>
    <font>
      <sz val="10.5"/>
      <color theme="1"/>
      <name val="Tahoma"/>
      <family val="2"/>
      <scheme val="minor"/>
    </font>
    <font>
      <b/>
      <sz val="9"/>
      <color theme="1"/>
      <name val="Tahoma"/>
      <family val="2"/>
      <scheme val="minor"/>
    </font>
    <font>
      <b/>
      <sz val="10"/>
      <color theme="0"/>
      <name val="Tahoma"/>
      <family val="2"/>
      <scheme val="minor"/>
    </font>
    <font>
      <sz val="12"/>
      <color theme="1"/>
      <name val="Tahoma"/>
      <family val="2"/>
      <scheme val="minor"/>
    </font>
    <font>
      <sz val="10"/>
      <color theme="1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sz val="11"/>
      <color theme="0"/>
      <name val="Tahoma"/>
      <family val="2"/>
      <charset val="222"/>
      <scheme val="minor"/>
    </font>
    <font>
      <b/>
      <sz val="12"/>
      <color theme="1"/>
      <name val="Tahoma"/>
      <family val="2"/>
      <scheme val="minor"/>
    </font>
    <font>
      <sz val="9"/>
      <color theme="1"/>
      <name val="Tahoma"/>
      <family val="2"/>
      <scheme val="minor"/>
    </font>
    <font>
      <sz val="9"/>
      <color theme="1"/>
      <name val="Angsana New"/>
      <family val="1"/>
    </font>
    <font>
      <sz val="10"/>
      <color theme="1"/>
      <name val="Arial Unicode MS"/>
      <family val="2"/>
    </font>
    <font>
      <b/>
      <sz val="11"/>
      <color rgb="FFFF0000"/>
      <name val="Tahoma"/>
      <family val="2"/>
      <scheme val="minor"/>
    </font>
    <font>
      <sz val="10"/>
      <color theme="1"/>
      <name val="Tahoma"/>
      <family val="2"/>
      <scheme val="minor"/>
    </font>
    <font>
      <sz val="11"/>
      <color theme="3" tint="0.39997558519241921"/>
      <name val="Tahoma"/>
      <family val="2"/>
      <scheme val="minor"/>
    </font>
    <font>
      <sz val="11"/>
      <color theme="0"/>
      <name val="Tahoma"/>
      <family val="2"/>
      <scheme val="minor"/>
    </font>
    <font>
      <sz val="10.5"/>
      <color theme="1"/>
      <name val="Tahoma"/>
      <family val="2"/>
      <charset val="222"/>
      <scheme val="minor"/>
    </font>
    <font>
      <sz val="9"/>
      <color theme="1"/>
      <name val="Tahoma"/>
      <family val="2"/>
      <charset val="22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228"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4" fillId="0" borderId="0" xfId="0" applyFont="1" applyBorder="1" applyProtection="1">
      <protection locked="0"/>
    </xf>
    <xf numFmtId="188" fontId="0" fillId="4" borderId="0" xfId="0" applyNumberFormat="1" applyFill="1" applyBorder="1" applyAlignment="1" applyProtection="1"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2" xfId="0" applyFont="1" applyBorder="1" applyAlignment="1" applyProtection="1">
      <alignment horizontal="center"/>
      <protection locked="0"/>
    </xf>
    <xf numFmtId="187" fontId="8" fillId="0" borderId="9" xfId="1" applyFont="1" applyBorder="1" applyProtection="1">
      <protection locked="0"/>
    </xf>
    <xf numFmtId="190" fontId="0" fillId="4" borderId="0" xfId="0" applyNumberFormat="1" applyFill="1" applyBorder="1" applyAlignment="1" applyProtection="1">
      <alignment horizontal="left"/>
    </xf>
    <xf numFmtId="187" fontId="4" fillId="3" borderId="12" xfId="0" applyNumberFormat="1" applyFont="1" applyFill="1" applyBorder="1" applyAlignment="1" applyProtection="1">
      <alignment vertical="center"/>
    </xf>
    <xf numFmtId="187" fontId="9" fillId="2" borderId="12" xfId="0" applyNumberFormat="1" applyFont="1" applyFill="1" applyBorder="1" applyAlignment="1" applyProtection="1">
      <alignment vertical="center"/>
    </xf>
    <xf numFmtId="0" fontId="0" fillId="0" borderId="0" xfId="0" applyProtection="1"/>
    <xf numFmtId="0" fontId="4" fillId="0" borderId="2" xfId="0" applyFont="1" applyBorder="1" applyProtection="1"/>
    <xf numFmtId="0" fontId="4" fillId="0" borderId="6" xfId="0" applyFont="1" applyBorder="1" applyProtection="1"/>
    <xf numFmtId="0" fontId="4" fillId="0" borderId="9" xfId="0" applyFont="1" applyBorder="1" applyProtection="1"/>
    <xf numFmtId="0" fontId="0" fillId="0" borderId="2" xfId="0" applyBorder="1" applyAlignment="1" applyProtection="1"/>
    <xf numFmtId="0" fontId="0" fillId="0" borderId="3" xfId="0" applyBorder="1" applyAlignment="1" applyProtection="1"/>
    <xf numFmtId="0" fontId="0" fillId="0" borderId="4" xfId="0" applyBorder="1" applyAlignment="1" applyProtection="1"/>
    <xf numFmtId="0" fontId="0" fillId="0" borderId="9" xfId="0" applyBorder="1" applyProtection="1"/>
    <xf numFmtId="0" fontId="0" fillId="0" borderId="1" xfId="0" applyBorder="1" applyProtection="1"/>
    <xf numFmtId="0" fontId="0" fillId="0" borderId="11" xfId="0" applyBorder="1" applyProtection="1"/>
    <xf numFmtId="0" fontId="4" fillId="0" borderId="3" xfId="0" applyFont="1" applyBorder="1" applyAlignment="1" applyProtection="1">
      <alignment wrapText="1"/>
    </xf>
    <xf numFmtId="0" fontId="0" fillId="0" borderId="0" xfId="0" applyBorder="1" applyProtection="1"/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4" borderId="12" xfId="0" applyFill="1" applyBorder="1" applyAlignment="1" applyProtection="1">
      <alignment horizontal="center"/>
    </xf>
    <xf numFmtId="187" fontId="8" fillId="4" borderId="12" xfId="1" applyFont="1" applyFill="1" applyBorder="1" applyProtection="1"/>
    <xf numFmtId="189" fontId="11" fillId="4" borderId="0" xfId="0" applyNumberFormat="1" applyFont="1" applyFill="1" applyBorder="1" applyAlignment="1" applyProtection="1"/>
    <xf numFmtId="190" fontId="11" fillId="4" borderId="0" xfId="0" applyNumberFormat="1" applyFont="1" applyFill="1" applyBorder="1" applyAlignment="1" applyProtection="1">
      <alignment horizontal="left"/>
    </xf>
    <xf numFmtId="14" fontId="2" fillId="3" borderId="0" xfId="0" applyNumberFormat="1" applyFont="1" applyFill="1" applyAlignment="1">
      <alignment horizontal="center" vertical="center"/>
    </xf>
    <xf numFmtId="14" fontId="0" fillId="0" borderId="0" xfId="0" applyNumberFormat="1"/>
    <xf numFmtId="187" fontId="0" fillId="0" borderId="0" xfId="0" applyNumberFormat="1"/>
    <xf numFmtId="0" fontId="0" fillId="0" borderId="0" xfId="0" applyAlignment="1" applyProtection="1">
      <alignment horizontal="center" vertical="center"/>
    </xf>
    <xf numFmtId="0" fontId="2" fillId="3" borderId="12" xfId="0" applyFont="1" applyFill="1" applyBorder="1" applyAlignment="1" applyProtection="1">
      <alignment horizontal="center" vertical="center"/>
    </xf>
    <xf numFmtId="14" fontId="0" fillId="4" borderId="0" xfId="0" applyNumberFormat="1" applyFill="1" applyProtection="1"/>
    <xf numFmtId="0" fontId="13" fillId="2" borderId="0" xfId="0" applyFont="1" applyFill="1" applyBorder="1" applyAlignment="1" applyProtection="1">
      <protection locked="0"/>
    </xf>
    <xf numFmtId="0" fontId="12" fillId="2" borderId="16" xfId="0" applyFont="1" applyFill="1" applyBorder="1" applyAlignment="1" applyProtection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17" fillId="0" borderId="0" xfId="0" applyFo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Border="1" applyProtection="1"/>
    <xf numFmtId="0" fontId="4" fillId="0" borderId="0" xfId="0" applyFont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0" borderId="8" xfId="0" applyBorder="1" applyAlignment="1" applyProtection="1">
      <alignment vertical="center"/>
    </xf>
    <xf numFmtId="0" fontId="19" fillId="0" borderId="0" xfId="0" applyFont="1"/>
    <xf numFmtId="14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187" fontId="4" fillId="3" borderId="0" xfId="1" applyFont="1" applyFill="1" applyAlignment="1">
      <alignment horizontal="center" vertical="center"/>
    </xf>
    <xf numFmtId="14" fontId="19" fillId="0" borderId="0" xfId="0" applyNumberFormat="1" applyFont="1"/>
    <xf numFmtId="187" fontId="19" fillId="0" borderId="0" xfId="1" applyFont="1"/>
    <xf numFmtId="1" fontId="4" fillId="3" borderId="0" xfId="1" applyNumberFormat="1" applyFont="1" applyFill="1" applyAlignment="1">
      <alignment horizontal="center" vertical="center"/>
    </xf>
    <xf numFmtId="1" fontId="4" fillId="0" borderId="0" xfId="1" applyNumberFormat="1" applyFont="1" applyAlignment="1">
      <alignment horizontal="center"/>
    </xf>
    <xf numFmtId="0" fontId="0" fillId="3" borderId="0" xfId="0" applyFill="1"/>
    <xf numFmtId="0" fontId="20" fillId="10" borderId="0" xfId="0" applyFont="1" applyFill="1" applyAlignment="1" applyProtection="1">
      <alignment horizontal="center" vertical="center"/>
    </xf>
    <xf numFmtId="0" fontId="20" fillId="10" borderId="0" xfId="0" applyFont="1" applyFill="1" applyProtection="1"/>
    <xf numFmtId="0" fontId="20" fillId="10" borderId="0" xfId="0" applyFont="1" applyFill="1" applyAlignment="1" applyProtection="1">
      <alignment horizontal="left"/>
      <protection locked="0"/>
    </xf>
    <xf numFmtId="0" fontId="20" fillId="10" borderId="0" xfId="0" applyFont="1" applyFill="1" applyProtection="1">
      <protection locked="0"/>
    </xf>
    <xf numFmtId="0" fontId="21" fillId="11" borderId="0" xfId="0" applyFont="1" applyFill="1" applyAlignment="1" applyProtection="1">
      <alignment horizontal="center" vertical="center"/>
    </xf>
    <xf numFmtId="0" fontId="20" fillId="10" borderId="0" xfId="0" applyFont="1" applyFill="1" applyAlignment="1" applyProtection="1">
      <alignment horizontal="left" vertical="center"/>
    </xf>
    <xf numFmtId="0" fontId="20" fillId="10" borderId="0" xfId="0" applyFont="1" applyFill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center"/>
      <protection locked="0"/>
    </xf>
    <xf numFmtId="2" fontId="0" fillId="0" borderId="0" xfId="0" applyNumberFormat="1" applyProtection="1">
      <protection locked="0"/>
    </xf>
    <xf numFmtId="1" fontId="2" fillId="0" borderId="0" xfId="0" applyNumberFormat="1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191" fontId="0" fillId="0" borderId="0" xfId="0" applyNumberFormat="1" applyProtection="1">
      <protection locked="0"/>
    </xf>
    <xf numFmtId="0" fontId="9" fillId="7" borderId="0" xfId="0" applyFont="1" applyFill="1" applyAlignment="1" applyProtection="1">
      <alignment horizontal="center" vertical="center"/>
      <protection locked="0"/>
    </xf>
    <xf numFmtId="0" fontId="19" fillId="0" borderId="0" xfId="0" applyFont="1" applyProtection="1"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0" borderId="0" xfId="0" applyFont="1" applyProtection="1">
      <protection locked="0"/>
    </xf>
    <xf numFmtId="14" fontId="4" fillId="3" borderId="22" xfId="0" applyNumberFormat="1" applyFont="1" applyFill="1" applyBorder="1" applyAlignment="1" applyProtection="1">
      <alignment horizontal="center"/>
      <protection locked="0"/>
    </xf>
    <xf numFmtId="191" fontId="11" fillId="6" borderId="21" xfId="0" applyNumberFormat="1" applyFont="1" applyFill="1" applyBorder="1" applyProtection="1">
      <protection locked="0"/>
    </xf>
    <xf numFmtId="14" fontId="11" fillId="6" borderId="16" xfId="0" applyNumberFormat="1" applyFont="1" applyFill="1" applyBorder="1" applyProtection="1">
      <protection locked="0"/>
    </xf>
    <xf numFmtId="1" fontId="11" fillId="6" borderId="16" xfId="0" applyNumberFormat="1" applyFont="1" applyFill="1" applyBorder="1" applyProtection="1">
      <protection locked="0"/>
    </xf>
    <xf numFmtId="0" fontId="11" fillId="6" borderId="16" xfId="0" applyFont="1" applyFill="1" applyBorder="1" applyProtection="1">
      <protection locked="0"/>
    </xf>
    <xf numFmtId="2" fontId="11" fillId="6" borderId="16" xfId="0" applyNumberFormat="1" applyFont="1" applyFill="1" applyBorder="1" applyProtection="1">
      <protection locked="0"/>
    </xf>
    <xf numFmtId="1" fontId="4" fillId="6" borderId="16" xfId="0" applyNumberFormat="1" applyFont="1" applyFill="1" applyBorder="1" applyAlignment="1" applyProtection="1">
      <alignment horizontal="center"/>
      <protection locked="0"/>
    </xf>
    <xf numFmtId="187" fontId="9" fillId="9" borderId="16" xfId="0" applyNumberFormat="1" applyFont="1" applyFill="1" applyBorder="1" applyAlignment="1" applyProtection="1">
      <alignment horizontal="center"/>
      <protection locked="0"/>
    </xf>
    <xf numFmtId="0" fontId="9" fillId="8" borderId="0" xfId="0" applyFont="1" applyFill="1" applyAlignment="1" applyProtection="1">
      <alignment horizontal="center" vertical="center"/>
    </xf>
    <xf numFmtId="14" fontId="4" fillId="3" borderId="16" xfId="0" applyNumberFormat="1" applyFont="1" applyFill="1" applyBorder="1" applyAlignment="1" applyProtection="1">
      <alignment horizontal="center" vertical="center"/>
    </xf>
    <xf numFmtId="0" fontId="4" fillId="3" borderId="21" xfId="0" applyFont="1" applyFill="1" applyBorder="1" applyAlignment="1" applyProtection="1">
      <alignment horizontal="center" vertical="center"/>
    </xf>
    <xf numFmtId="0" fontId="4" fillId="3" borderId="16" xfId="0" applyFont="1" applyFill="1" applyBorder="1" applyAlignment="1" applyProtection="1">
      <alignment horizontal="center" vertical="center"/>
    </xf>
    <xf numFmtId="2" fontId="4" fillId="3" borderId="16" xfId="0" applyNumberFormat="1" applyFont="1" applyFill="1" applyBorder="1" applyAlignment="1" applyProtection="1">
      <alignment horizontal="center" vertical="center" wrapText="1"/>
    </xf>
    <xf numFmtId="2" fontId="4" fillId="3" borderId="16" xfId="0" applyNumberFormat="1" applyFont="1" applyFill="1" applyBorder="1" applyAlignment="1" applyProtection="1">
      <alignment horizontal="center" vertical="center"/>
    </xf>
    <xf numFmtId="1" fontId="4" fillId="3" borderId="16" xfId="0" applyNumberFormat="1" applyFont="1" applyFill="1" applyBorder="1" applyAlignment="1" applyProtection="1">
      <alignment horizontal="center" vertical="center"/>
    </xf>
    <xf numFmtId="0" fontId="9" fillId="2" borderId="16" xfId="0" applyFont="1" applyFill="1" applyBorder="1" applyAlignment="1" applyProtection="1">
      <alignment horizontal="center" vertical="center"/>
    </xf>
    <xf numFmtId="14" fontId="4" fillId="0" borderId="0" xfId="0" applyNumberFormat="1" applyFont="1" applyAlignment="1" applyProtection="1">
      <alignment horizontal="center"/>
    </xf>
    <xf numFmtId="1" fontId="2" fillId="0" borderId="0" xfId="0" applyNumberFormat="1" applyFont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14" fontId="2" fillId="0" borderId="0" xfId="0" applyNumberFormat="1" applyFont="1" applyAlignment="1" applyProtection="1">
      <alignment horizontal="center"/>
    </xf>
    <xf numFmtId="0" fontId="12" fillId="8" borderId="0" xfId="0" applyFont="1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8" xfId="0" applyBorder="1" applyAlignment="1" applyProtection="1">
      <alignment vertical="center"/>
    </xf>
    <xf numFmtId="14" fontId="9" fillId="2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/>
    </xf>
    <xf numFmtId="3" fontId="4" fillId="3" borderId="0" xfId="0" applyNumberFormat="1" applyFont="1" applyFill="1" applyAlignment="1">
      <alignment horizontal="center" vertical="center"/>
    </xf>
    <xf numFmtId="3" fontId="19" fillId="0" borderId="0" xfId="0" applyNumberFormat="1" applyFont="1"/>
    <xf numFmtId="3" fontId="2" fillId="3" borderId="12" xfId="0" applyNumberFormat="1" applyFont="1" applyFill="1" applyBorder="1" applyAlignment="1" applyProtection="1">
      <alignment horizontal="center" vertical="center"/>
    </xf>
    <xf numFmtId="3" fontId="0" fillId="4" borderId="0" xfId="0" applyNumberFormat="1" applyFill="1" applyProtection="1"/>
    <xf numFmtId="3" fontId="0" fillId="0" borderId="0" xfId="0" applyNumberFormat="1"/>
    <xf numFmtId="14" fontId="9" fillId="8" borderId="0" xfId="0" applyNumberFormat="1" applyFont="1" applyFill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3" fontId="9" fillId="8" borderId="0" xfId="0" applyNumberFormat="1" applyFont="1" applyFill="1" applyAlignment="1">
      <alignment horizontal="center" vertical="center"/>
    </xf>
    <xf numFmtId="0" fontId="2" fillId="0" borderId="0" xfId="0" applyFont="1" applyBorder="1" applyAlignment="1" applyProtection="1">
      <alignment horizontal="center" vertical="top" wrapText="1"/>
    </xf>
    <xf numFmtId="0" fontId="0" fillId="0" borderId="0" xfId="0" applyAlignment="1">
      <alignment horizontal="center" vertical="center"/>
    </xf>
    <xf numFmtId="189" fontId="11" fillId="4" borderId="0" xfId="0" applyNumberFormat="1" applyFont="1" applyFill="1" applyBorder="1" applyAlignment="1" applyProtection="1">
      <alignment horizontal="left"/>
    </xf>
    <xf numFmtId="3" fontId="2" fillId="3" borderId="12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0" fillId="0" borderId="8" xfId="0" applyBorder="1" applyAlignment="1" applyProtection="1">
      <alignment vertical="center"/>
    </xf>
    <xf numFmtId="0" fontId="12" fillId="12" borderId="23" xfId="0" applyFont="1" applyFill="1" applyBorder="1" applyAlignment="1" applyProtection="1">
      <alignment horizontal="center" vertical="center"/>
      <protection locked="0"/>
    </xf>
    <xf numFmtId="3" fontId="2" fillId="0" borderId="0" xfId="0" applyNumberFormat="1" applyFont="1" applyBorder="1" applyAlignment="1" applyProtection="1">
      <alignment vertical="center"/>
    </xf>
    <xf numFmtId="1" fontId="2" fillId="0" borderId="0" xfId="0" applyNumberFormat="1" applyFont="1" applyBorder="1" applyAlignment="1" applyProtection="1">
      <alignment vertical="center"/>
    </xf>
    <xf numFmtId="1" fontId="2" fillId="3" borderId="12" xfId="0" applyNumberFormat="1" applyFont="1" applyFill="1" applyBorder="1" applyAlignment="1" applyProtection="1">
      <alignment horizontal="center" vertical="center"/>
    </xf>
    <xf numFmtId="1" fontId="0" fillId="4" borderId="0" xfId="0" applyNumberFormat="1" applyFill="1" applyProtection="1"/>
    <xf numFmtId="1" fontId="0" fillId="0" borderId="0" xfId="0" applyNumberFormat="1"/>
    <xf numFmtId="0" fontId="23" fillId="0" borderId="12" xfId="0" applyFont="1" applyBorder="1" applyAlignment="1" applyProtection="1">
      <alignment horizontal="center"/>
      <protection locked="0"/>
    </xf>
    <xf numFmtId="0" fontId="23" fillId="4" borderId="12" xfId="0" applyFont="1" applyFill="1" applyBorder="1" applyAlignment="1" applyProtection="1">
      <alignment horizontal="center"/>
      <protection locked="0"/>
    </xf>
    <xf numFmtId="0" fontId="0" fillId="4" borderId="12" xfId="0" applyFill="1" applyBorder="1" applyAlignment="1" applyProtection="1">
      <alignment horizontal="center"/>
      <protection locked="0"/>
    </xf>
    <xf numFmtId="1" fontId="2" fillId="0" borderId="0" xfId="0" applyNumberFormat="1" applyFont="1" applyBorder="1" applyAlignment="1" applyProtection="1">
      <alignment horizontal="left" vertical="center"/>
    </xf>
    <xf numFmtId="0" fontId="0" fillId="0" borderId="8" xfId="0" applyBorder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3" fontId="2" fillId="0" borderId="0" xfId="0" applyNumberFormat="1" applyFont="1" applyBorder="1" applyAlignment="1" applyProtection="1">
      <alignment horizontal="center"/>
    </xf>
    <xf numFmtId="3" fontId="0" fillId="4" borderId="0" xfId="0" applyNumberFormat="1" applyFill="1" applyAlignment="1" applyProtection="1">
      <alignment horizontal="center"/>
    </xf>
    <xf numFmtId="14" fontId="0" fillId="4" borderId="0" xfId="0" applyNumberFormat="1" applyFill="1" applyAlignment="1" applyProtection="1">
      <alignment horizontal="center"/>
    </xf>
    <xf numFmtId="0" fontId="0" fillId="0" borderId="0" xfId="0" applyAlignment="1" applyProtection="1">
      <alignment horizontal="center" vertical="center"/>
      <protection locked="0"/>
    </xf>
    <xf numFmtId="14" fontId="0" fillId="4" borderId="0" xfId="0" applyNumberFormat="1" applyFill="1" applyAlignment="1" applyProtection="1">
      <alignment horizontal="left"/>
    </xf>
    <xf numFmtId="1" fontId="0" fillId="4" borderId="0" xfId="0" applyNumberFormat="1" applyFill="1" applyAlignment="1" applyProtection="1">
      <alignment horizontal="center" vertical="center"/>
    </xf>
    <xf numFmtId="0" fontId="12" fillId="13" borderId="0" xfId="0" applyFont="1" applyFill="1" applyAlignment="1">
      <alignment horizontal="center" vertical="center"/>
    </xf>
    <xf numFmtId="1" fontId="0" fillId="4" borderId="0" xfId="0" applyNumberFormat="1" applyFill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6" fillId="3" borderId="17" xfId="0" applyFont="1" applyFill="1" applyBorder="1" applyAlignment="1" applyProtection="1">
      <alignment horizontal="left"/>
      <protection locked="0"/>
    </xf>
    <xf numFmtId="0" fontId="6" fillId="3" borderId="18" xfId="0" applyFont="1" applyFill="1" applyBorder="1" applyAlignment="1" applyProtection="1">
      <alignment horizontal="left"/>
      <protection locked="0"/>
    </xf>
    <xf numFmtId="0" fontId="6" fillId="3" borderId="19" xfId="0" applyFont="1" applyFill="1" applyBorder="1" applyAlignment="1" applyProtection="1">
      <alignment horizontal="left"/>
      <protection locked="0"/>
    </xf>
    <xf numFmtId="0" fontId="0" fillId="3" borderId="17" xfId="0" applyFill="1" applyBorder="1" applyAlignment="1" applyProtection="1">
      <alignment horizontal="left"/>
      <protection locked="0"/>
    </xf>
    <xf numFmtId="0" fontId="0" fillId="3" borderId="18" xfId="0" applyFill="1" applyBorder="1" applyAlignment="1" applyProtection="1">
      <alignment horizontal="left"/>
      <protection locked="0"/>
    </xf>
    <xf numFmtId="0" fontId="0" fillId="4" borderId="0" xfId="0" applyFill="1" applyBorder="1" applyAlignment="1" applyProtection="1">
      <alignment horizontal="left"/>
    </xf>
    <xf numFmtId="0" fontId="0" fillId="4" borderId="20" xfId="0" applyFill="1" applyBorder="1" applyAlignment="1" applyProtection="1">
      <alignment horizontal="left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10" xfId="0" applyFont="1" applyFill="1" applyBorder="1" applyAlignment="1" applyProtection="1">
      <alignment horizontal="center" vertical="center"/>
    </xf>
    <xf numFmtId="0" fontId="0" fillId="3" borderId="0" xfId="0" applyFont="1" applyFill="1" applyBorder="1" applyAlignment="1" applyProtection="1">
      <alignment horizontal="left" vertical="center"/>
    </xf>
    <xf numFmtId="0" fontId="0" fillId="4" borderId="0" xfId="0" applyFill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0" fillId="4" borderId="2" xfId="0" applyFill="1" applyBorder="1" applyAlignment="1" applyProtection="1">
      <alignment horizontal="left"/>
      <protection locked="0"/>
    </xf>
    <xf numFmtId="0" fontId="0" fillId="4" borderId="4" xfId="0" applyFill="1" applyBorder="1" applyAlignment="1" applyProtection="1">
      <alignment horizontal="left"/>
      <protection locked="0"/>
    </xf>
    <xf numFmtId="0" fontId="0" fillId="3" borderId="6" xfId="0" applyFont="1" applyFill="1" applyBorder="1" applyAlignment="1" applyProtection="1">
      <alignment horizontal="center" vertical="center"/>
      <protection locked="0"/>
    </xf>
    <xf numFmtId="0" fontId="0" fillId="3" borderId="0" xfId="0" applyFont="1" applyFill="1" applyBorder="1" applyAlignment="1" applyProtection="1">
      <alignment horizontal="center" vertical="center"/>
      <protection locked="0"/>
    </xf>
    <xf numFmtId="0" fontId="0" fillId="3" borderId="8" xfId="0" applyFont="1" applyFill="1" applyBorder="1" applyAlignment="1" applyProtection="1">
      <alignment horizontal="center" vertical="center"/>
      <protection locked="0"/>
    </xf>
    <xf numFmtId="0" fontId="0" fillId="4" borderId="6" xfId="0" applyFill="1" applyBorder="1" applyAlignment="1" applyProtection="1">
      <alignment horizontal="left"/>
    </xf>
    <xf numFmtId="0" fontId="0" fillId="4" borderId="8" xfId="0" applyFill="1" applyBorder="1" applyAlignment="1" applyProtection="1">
      <alignment horizontal="left"/>
    </xf>
    <xf numFmtId="0" fontId="0" fillId="4" borderId="9" xfId="0" applyFill="1" applyBorder="1" applyAlignment="1" applyProtection="1">
      <alignment horizontal="left"/>
    </xf>
    <xf numFmtId="0" fontId="0" fillId="4" borderId="11" xfId="0" applyFill="1" applyBorder="1" applyAlignment="1" applyProtection="1">
      <alignment horizontal="left"/>
    </xf>
    <xf numFmtId="0" fontId="2" fillId="4" borderId="5" xfId="0" applyFont="1" applyFill="1" applyBorder="1" applyAlignment="1" applyProtection="1">
      <alignment horizontal="center" vertical="center"/>
    </xf>
    <xf numFmtId="0" fontId="2" fillId="4" borderId="10" xfId="0" applyFont="1" applyFill="1" applyBorder="1" applyAlignment="1" applyProtection="1">
      <alignment horizontal="center" vertical="center"/>
    </xf>
    <xf numFmtId="0" fontId="2" fillId="4" borderId="3" xfId="0" applyFont="1" applyFill="1" applyBorder="1" applyAlignment="1" applyProtection="1">
      <alignment horizontal="center" vertical="center"/>
    </xf>
    <xf numFmtId="0" fontId="2" fillId="4" borderId="0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0" fontId="2" fillId="4" borderId="7" xfId="0" applyFont="1" applyFill="1" applyBorder="1" applyAlignment="1" applyProtection="1">
      <alignment horizontal="center" vertical="center"/>
    </xf>
    <xf numFmtId="0" fontId="4" fillId="4" borderId="12" xfId="0" applyFont="1" applyFill="1" applyBorder="1" applyAlignment="1" applyProtection="1">
      <alignment horizontal="center" vertical="center" wrapText="1"/>
    </xf>
    <xf numFmtId="0" fontId="4" fillId="4" borderId="12" xfId="0" applyFont="1" applyFill="1" applyBorder="1" applyAlignment="1" applyProtection="1">
      <alignment horizontal="center" vertical="center"/>
    </xf>
    <xf numFmtId="0" fontId="7" fillId="0" borderId="12" xfId="0" applyFont="1" applyBorder="1" applyAlignment="1" applyProtection="1">
      <alignment horizontal="left"/>
      <protection locked="0"/>
    </xf>
    <xf numFmtId="0" fontId="3" fillId="0" borderId="12" xfId="0" applyFont="1" applyBorder="1" applyAlignment="1" applyProtection="1">
      <alignment horizontal="left"/>
      <protection locked="0"/>
    </xf>
    <xf numFmtId="0" fontId="15" fillId="0" borderId="13" xfId="0" applyFont="1" applyBorder="1" applyAlignment="1" applyProtection="1">
      <alignment horizontal="left"/>
      <protection locked="0"/>
    </xf>
    <xf numFmtId="0" fontId="15" fillId="0" borderId="14" xfId="0" applyFont="1" applyBorder="1" applyAlignment="1" applyProtection="1">
      <alignment horizontal="left"/>
      <protection locked="0"/>
    </xf>
    <xf numFmtId="0" fontId="15" fillId="0" borderId="15" xfId="0" applyFont="1" applyBorder="1" applyAlignment="1" applyProtection="1">
      <alignment horizontal="left"/>
      <protection locked="0"/>
    </xf>
    <xf numFmtId="0" fontId="10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0" fillId="3" borderId="19" xfId="0" applyFill="1" applyBorder="1" applyAlignment="1" applyProtection="1">
      <alignment horizontal="left"/>
      <protection locked="0"/>
    </xf>
    <xf numFmtId="0" fontId="22" fillId="4" borderId="0" xfId="0" applyFont="1" applyFill="1" applyBorder="1" applyAlignment="1" applyProtection="1">
      <alignment horizontal="left"/>
    </xf>
    <xf numFmtId="0" fontId="22" fillId="4" borderId="20" xfId="0" applyFont="1" applyFill="1" applyBorder="1" applyAlignment="1" applyProtection="1">
      <alignment horizontal="left"/>
    </xf>
    <xf numFmtId="0" fontId="0" fillId="4" borderId="0" xfId="0" applyFill="1" applyBorder="1" applyAlignment="1" applyProtection="1">
      <alignment horizontal="left" vertical="center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left"/>
    </xf>
    <xf numFmtId="0" fontId="12" fillId="5" borderId="0" xfId="0" applyFont="1" applyFill="1" applyBorder="1" applyAlignment="1" applyProtection="1">
      <alignment horizontal="center" vertical="center"/>
    </xf>
    <xf numFmtId="1" fontId="2" fillId="0" borderId="0" xfId="0" applyNumberFormat="1" applyFont="1" applyBorder="1" applyAlignment="1" applyProtection="1">
      <alignment horizontal="left" vertical="center"/>
    </xf>
    <xf numFmtId="1" fontId="2" fillId="0" borderId="1" xfId="0" applyNumberFormat="1" applyFont="1" applyBorder="1" applyAlignment="1" applyProtection="1">
      <alignment horizontal="left" vertical="center"/>
    </xf>
    <xf numFmtId="0" fontId="0" fillId="0" borderId="0" xfId="0" applyAlignment="1" applyProtection="1">
      <alignment horizontal="left"/>
    </xf>
    <xf numFmtId="189" fontId="11" fillId="4" borderId="0" xfId="0" applyNumberFormat="1" applyFont="1" applyFill="1" applyBorder="1" applyAlignment="1" applyProtection="1">
      <alignment horizontal="center"/>
    </xf>
    <xf numFmtId="0" fontId="15" fillId="0" borderId="12" xfId="0" applyFont="1" applyBorder="1" applyAlignment="1" applyProtection="1">
      <alignment horizontal="left"/>
      <protection locked="0"/>
    </xf>
    <xf numFmtId="0" fontId="16" fillId="0" borderId="12" xfId="0" applyFont="1" applyBorder="1" applyAlignment="1" applyProtection="1">
      <alignment horizontal="left"/>
      <protection locked="0"/>
    </xf>
    <xf numFmtId="0" fontId="0" fillId="3" borderId="9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3" borderId="11" xfId="0" applyFill="1" applyBorder="1" applyAlignment="1" applyProtection="1">
      <alignment horizontal="center"/>
    </xf>
    <xf numFmtId="0" fontId="2" fillId="4" borderId="9" xfId="0" applyFont="1" applyFill="1" applyBorder="1" applyAlignment="1" applyProtection="1">
      <alignment horizontal="center" vertical="center"/>
    </xf>
    <xf numFmtId="0" fontId="2" fillId="4" borderId="12" xfId="0" applyFont="1" applyFill="1" applyBorder="1" applyAlignment="1" applyProtection="1">
      <alignment horizontal="center" vertical="center"/>
    </xf>
    <xf numFmtId="0" fontId="2" fillId="4" borderId="13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2" fillId="4" borderId="14" xfId="0" applyFont="1" applyFill="1" applyBorder="1" applyAlignment="1" applyProtection="1">
      <alignment horizontal="center" vertical="center"/>
    </xf>
    <xf numFmtId="0" fontId="0" fillId="4" borderId="2" xfId="0" applyFill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3" borderId="6" xfId="0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0" fillId="3" borderId="8" xfId="0" applyFill="1" applyBorder="1" applyAlignment="1" applyProtection="1">
      <alignment horizontal="center" vertical="center"/>
    </xf>
    <xf numFmtId="0" fontId="0" fillId="4" borderId="6" xfId="0" applyFill="1" applyBorder="1" applyAlignment="1" applyProtection="1">
      <alignment horizontal="left" vertical="center"/>
    </xf>
    <xf numFmtId="0" fontId="0" fillId="0" borderId="8" xfId="0" applyBorder="1" applyAlignment="1" applyProtection="1">
      <alignment vertical="center"/>
    </xf>
    <xf numFmtId="0" fontId="0" fillId="4" borderId="9" xfId="0" applyFill="1" applyBorder="1" applyAlignment="1" applyProtection="1">
      <alignment horizontal="left" vertical="center"/>
    </xf>
    <xf numFmtId="0" fontId="0" fillId="0" borderId="11" xfId="0" applyBorder="1" applyAlignment="1" applyProtection="1">
      <alignment vertical="center"/>
    </xf>
    <xf numFmtId="0" fontId="4" fillId="0" borderId="2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4" fillId="0" borderId="6" xfId="0" applyFont="1" applyBorder="1" applyAlignment="1" applyProtection="1">
      <alignment horizontal="right" vertical="center"/>
    </xf>
    <xf numFmtId="0" fontId="4" fillId="0" borderId="8" xfId="0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right" vertical="center"/>
    </xf>
    <xf numFmtId="0" fontId="4" fillId="0" borderId="11" xfId="0" applyFont="1" applyBorder="1" applyAlignment="1" applyProtection="1">
      <alignment horizontal="right" vertical="center"/>
    </xf>
    <xf numFmtId="0" fontId="6" fillId="3" borderId="0" xfId="0" applyFont="1" applyFill="1" applyBorder="1" applyAlignment="1" applyProtection="1">
      <alignment horizontal="left"/>
    </xf>
    <xf numFmtId="0" fontId="0" fillId="0" borderId="0" xfId="0" applyAlignment="1" applyProtection="1">
      <alignment horizontal="center"/>
    </xf>
    <xf numFmtId="0" fontId="7" fillId="0" borderId="13" xfId="0" applyFont="1" applyBorder="1" applyAlignment="1" applyProtection="1">
      <alignment horizontal="center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15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left"/>
      <protection locked="0"/>
    </xf>
    <xf numFmtId="0" fontId="0" fillId="3" borderId="0" xfId="0" applyFill="1" applyBorder="1" applyAlignment="1" applyProtection="1">
      <alignment horizontal="left"/>
      <protection locked="0"/>
    </xf>
    <xf numFmtId="0" fontId="0" fillId="3" borderId="0" xfId="0" applyFont="1" applyFill="1" applyBorder="1" applyAlignment="1" applyProtection="1">
      <alignment horizontal="left"/>
      <protection locked="0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676275</xdr:colOff>
      <xdr:row>10</xdr:row>
      <xdr:rowOff>57150</xdr:rowOff>
    </xdr:from>
    <xdr:to>
      <xdr:col>8</xdr:col>
      <xdr:colOff>0</xdr:colOff>
      <xdr:row>14</xdr:row>
      <xdr:rowOff>161925</xdr:rowOff>
    </xdr:to>
    <xdr:sp macro="[0]!AddNewProduct" textlink="">
      <xdr:nvSpPr>
        <xdr:cNvPr id="4" name="สี่เหลี่ยมมุมมน 3"/>
        <xdr:cNvSpPr/>
      </xdr:nvSpPr>
      <xdr:spPr>
        <a:xfrm>
          <a:off x="4105275" y="1866900"/>
          <a:ext cx="1381125" cy="828675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เพิ่มบริษัทใหม่</a:t>
          </a:r>
        </a:p>
      </xdr:txBody>
    </xdr:sp>
    <xdr:clientData/>
  </xdr:twoCellAnchor>
  <xdr:twoCellAnchor>
    <xdr:from>
      <xdr:col>6</xdr:col>
      <xdr:colOff>0</xdr:colOff>
      <xdr:row>3</xdr:row>
      <xdr:rowOff>85725</xdr:rowOff>
    </xdr:from>
    <xdr:to>
      <xdr:col>8</xdr:col>
      <xdr:colOff>9525</xdr:colOff>
      <xdr:row>8</xdr:row>
      <xdr:rowOff>9525</xdr:rowOff>
    </xdr:to>
    <xdr:sp macro="[0]!Frm2Show" textlink="">
      <xdr:nvSpPr>
        <xdr:cNvPr id="5" name="สี่เหลี่ยมมุมมน 4"/>
        <xdr:cNvSpPr/>
      </xdr:nvSpPr>
      <xdr:spPr>
        <a:xfrm>
          <a:off x="4114800" y="628650"/>
          <a:ext cx="1381125" cy="828675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เพิ่มสินค้าใหม่</a:t>
          </a:r>
        </a:p>
      </xdr:txBody>
    </xdr:sp>
    <xdr:clientData/>
  </xdr:twoCellAnchor>
  <xdr:twoCellAnchor>
    <xdr:from>
      <xdr:col>3</xdr:col>
      <xdr:colOff>495301</xdr:colOff>
      <xdr:row>3</xdr:row>
      <xdr:rowOff>76200</xdr:rowOff>
    </xdr:from>
    <xdr:to>
      <xdr:col>5</xdr:col>
      <xdr:colOff>495301</xdr:colOff>
      <xdr:row>8</xdr:row>
      <xdr:rowOff>9525</xdr:rowOff>
    </xdr:to>
    <xdr:sp macro="[0]!Frm3Show" textlink="">
      <xdr:nvSpPr>
        <xdr:cNvPr id="6" name="สี่เหลี่ยมมุมมน 5"/>
        <xdr:cNvSpPr/>
      </xdr:nvSpPr>
      <xdr:spPr>
        <a:xfrm>
          <a:off x="2552701" y="619125"/>
          <a:ext cx="1371600" cy="838200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ทำใบสอบราคา</a:t>
          </a:r>
        </a:p>
      </xdr:txBody>
    </xdr:sp>
    <xdr:clientData/>
  </xdr:twoCellAnchor>
  <xdr:twoCellAnchor>
    <xdr:from>
      <xdr:col>3</xdr:col>
      <xdr:colOff>495301</xdr:colOff>
      <xdr:row>10</xdr:row>
      <xdr:rowOff>66675</xdr:rowOff>
    </xdr:from>
    <xdr:to>
      <xdr:col>5</xdr:col>
      <xdr:colOff>495301</xdr:colOff>
      <xdr:row>15</xdr:row>
      <xdr:rowOff>0</xdr:rowOff>
    </xdr:to>
    <xdr:sp macro="[0]!Form5.form5" textlink="">
      <xdr:nvSpPr>
        <xdr:cNvPr id="7" name="สี่เหลี่ยมมุมมน 6"/>
        <xdr:cNvSpPr/>
      </xdr:nvSpPr>
      <xdr:spPr>
        <a:xfrm>
          <a:off x="2552701" y="1876425"/>
          <a:ext cx="1371600" cy="83820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ทำใบสั่งซื้อ</a:t>
          </a:r>
        </a:p>
      </xdr:txBody>
    </xdr:sp>
    <xdr:clientData/>
  </xdr:twoCellAnchor>
  <xdr:twoCellAnchor>
    <xdr:from>
      <xdr:col>3</xdr:col>
      <xdr:colOff>485776</xdr:colOff>
      <xdr:row>17</xdr:row>
      <xdr:rowOff>66675</xdr:rowOff>
    </xdr:from>
    <xdr:to>
      <xdr:col>5</xdr:col>
      <xdr:colOff>485776</xdr:colOff>
      <xdr:row>22</xdr:row>
      <xdr:rowOff>0</xdr:rowOff>
    </xdr:to>
    <xdr:sp macro="[0]!form6" textlink="">
      <xdr:nvSpPr>
        <xdr:cNvPr id="9" name="สี่เหลี่ยมมุมมน 8"/>
        <xdr:cNvSpPr/>
      </xdr:nvSpPr>
      <xdr:spPr>
        <a:xfrm>
          <a:off x="2543176" y="3143250"/>
          <a:ext cx="1371600" cy="838200"/>
        </a:xfrm>
        <a:prstGeom prst="roundRec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ทำใบสั่งซื้ออ้างใบสอบราคา</a:t>
          </a:r>
        </a:p>
      </xdr:txBody>
    </xdr:sp>
    <xdr:clientData/>
  </xdr:twoCellAnchor>
  <xdr:twoCellAnchor>
    <xdr:from>
      <xdr:col>6</xdr:col>
      <xdr:colOff>0</xdr:colOff>
      <xdr:row>17</xdr:row>
      <xdr:rowOff>66675</xdr:rowOff>
    </xdr:from>
    <xdr:to>
      <xdr:col>8</xdr:col>
      <xdr:colOff>9525</xdr:colOff>
      <xdr:row>21</xdr:row>
      <xdr:rowOff>171450</xdr:rowOff>
    </xdr:to>
    <xdr:sp macro="[0]!EditShow" textlink="">
      <xdr:nvSpPr>
        <xdr:cNvPr id="8" name="สี่เหลี่ยมมุมมน 7"/>
        <xdr:cNvSpPr/>
      </xdr:nvSpPr>
      <xdr:spPr>
        <a:xfrm>
          <a:off x="4114800" y="3143250"/>
          <a:ext cx="1381125" cy="82867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แก้ไขใบสั่งซื้อ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838200</xdr:colOff>
      <xdr:row>13</xdr:row>
      <xdr:rowOff>152399</xdr:rowOff>
    </xdr:from>
    <xdr:to>
      <xdr:col>12</xdr:col>
      <xdr:colOff>152400</xdr:colOff>
      <xdr:row>16</xdr:row>
      <xdr:rowOff>47624</xdr:rowOff>
    </xdr:to>
    <xdr:sp macro="[0]!PrintQO.PrintQO" textlink="">
      <xdr:nvSpPr>
        <xdr:cNvPr id="2" name="สี่เหลี่ยมมุมมน 1"/>
        <xdr:cNvSpPr/>
      </xdr:nvSpPr>
      <xdr:spPr>
        <a:xfrm>
          <a:off x="8496300" y="3028949"/>
          <a:ext cx="1619250" cy="504825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 b="1">
              <a:cs typeface="+mn-cs"/>
            </a:rPr>
            <a:t>พิมพ์ใบสอบราคา</a:t>
          </a:r>
        </a:p>
      </xdr:txBody>
    </xdr:sp>
    <xdr:clientData/>
  </xdr:twoCellAnchor>
  <xdr:twoCellAnchor>
    <xdr:from>
      <xdr:col>10</xdr:col>
      <xdr:colOff>819150</xdr:colOff>
      <xdr:row>3</xdr:row>
      <xdr:rowOff>9525</xdr:rowOff>
    </xdr:from>
    <xdr:to>
      <xdr:col>12</xdr:col>
      <xdr:colOff>133350</xdr:colOff>
      <xdr:row>5</xdr:row>
      <xdr:rowOff>142875</xdr:rowOff>
    </xdr:to>
    <xdr:sp macro="[0]!AddNewProduct" textlink="">
      <xdr:nvSpPr>
        <xdr:cNvPr id="3" name="สี่เหลี่ยมมุมมน 2"/>
        <xdr:cNvSpPr/>
      </xdr:nvSpPr>
      <xdr:spPr>
        <a:xfrm>
          <a:off x="8477250" y="552450"/>
          <a:ext cx="1619250" cy="4953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เพิ่ม</a:t>
          </a:r>
          <a:r>
            <a:rPr lang="th-TH" sz="1100" b="1"/>
            <a:t>บริษัท</a:t>
          </a:r>
        </a:p>
      </xdr:txBody>
    </xdr:sp>
    <xdr:clientData/>
  </xdr:twoCellAnchor>
  <xdr:twoCellAnchor>
    <xdr:from>
      <xdr:col>10</xdr:col>
      <xdr:colOff>819150</xdr:colOff>
      <xdr:row>5</xdr:row>
      <xdr:rowOff>247650</xdr:rowOff>
    </xdr:from>
    <xdr:to>
      <xdr:col>12</xdr:col>
      <xdr:colOff>133350</xdr:colOff>
      <xdr:row>7</xdr:row>
      <xdr:rowOff>190500</xdr:rowOff>
    </xdr:to>
    <xdr:sp macro="[0]!Frm2Show" textlink="">
      <xdr:nvSpPr>
        <xdr:cNvPr id="4" name="สี่เหลี่ยมมุมมน 3"/>
        <xdr:cNvSpPr/>
      </xdr:nvSpPr>
      <xdr:spPr>
        <a:xfrm>
          <a:off x="8477250" y="1152525"/>
          <a:ext cx="1619250" cy="49530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เพิ่ม</a:t>
          </a:r>
          <a:r>
            <a:rPr lang="th-TH" sz="1100" b="1"/>
            <a:t>สินค้า</a:t>
          </a:r>
        </a:p>
      </xdr:txBody>
    </xdr:sp>
    <xdr:clientData/>
  </xdr:twoCellAnchor>
  <xdr:twoCellAnchor>
    <xdr:from>
      <xdr:col>10</xdr:col>
      <xdr:colOff>819150</xdr:colOff>
      <xdr:row>8</xdr:row>
      <xdr:rowOff>66675</xdr:rowOff>
    </xdr:from>
    <xdr:to>
      <xdr:col>12</xdr:col>
      <xdr:colOff>133350</xdr:colOff>
      <xdr:row>10</xdr:row>
      <xdr:rowOff>66675</xdr:rowOff>
    </xdr:to>
    <xdr:sp macro="[0]!SaveToData.SaveToData" textlink="">
      <xdr:nvSpPr>
        <xdr:cNvPr id="5" name="สี่เหลี่ยมมุมมน 4"/>
        <xdr:cNvSpPr/>
      </xdr:nvSpPr>
      <xdr:spPr>
        <a:xfrm>
          <a:off x="8477250" y="1771650"/>
          <a:ext cx="1619250" cy="49530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 b="1"/>
            <a:t>บันทึก</a:t>
          </a:r>
          <a:r>
            <a:rPr lang="th-TH" sz="1100"/>
            <a:t>ข้อมูล</a:t>
          </a:r>
          <a:endParaRPr lang="th-TH" sz="1100" b="1"/>
        </a:p>
      </xdr:txBody>
    </xdr:sp>
    <xdr:clientData/>
  </xdr:twoCellAnchor>
  <xdr:twoCellAnchor>
    <xdr:from>
      <xdr:col>10</xdr:col>
      <xdr:colOff>828675</xdr:colOff>
      <xdr:row>11</xdr:row>
      <xdr:rowOff>19050</xdr:rowOff>
    </xdr:from>
    <xdr:to>
      <xdr:col>12</xdr:col>
      <xdr:colOff>142875</xdr:colOff>
      <xdr:row>13</xdr:row>
      <xdr:rowOff>19050</xdr:rowOff>
    </xdr:to>
    <xdr:sp macro="[0]!ClearQO.ClearQO" textlink="">
      <xdr:nvSpPr>
        <xdr:cNvPr id="6" name="สี่เหลี่ยมมุมมน 5"/>
        <xdr:cNvSpPr/>
      </xdr:nvSpPr>
      <xdr:spPr>
        <a:xfrm>
          <a:off x="8486775" y="2400300"/>
          <a:ext cx="1619250" cy="49530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 b="1"/>
            <a:t>ล้างข้อมูล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12</xdr:row>
      <xdr:rowOff>152400</xdr:rowOff>
    </xdr:from>
    <xdr:to>
      <xdr:col>12</xdr:col>
      <xdr:colOff>57150</xdr:colOff>
      <xdr:row>13</xdr:row>
      <xdr:rowOff>238125</xdr:rowOff>
    </xdr:to>
    <xdr:sp macro="[0]!Button1_Click" textlink="">
      <xdr:nvSpPr>
        <xdr:cNvPr id="2" name="สี่เหลี่ยมมุมมน 1"/>
        <xdr:cNvSpPr/>
      </xdr:nvSpPr>
      <xdr:spPr>
        <a:xfrm>
          <a:off x="8258175" y="2857500"/>
          <a:ext cx="1009650" cy="333375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ล้างข้อมูล</a:t>
          </a:r>
        </a:p>
      </xdr:txBody>
    </xdr:sp>
    <xdr:clientData/>
  </xdr:twoCellAnchor>
  <xdr:twoCellAnchor>
    <xdr:from>
      <xdr:col>11</xdr:col>
      <xdr:colOff>152401</xdr:colOff>
      <xdr:row>11</xdr:row>
      <xdr:rowOff>9525</xdr:rowOff>
    </xdr:from>
    <xdr:to>
      <xdr:col>12</xdr:col>
      <xdr:colOff>47626</xdr:colOff>
      <xdr:row>12</xdr:row>
      <xdr:rowOff>76200</xdr:rowOff>
    </xdr:to>
    <xdr:sp macro="[0]!SaveToDB" textlink="">
      <xdr:nvSpPr>
        <xdr:cNvPr id="3" name="สี่เหลี่ยมมุมมน 2"/>
        <xdr:cNvSpPr/>
      </xdr:nvSpPr>
      <xdr:spPr>
        <a:xfrm>
          <a:off x="8248651" y="2466975"/>
          <a:ext cx="1009650" cy="314325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บันทึกข้อมูล</a:t>
          </a:r>
        </a:p>
      </xdr:txBody>
    </xdr:sp>
    <xdr:clientData/>
  </xdr:twoCellAnchor>
  <xdr:twoCellAnchor>
    <xdr:from>
      <xdr:col>11</xdr:col>
      <xdr:colOff>171449</xdr:colOff>
      <xdr:row>14</xdr:row>
      <xdr:rowOff>76199</xdr:rowOff>
    </xdr:from>
    <xdr:to>
      <xdr:col>12</xdr:col>
      <xdr:colOff>66675</xdr:colOff>
      <xdr:row>16</xdr:row>
      <xdr:rowOff>28574</xdr:rowOff>
    </xdr:to>
    <xdr:sp macro="[0]!AddNewProduct" textlink="">
      <xdr:nvSpPr>
        <xdr:cNvPr id="4" name="สี่เหลี่ยมมุมมน 3"/>
        <xdr:cNvSpPr/>
      </xdr:nvSpPr>
      <xdr:spPr>
        <a:xfrm>
          <a:off x="8267699" y="3276599"/>
          <a:ext cx="1009651" cy="314325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เพิ่มบริษัท</a:t>
          </a:r>
        </a:p>
      </xdr:txBody>
    </xdr:sp>
    <xdr:clientData/>
  </xdr:twoCellAnchor>
  <xdr:twoCellAnchor>
    <xdr:from>
      <xdr:col>11</xdr:col>
      <xdr:colOff>180976</xdr:colOff>
      <xdr:row>16</xdr:row>
      <xdr:rowOff>114300</xdr:rowOff>
    </xdr:from>
    <xdr:to>
      <xdr:col>12</xdr:col>
      <xdr:colOff>76201</xdr:colOff>
      <xdr:row>17</xdr:row>
      <xdr:rowOff>171450</xdr:rowOff>
    </xdr:to>
    <xdr:sp macro="[0]!Frm2Show" textlink="">
      <xdr:nvSpPr>
        <xdr:cNvPr id="5" name="สี่เหลี่ยมมุมมน 4"/>
        <xdr:cNvSpPr/>
      </xdr:nvSpPr>
      <xdr:spPr>
        <a:xfrm>
          <a:off x="8277226" y="3676650"/>
          <a:ext cx="1009650" cy="323850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เพิ่มสินค้า</a:t>
          </a:r>
        </a:p>
      </xdr:txBody>
    </xdr:sp>
    <xdr:clientData/>
  </xdr:twoCellAnchor>
  <xdr:twoCellAnchor>
    <xdr:from>
      <xdr:col>11</xdr:col>
      <xdr:colOff>180976</xdr:colOff>
      <xdr:row>17</xdr:row>
      <xdr:rowOff>257175</xdr:rowOff>
    </xdr:from>
    <xdr:to>
      <xdr:col>12</xdr:col>
      <xdr:colOff>76201</xdr:colOff>
      <xdr:row>19</xdr:row>
      <xdr:rowOff>47625</xdr:rowOff>
    </xdr:to>
    <xdr:sp macro="[0]!PrintPo" textlink="">
      <xdr:nvSpPr>
        <xdr:cNvPr id="6" name="สี่เหลี่ยมมุมมน 5"/>
        <xdr:cNvSpPr/>
      </xdr:nvSpPr>
      <xdr:spPr>
        <a:xfrm>
          <a:off x="8277226" y="4086225"/>
          <a:ext cx="1009650" cy="32385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พิมพ์ใบสั่งซื้อ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95251</xdr:colOff>
      <xdr:row>1</xdr:row>
      <xdr:rowOff>9525</xdr:rowOff>
    </xdr:from>
    <xdr:to>
      <xdr:col>5</xdr:col>
      <xdr:colOff>123825</xdr:colOff>
      <xdr:row>1</xdr:row>
      <xdr:rowOff>314325</xdr:rowOff>
    </xdr:to>
    <xdr:sp macro="[0]!PullToEdit.PullToEdit" textlink="">
      <xdr:nvSpPr>
        <xdr:cNvPr id="3" name="สี่เหลี่ยมมุมมน 2"/>
        <xdr:cNvSpPr/>
      </xdr:nvSpPr>
      <xdr:spPr>
        <a:xfrm>
          <a:off x="6448426" y="276225"/>
          <a:ext cx="552449" cy="3048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ค้นหา</a:t>
          </a:r>
        </a:p>
      </xdr:txBody>
    </xdr:sp>
    <xdr:clientData/>
  </xdr:twoCellAnchor>
  <xdr:twoCellAnchor>
    <xdr:from>
      <xdr:col>6</xdr:col>
      <xdr:colOff>904876</xdr:colOff>
      <xdr:row>1</xdr:row>
      <xdr:rowOff>9525</xdr:rowOff>
    </xdr:from>
    <xdr:to>
      <xdr:col>7</xdr:col>
      <xdr:colOff>419100</xdr:colOff>
      <xdr:row>1</xdr:row>
      <xdr:rowOff>304800</xdr:rowOff>
    </xdr:to>
    <xdr:sp macro="[0]!_xludf.Clear" textlink="">
      <xdr:nvSpPr>
        <xdr:cNvPr id="4" name="สี่เหลี่ยมมุมมน 3"/>
        <xdr:cNvSpPr/>
      </xdr:nvSpPr>
      <xdr:spPr>
        <a:xfrm>
          <a:off x="8353426" y="276225"/>
          <a:ext cx="1038224" cy="295275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ล้างเนื้อหา</a:t>
          </a:r>
        </a:p>
      </xdr:txBody>
    </xdr:sp>
    <xdr:clientData/>
  </xdr:twoCellAnchor>
  <xdr:twoCellAnchor>
    <xdr:from>
      <xdr:col>5</xdr:col>
      <xdr:colOff>228601</xdr:colOff>
      <xdr:row>1</xdr:row>
      <xdr:rowOff>9525</xdr:rowOff>
    </xdr:from>
    <xdr:to>
      <xdr:col>6</xdr:col>
      <xdr:colOff>800101</xdr:colOff>
      <xdr:row>1</xdr:row>
      <xdr:rowOff>314325</xdr:rowOff>
    </xdr:to>
    <xdr:sp macro="[0]!UpdateData" textlink="">
      <xdr:nvSpPr>
        <xdr:cNvPr id="5" name="สี่เหลี่ยมมุมมน 4"/>
        <xdr:cNvSpPr/>
      </xdr:nvSpPr>
      <xdr:spPr>
        <a:xfrm>
          <a:off x="7105651" y="276225"/>
          <a:ext cx="1143000" cy="30480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ปรับปรุงรายการ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247649</xdr:colOff>
      <xdr:row>1</xdr:row>
      <xdr:rowOff>0</xdr:rowOff>
    </xdr:from>
    <xdr:to>
      <xdr:col>6</xdr:col>
      <xdr:colOff>361950</xdr:colOff>
      <xdr:row>1</xdr:row>
      <xdr:rowOff>295275</xdr:rowOff>
    </xdr:to>
    <xdr:sp macro="[0]!PullToPrint.PullToPrint" textlink="">
      <xdr:nvSpPr>
        <xdr:cNvPr id="3" name="สี่เหลี่ยมมุมมน 2"/>
        <xdr:cNvSpPr/>
      </xdr:nvSpPr>
      <xdr:spPr>
        <a:xfrm>
          <a:off x="5714999" y="180975"/>
          <a:ext cx="1219201" cy="295275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พิมพ์ใบสั่งซื้อ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247649</xdr:colOff>
      <xdr:row>1</xdr:row>
      <xdr:rowOff>1</xdr:rowOff>
    </xdr:from>
    <xdr:to>
      <xdr:col>6</xdr:col>
      <xdr:colOff>361950</xdr:colOff>
      <xdr:row>1</xdr:row>
      <xdr:rowOff>400051</xdr:rowOff>
    </xdr:to>
    <xdr:sp macro="[0]!PullToQo.PullToQo" textlink="">
      <xdr:nvSpPr>
        <xdr:cNvPr id="2" name="สี่เหลี่ยมมุมมน 1"/>
        <xdr:cNvSpPr/>
      </xdr:nvSpPr>
      <xdr:spPr>
        <a:xfrm>
          <a:off x="5105399" y="314326"/>
          <a:ext cx="1485901" cy="40005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พิมพ์ใบสอบราคา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5">
    <tabColor rgb="FFFF0000"/>
  </sheetPr>
  <dimension ref="A1"/>
  <sheetViews>
    <sheetView workbookViewId="0">
      <selection activeCell="M7" sqref="M7"/>
    </sheetView>
  </sheetViews>
  <sheetFormatPr defaultRowHeight="14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9">
    <tabColor theme="2" tint="-0.499984740745262"/>
  </sheetPr>
  <dimension ref="A1:I76"/>
  <sheetViews>
    <sheetView topLeftCell="A4" workbookViewId="0">
      <selection activeCell="B18" sqref="B18:E18"/>
    </sheetView>
  </sheetViews>
  <sheetFormatPr defaultRowHeight="14.25"/>
  <cols>
    <col min="5" max="5" width="25.625" customWidth="1"/>
    <col min="9" max="9" width="12.875" customWidth="1"/>
    <col min="10" max="10" width="6.875" customWidth="1"/>
    <col min="11" max="11" width="20.25" customWidth="1"/>
  </cols>
  <sheetData>
    <row r="1" spans="1:9">
      <c r="A1" s="136" t="s">
        <v>205</v>
      </c>
      <c r="B1" s="137"/>
      <c r="C1" s="137"/>
      <c r="D1" s="137"/>
      <c r="E1" s="137"/>
      <c r="F1" s="137"/>
      <c r="G1" s="137"/>
      <c r="H1" s="137"/>
      <c r="I1" s="137"/>
    </row>
    <row r="2" spans="1:9">
      <c r="A2" s="137"/>
      <c r="B2" s="137"/>
      <c r="C2" s="137"/>
      <c r="D2" s="137"/>
      <c r="E2" s="137"/>
      <c r="F2" s="137"/>
      <c r="G2" s="137"/>
      <c r="H2" s="137"/>
      <c r="I2" s="137"/>
    </row>
    <row r="3" spans="1:9">
      <c r="A3" s="137"/>
      <c r="B3" s="137"/>
      <c r="C3" s="137"/>
      <c r="D3" s="137"/>
      <c r="E3" s="137"/>
      <c r="F3" s="137"/>
      <c r="G3" s="137"/>
      <c r="H3" s="137"/>
      <c r="I3" s="137"/>
    </row>
    <row r="4" spans="1:9">
      <c r="A4" s="137"/>
      <c r="B4" s="137"/>
      <c r="C4" s="137"/>
      <c r="D4" s="137"/>
      <c r="E4" s="137"/>
      <c r="F4" s="137"/>
      <c r="G4" s="137"/>
      <c r="H4" s="137"/>
      <c r="I4" s="137"/>
    </row>
    <row r="5" spans="1:9">
      <c r="A5" s="137"/>
      <c r="B5" s="137"/>
      <c r="C5" s="137"/>
      <c r="D5" s="137"/>
      <c r="E5" s="137"/>
      <c r="F5" s="137"/>
      <c r="G5" s="137"/>
      <c r="H5" s="137"/>
      <c r="I5" s="137"/>
    </row>
    <row r="6" spans="1:9" ht="24" customHeight="1" thickBot="1">
      <c r="A6" s="137"/>
      <c r="B6" s="137"/>
      <c r="C6" s="137"/>
      <c r="D6" s="137"/>
      <c r="E6" s="137"/>
      <c r="F6" s="137"/>
      <c r="G6" s="137"/>
      <c r="H6" s="137"/>
      <c r="I6" s="137"/>
    </row>
    <row r="7" spans="1:9" ht="19.5" customHeight="1" thickBot="1">
      <c r="A7" s="46" t="s">
        <v>18</v>
      </c>
      <c r="B7" s="138"/>
      <c r="C7" s="139"/>
      <c r="D7" s="139"/>
      <c r="E7" s="140"/>
      <c r="F7" s="46" t="s">
        <v>19</v>
      </c>
      <c r="G7" s="141"/>
      <c r="H7" s="142"/>
      <c r="I7" s="142"/>
    </row>
    <row r="8" spans="1:9" ht="19.5" customHeight="1">
      <c r="A8" s="46" t="s">
        <v>17</v>
      </c>
      <c r="B8" s="143" t="str">
        <f>IF(B7&lt;&gt;"",VLOOKUP(B7,ผู้ขาย,3,FALSE),"")</f>
        <v/>
      </c>
      <c r="C8" s="144"/>
      <c r="D8" s="144"/>
      <c r="E8" s="144"/>
      <c r="F8" s="46" t="s">
        <v>20</v>
      </c>
      <c r="G8" s="32">
        <f ca="1">TODAY()</f>
        <v>40850</v>
      </c>
      <c r="H8" s="33">
        <f ca="1">NOW()</f>
        <v>40850.417765972219</v>
      </c>
      <c r="I8" s="9"/>
    </row>
    <row r="9" spans="1:9" ht="19.5" customHeight="1">
      <c r="A9" s="46" t="s">
        <v>16</v>
      </c>
      <c r="B9" s="143" t="str">
        <f>IF(B7&lt;&gt;"",VLOOKUP(B7,ผู้ขาย,4,FALSE),"")</f>
        <v/>
      </c>
      <c r="C9" s="143"/>
      <c r="D9" s="143"/>
      <c r="E9" s="143"/>
      <c r="F9" s="46" t="s">
        <v>21</v>
      </c>
      <c r="G9" s="143">
        <f>1</f>
        <v>1</v>
      </c>
      <c r="H9" s="143"/>
      <c r="I9" s="143"/>
    </row>
    <row r="10" spans="1:9" ht="19.5" customHeight="1">
      <c r="A10" s="47" t="s">
        <v>15</v>
      </c>
      <c r="B10" s="147" t="str">
        <f>IF(H13&lt;&gt;"",VLOOKUP(H13,หน่วยงาน,2,FALSE),"")</f>
        <v/>
      </c>
      <c r="C10" s="147"/>
      <c r="D10" s="147"/>
      <c r="E10" s="147"/>
      <c r="F10" s="47" t="s">
        <v>22</v>
      </c>
      <c r="G10" s="148"/>
      <c r="H10" s="148"/>
      <c r="I10" s="148"/>
    </row>
    <row r="11" spans="1:9">
      <c r="A11" s="149"/>
      <c r="B11" s="149"/>
      <c r="C11" s="149"/>
      <c r="D11" s="149"/>
      <c r="E11" s="149"/>
      <c r="F11" s="149"/>
      <c r="G11" s="149"/>
      <c r="H11" s="149"/>
      <c r="I11" s="149"/>
    </row>
    <row r="12" spans="1:9" ht="19.5" customHeight="1">
      <c r="A12" s="150" t="s">
        <v>0</v>
      </c>
      <c r="B12" s="151"/>
      <c r="C12" s="16"/>
      <c r="D12" s="17"/>
      <c r="E12" s="18"/>
      <c r="F12" s="22"/>
      <c r="G12" s="13" t="s">
        <v>2</v>
      </c>
      <c r="H12" s="156" t="s">
        <v>942</v>
      </c>
      <c r="I12" s="157"/>
    </row>
    <row r="13" spans="1:9" ht="19.5" customHeight="1">
      <c r="A13" s="152"/>
      <c r="B13" s="153"/>
      <c r="C13" s="158"/>
      <c r="D13" s="159"/>
      <c r="E13" s="160"/>
      <c r="F13" s="23"/>
      <c r="G13" s="14" t="s">
        <v>1</v>
      </c>
      <c r="H13" s="161"/>
      <c r="I13" s="162"/>
    </row>
    <row r="14" spans="1:9" ht="19.5" customHeight="1">
      <c r="A14" s="154"/>
      <c r="B14" s="155"/>
      <c r="C14" s="19"/>
      <c r="D14" s="20"/>
      <c r="E14" s="21"/>
      <c r="F14" s="20"/>
      <c r="G14" s="15" t="s">
        <v>3</v>
      </c>
      <c r="H14" s="163" t="str">
        <f>IF(H13&lt;&gt;"",VLOOKUP(H13,หน่วยงาน,3,FALSE),"")</f>
        <v/>
      </c>
      <c r="I14" s="164"/>
    </row>
    <row r="15" spans="1:9">
      <c r="A15" s="165" t="s">
        <v>4</v>
      </c>
      <c r="B15" s="167" t="s">
        <v>5</v>
      </c>
      <c r="C15" s="168"/>
      <c r="D15" s="168"/>
      <c r="E15" s="168"/>
      <c r="F15" s="165" t="s">
        <v>6</v>
      </c>
      <c r="G15" s="170" t="s">
        <v>7</v>
      </c>
      <c r="H15" s="171" t="s">
        <v>8</v>
      </c>
      <c r="I15" s="145" t="s">
        <v>23</v>
      </c>
    </row>
    <row r="16" spans="1:9">
      <c r="A16" s="166"/>
      <c r="B16" s="169"/>
      <c r="C16" s="169"/>
      <c r="D16" s="169"/>
      <c r="E16" s="169"/>
      <c r="F16" s="166"/>
      <c r="G16" s="166"/>
      <c r="H16" s="172"/>
      <c r="I16" s="146"/>
    </row>
    <row r="17" spans="1:9" ht="21">
      <c r="A17" s="30" t="str">
        <f>IF(B17&lt;&gt;"",(ROW()-16)*(NOT(ISBLANK(B17))),"")</f>
        <v/>
      </c>
      <c r="B17" s="173"/>
      <c r="C17" s="174"/>
      <c r="D17" s="174"/>
      <c r="E17" s="174"/>
      <c r="F17" s="7"/>
      <c r="G17" s="6"/>
      <c r="H17" s="8"/>
      <c r="I17" s="31"/>
    </row>
    <row r="18" spans="1:9" ht="21">
      <c r="A18" s="30" t="str">
        <f t="shared" ref="A18:A76" si="0">IF(B18&lt;&gt;"",(ROW()-16)*(NOT(ISBLANK(B18))),"")</f>
        <v/>
      </c>
      <c r="B18" s="173"/>
      <c r="C18" s="174"/>
      <c r="D18" s="174"/>
      <c r="E18" s="174"/>
      <c r="F18" s="7"/>
      <c r="G18" s="6"/>
      <c r="H18" s="8"/>
      <c r="I18" s="31"/>
    </row>
    <row r="19" spans="1:9" ht="21">
      <c r="A19" s="30" t="str">
        <f t="shared" si="0"/>
        <v/>
      </c>
      <c r="B19" s="173"/>
      <c r="C19" s="174"/>
      <c r="D19" s="174"/>
      <c r="E19" s="174"/>
      <c r="F19" s="7"/>
      <c r="G19" s="6"/>
      <c r="H19" s="8"/>
      <c r="I19" s="31"/>
    </row>
    <row r="20" spans="1:9" ht="21">
      <c r="A20" s="30" t="str">
        <f t="shared" si="0"/>
        <v/>
      </c>
      <c r="B20" s="173"/>
      <c r="C20" s="174"/>
      <c r="D20" s="174"/>
      <c r="E20" s="174"/>
      <c r="F20" s="7"/>
      <c r="G20" s="6"/>
      <c r="H20" s="8"/>
      <c r="I20" s="31"/>
    </row>
    <row r="21" spans="1:9" ht="21">
      <c r="A21" s="30" t="str">
        <f t="shared" si="0"/>
        <v/>
      </c>
      <c r="B21" s="173"/>
      <c r="C21" s="174"/>
      <c r="D21" s="174"/>
      <c r="E21" s="174"/>
      <c r="F21" s="7"/>
      <c r="G21" s="6"/>
      <c r="H21" s="8"/>
      <c r="I21" s="31"/>
    </row>
    <row r="22" spans="1:9" ht="21">
      <c r="A22" s="30" t="str">
        <f t="shared" si="0"/>
        <v/>
      </c>
      <c r="B22" s="173"/>
      <c r="C22" s="174"/>
      <c r="D22" s="174"/>
      <c r="E22" s="174"/>
      <c r="F22" s="7"/>
      <c r="G22" s="6"/>
      <c r="H22" s="8"/>
      <c r="I22" s="31"/>
    </row>
    <row r="23" spans="1:9" ht="21">
      <c r="A23" s="30" t="str">
        <f t="shared" si="0"/>
        <v/>
      </c>
      <c r="B23" s="173"/>
      <c r="C23" s="174"/>
      <c r="D23" s="174"/>
      <c r="E23" s="174"/>
      <c r="F23" s="7"/>
      <c r="G23" s="6"/>
      <c r="H23" s="8"/>
      <c r="I23" s="31"/>
    </row>
    <row r="24" spans="1:9" ht="21">
      <c r="A24" s="30" t="str">
        <f t="shared" si="0"/>
        <v/>
      </c>
      <c r="B24" s="173"/>
      <c r="C24" s="174"/>
      <c r="D24" s="174"/>
      <c r="E24" s="174"/>
      <c r="F24" s="7"/>
      <c r="G24" s="6"/>
      <c r="H24" s="8"/>
      <c r="I24" s="31"/>
    </row>
    <row r="25" spans="1:9" ht="21">
      <c r="A25" s="30" t="str">
        <f t="shared" si="0"/>
        <v/>
      </c>
      <c r="B25" s="173"/>
      <c r="C25" s="174"/>
      <c r="D25" s="174"/>
      <c r="E25" s="174"/>
      <c r="F25" s="7"/>
      <c r="G25" s="6"/>
      <c r="H25" s="8"/>
      <c r="I25" s="31"/>
    </row>
    <row r="26" spans="1:9" ht="21">
      <c r="A26" s="30" t="str">
        <f t="shared" si="0"/>
        <v/>
      </c>
      <c r="B26" s="173"/>
      <c r="C26" s="174"/>
      <c r="D26" s="174"/>
      <c r="E26" s="174"/>
      <c r="F26" s="7"/>
      <c r="G26" s="6"/>
      <c r="H26" s="8"/>
      <c r="I26" s="31"/>
    </row>
    <row r="27" spans="1:9" ht="21">
      <c r="A27" s="30" t="str">
        <f t="shared" si="0"/>
        <v/>
      </c>
      <c r="B27" s="173"/>
      <c r="C27" s="174"/>
      <c r="D27" s="174"/>
      <c r="E27" s="174"/>
      <c r="F27" s="7"/>
      <c r="G27" s="6"/>
      <c r="H27" s="8"/>
      <c r="I27" s="31"/>
    </row>
    <row r="28" spans="1:9" ht="21">
      <c r="A28" s="30" t="str">
        <f t="shared" si="0"/>
        <v/>
      </c>
      <c r="B28" s="173"/>
      <c r="C28" s="174"/>
      <c r="D28" s="174"/>
      <c r="E28" s="174"/>
      <c r="F28" s="7"/>
      <c r="G28" s="6"/>
      <c r="H28" s="8"/>
      <c r="I28" s="31"/>
    </row>
    <row r="29" spans="1:9" ht="21">
      <c r="A29" s="30" t="str">
        <f t="shared" si="0"/>
        <v/>
      </c>
      <c r="B29" s="173"/>
      <c r="C29" s="174"/>
      <c r="D29" s="174"/>
      <c r="E29" s="174"/>
      <c r="F29" s="7"/>
      <c r="G29" s="6"/>
      <c r="H29" s="8"/>
      <c r="I29" s="31"/>
    </row>
    <row r="30" spans="1:9" ht="21">
      <c r="A30" s="30" t="str">
        <f t="shared" si="0"/>
        <v/>
      </c>
      <c r="B30" s="173"/>
      <c r="C30" s="174"/>
      <c r="D30" s="174"/>
      <c r="E30" s="174"/>
      <c r="F30" s="7"/>
      <c r="G30" s="6"/>
      <c r="H30" s="8"/>
      <c r="I30" s="31"/>
    </row>
    <row r="31" spans="1:9" ht="21">
      <c r="A31" s="30" t="str">
        <f t="shared" si="0"/>
        <v/>
      </c>
      <c r="B31" s="173"/>
      <c r="C31" s="174"/>
      <c r="D31" s="174"/>
      <c r="E31" s="174"/>
      <c r="F31" s="7"/>
      <c r="G31" s="6"/>
      <c r="H31" s="8"/>
      <c r="I31" s="31"/>
    </row>
    <row r="32" spans="1:9" ht="21">
      <c r="A32" s="30" t="str">
        <f t="shared" si="0"/>
        <v/>
      </c>
      <c r="B32" s="173"/>
      <c r="C32" s="174"/>
      <c r="D32" s="174"/>
      <c r="E32" s="174"/>
      <c r="F32" s="7"/>
      <c r="G32" s="6"/>
      <c r="H32" s="8"/>
      <c r="I32" s="31"/>
    </row>
    <row r="33" spans="1:9" ht="21">
      <c r="A33" s="30" t="str">
        <f t="shared" si="0"/>
        <v/>
      </c>
      <c r="B33" s="173"/>
      <c r="C33" s="174"/>
      <c r="D33" s="174"/>
      <c r="E33" s="174"/>
      <c r="F33" s="7"/>
      <c r="G33" s="6"/>
      <c r="H33" s="8"/>
      <c r="I33" s="31"/>
    </row>
    <row r="34" spans="1:9" ht="21">
      <c r="A34" s="30" t="str">
        <f t="shared" si="0"/>
        <v/>
      </c>
      <c r="B34" s="173"/>
      <c r="C34" s="174"/>
      <c r="D34" s="174"/>
      <c r="E34" s="174"/>
      <c r="F34" s="7"/>
      <c r="G34" s="6"/>
      <c r="H34" s="8"/>
      <c r="I34" s="31"/>
    </row>
    <row r="35" spans="1:9" ht="21">
      <c r="A35" s="30" t="str">
        <f t="shared" si="0"/>
        <v/>
      </c>
      <c r="B35" s="173"/>
      <c r="C35" s="174"/>
      <c r="D35" s="174"/>
      <c r="E35" s="174"/>
      <c r="F35" s="7"/>
      <c r="G35" s="6"/>
      <c r="H35" s="8"/>
      <c r="I35" s="31"/>
    </row>
    <row r="36" spans="1:9" ht="21">
      <c r="A36" s="30" t="str">
        <f t="shared" si="0"/>
        <v/>
      </c>
      <c r="B36" s="173"/>
      <c r="C36" s="174"/>
      <c r="D36" s="174"/>
      <c r="E36" s="174"/>
      <c r="F36" s="7"/>
      <c r="G36" s="6"/>
      <c r="H36" s="8"/>
      <c r="I36" s="31"/>
    </row>
    <row r="37" spans="1:9" ht="21">
      <c r="A37" s="30" t="str">
        <f t="shared" si="0"/>
        <v/>
      </c>
      <c r="B37" s="173"/>
      <c r="C37" s="174"/>
      <c r="D37" s="174"/>
      <c r="E37" s="174"/>
      <c r="F37" s="7"/>
      <c r="G37" s="6"/>
      <c r="H37" s="8"/>
      <c r="I37" s="31"/>
    </row>
    <row r="38" spans="1:9" ht="21">
      <c r="A38" s="30" t="str">
        <f t="shared" si="0"/>
        <v/>
      </c>
      <c r="B38" s="173"/>
      <c r="C38" s="174"/>
      <c r="D38" s="174"/>
      <c r="E38" s="174"/>
      <c r="F38" s="7"/>
      <c r="G38" s="6"/>
      <c r="H38" s="8"/>
      <c r="I38" s="31"/>
    </row>
    <row r="39" spans="1:9" ht="21">
      <c r="A39" s="30" t="str">
        <f t="shared" si="0"/>
        <v/>
      </c>
      <c r="B39" s="173"/>
      <c r="C39" s="174"/>
      <c r="D39" s="174"/>
      <c r="E39" s="174"/>
      <c r="F39" s="7"/>
      <c r="G39" s="6"/>
      <c r="H39" s="8"/>
      <c r="I39" s="31"/>
    </row>
    <row r="40" spans="1:9" ht="21">
      <c r="A40" s="30" t="str">
        <f t="shared" si="0"/>
        <v/>
      </c>
      <c r="B40" s="173"/>
      <c r="C40" s="174"/>
      <c r="D40" s="174"/>
      <c r="E40" s="174"/>
      <c r="F40" s="7"/>
      <c r="G40" s="6"/>
      <c r="H40" s="8"/>
      <c r="I40" s="31"/>
    </row>
    <row r="41" spans="1:9" ht="21">
      <c r="A41" s="30" t="str">
        <f t="shared" si="0"/>
        <v/>
      </c>
      <c r="B41" s="173"/>
      <c r="C41" s="174"/>
      <c r="D41" s="174"/>
      <c r="E41" s="174"/>
      <c r="F41" s="7"/>
      <c r="G41" s="6"/>
      <c r="H41" s="8"/>
      <c r="I41" s="31"/>
    </row>
    <row r="42" spans="1:9" ht="21">
      <c r="A42" s="30" t="str">
        <f t="shared" si="0"/>
        <v/>
      </c>
      <c r="B42" s="173"/>
      <c r="C42" s="174"/>
      <c r="D42" s="174"/>
      <c r="E42" s="174"/>
      <c r="F42" s="7"/>
      <c r="G42" s="6"/>
      <c r="H42" s="8"/>
      <c r="I42" s="31"/>
    </row>
    <row r="43" spans="1:9" ht="21">
      <c r="A43" s="30" t="str">
        <f t="shared" si="0"/>
        <v/>
      </c>
      <c r="B43" s="173"/>
      <c r="C43" s="174"/>
      <c r="D43" s="174"/>
      <c r="E43" s="174"/>
      <c r="F43" s="7"/>
      <c r="G43" s="6"/>
      <c r="H43" s="8"/>
      <c r="I43" s="31"/>
    </row>
    <row r="44" spans="1:9" ht="21">
      <c r="A44" s="30" t="str">
        <f t="shared" si="0"/>
        <v/>
      </c>
      <c r="B44" s="173"/>
      <c r="C44" s="174"/>
      <c r="D44" s="174"/>
      <c r="E44" s="174"/>
      <c r="F44" s="7"/>
      <c r="G44" s="6"/>
      <c r="H44" s="8"/>
      <c r="I44" s="31"/>
    </row>
    <row r="45" spans="1:9" ht="21">
      <c r="A45" s="30" t="str">
        <f t="shared" si="0"/>
        <v/>
      </c>
      <c r="B45" s="173"/>
      <c r="C45" s="174"/>
      <c r="D45" s="174"/>
      <c r="E45" s="174"/>
      <c r="F45" s="7"/>
      <c r="G45" s="6"/>
      <c r="H45" s="8"/>
      <c r="I45" s="31"/>
    </row>
    <row r="46" spans="1:9" ht="21">
      <c r="A46" s="30" t="str">
        <f t="shared" si="0"/>
        <v/>
      </c>
      <c r="B46" s="173"/>
      <c r="C46" s="174"/>
      <c r="D46" s="174"/>
      <c r="E46" s="174"/>
      <c r="F46" s="7"/>
      <c r="G46" s="6"/>
      <c r="H46" s="8"/>
      <c r="I46" s="31"/>
    </row>
    <row r="47" spans="1:9" ht="21">
      <c r="A47" s="30" t="str">
        <f t="shared" si="0"/>
        <v/>
      </c>
      <c r="B47" s="173"/>
      <c r="C47" s="174"/>
      <c r="D47" s="174"/>
      <c r="E47" s="174"/>
      <c r="F47" s="7"/>
      <c r="G47" s="6"/>
      <c r="H47" s="8"/>
      <c r="I47" s="31"/>
    </row>
    <row r="48" spans="1:9" ht="21">
      <c r="A48" s="30" t="str">
        <f t="shared" si="0"/>
        <v/>
      </c>
      <c r="B48" s="173"/>
      <c r="C48" s="174"/>
      <c r="D48" s="174"/>
      <c r="E48" s="174"/>
      <c r="F48" s="7"/>
      <c r="G48" s="6"/>
      <c r="H48" s="8"/>
      <c r="I48" s="31"/>
    </row>
    <row r="49" spans="1:9" ht="21">
      <c r="A49" s="30" t="str">
        <f t="shared" si="0"/>
        <v/>
      </c>
      <c r="B49" s="173"/>
      <c r="C49" s="174"/>
      <c r="D49" s="174"/>
      <c r="E49" s="174"/>
      <c r="F49" s="7"/>
      <c r="G49" s="6"/>
      <c r="H49" s="8"/>
      <c r="I49" s="31"/>
    </row>
    <row r="50" spans="1:9" ht="21">
      <c r="A50" s="30" t="str">
        <f t="shared" si="0"/>
        <v/>
      </c>
      <c r="B50" s="173"/>
      <c r="C50" s="174"/>
      <c r="D50" s="174"/>
      <c r="E50" s="174"/>
      <c r="F50" s="7"/>
      <c r="G50" s="6"/>
      <c r="H50" s="8"/>
      <c r="I50" s="31"/>
    </row>
    <row r="51" spans="1:9" ht="21">
      <c r="A51" s="30" t="str">
        <f t="shared" si="0"/>
        <v/>
      </c>
      <c r="B51" s="173"/>
      <c r="C51" s="174"/>
      <c r="D51" s="174"/>
      <c r="E51" s="174"/>
      <c r="F51" s="7"/>
      <c r="G51" s="6"/>
      <c r="H51" s="8"/>
      <c r="I51" s="31"/>
    </row>
    <row r="52" spans="1:9" ht="21">
      <c r="A52" s="30" t="str">
        <f t="shared" si="0"/>
        <v/>
      </c>
      <c r="B52" s="173"/>
      <c r="C52" s="174"/>
      <c r="D52" s="174"/>
      <c r="E52" s="174"/>
      <c r="F52" s="7"/>
      <c r="G52" s="6"/>
      <c r="H52" s="8"/>
      <c r="I52" s="31"/>
    </row>
    <row r="53" spans="1:9" ht="21">
      <c r="A53" s="30" t="str">
        <f t="shared" si="0"/>
        <v/>
      </c>
      <c r="B53" s="173"/>
      <c r="C53" s="174"/>
      <c r="D53" s="174"/>
      <c r="E53" s="174"/>
      <c r="F53" s="7"/>
      <c r="G53" s="6"/>
      <c r="H53" s="8"/>
      <c r="I53" s="31"/>
    </row>
    <row r="54" spans="1:9" ht="21">
      <c r="A54" s="30" t="str">
        <f t="shared" si="0"/>
        <v/>
      </c>
      <c r="B54" s="173"/>
      <c r="C54" s="174"/>
      <c r="D54" s="174"/>
      <c r="E54" s="174"/>
      <c r="F54" s="7"/>
      <c r="G54" s="6"/>
      <c r="H54" s="8"/>
      <c r="I54" s="31"/>
    </row>
    <row r="55" spans="1:9" ht="21">
      <c r="A55" s="30" t="str">
        <f t="shared" si="0"/>
        <v/>
      </c>
      <c r="B55" s="173"/>
      <c r="C55" s="174"/>
      <c r="D55" s="174"/>
      <c r="E55" s="174"/>
      <c r="F55" s="7"/>
      <c r="G55" s="6"/>
      <c r="H55" s="8"/>
      <c r="I55" s="31"/>
    </row>
    <row r="56" spans="1:9" ht="21">
      <c r="A56" s="30" t="str">
        <f t="shared" si="0"/>
        <v/>
      </c>
      <c r="B56" s="173"/>
      <c r="C56" s="174"/>
      <c r="D56" s="174"/>
      <c r="E56" s="174"/>
      <c r="F56" s="7"/>
      <c r="G56" s="6"/>
      <c r="H56" s="8"/>
      <c r="I56" s="31"/>
    </row>
    <row r="57" spans="1:9" ht="21">
      <c r="A57" s="30" t="str">
        <f t="shared" si="0"/>
        <v/>
      </c>
      <c r="B57" s="173"/>
      <c r="C57" s="174"/>
      <c r="D57" s="174"/>
      <c r="E57" s="174"/>
      <c r="F57" s="7"/>
      <c r="G57" s="6"/>
      <c r="H57" s="8"/>
      <c r="I57" s="31"/>
    </row>
    <row r="58" spans="1:9" ht="21">
      <c r="A58" s="30" t="str">
        <f t="shared" si="0"/>
        <v/>
      </c>
      <c r="B58" s="173"/>
      <c r="C58" s="174"/>
      <c r="D58" s="174"/>
      <c r="E58" s="174"/>
      <c r="F58" s="7"/>
      <c r="G58" s="6"/>
      <c r="H58" s="8"/>
      <c r="I58" s="31"/>
    </row>
    <row r="59" spans="1:9" ht="21">
      <c r="A59" s="30" t="str">
        <f t="shared" si="0"/>
        <v/>
      </c>
      <c r="B59" s="173"/>
      <c r="C59" s="174"/>
      <c r="D59" s="174"/>
      <c r="E59" s="174"/>
      <c r="F59" s="7"/>
      <c r="G59" s="6"/>
      <c r="H59" s="8"/>
      <c r="I59" s="31"/>
    </row>
    <row r="60" spans="1:9" ht="21">
      <c r="A60" s="30" t="str">
        <f t="shared" si="0"/>
        <v/>
      </c>
      <c r="B60" s="173"/>
      <c r="C60" s="174"/>
      <c r="D60" s="174"/>
      <c r="E60" s="174"/>
      <c r="F60" s="7"/>
      <c r="G60" s="6"/>
      <c r="H60" s="8"/>
      <c r="I60" s="31"/>
    </row>
    <row r="61" spans="1:9" ht="21">
      <c r="A61" s="30" t="str">
        <f t="shared" si="0"/>
        <v/>
      </c>
      <c r="B61" s="173"/>
      <c r="C61" s="174"/>
      <c r="D61" s="174"/>
      <c r="E61" s="174"/>
      <c r="F61" s="7"/>
      <c r="G61" s="6"/>
      <c r="H61" s="8"/>
      <c r="I61" s="31"/>
    </row>
    <row r="62" spans="1:9" ht="21">
      <c r="A62" s="30" t="str">
        <f t="shared" si="0"/>
        <v/>
      </c>
      <c r="B62" s="173"/>
      <c r="C62" s="174"/>
      <c r="D62" s="174"/>
      <c r="E62" s="174"/>
      <c r="F62" s="7"/>
      <c r="G62" s="6"/>
      <c r="H62" s="8"/>
      <c r="I62" s="31"/>
    </row>
    <row r="63" spans="1:9" ht="21">
      <c r="A63" s="30" t="str">
        <f t="shared" si="0"/>
        <v/>
      </c>
      <c r="B63" s="173"/>
      <c r="C63" s="174"/>
      <c r="D63" s="174"/>
      <c r="E63" s="174"/>
      <c r="F63" s="7"/>
      <c r="G63" s="6"/>
      <c r="H63" s="8"/>
      <c r="I63" s="31"/>
    </row>
    <row r="64" spans="1:9" ht="21">
      <c r="A64" s="30" t="str">
        <f t="shared" si="0"/>
        <v/>
      </c>
      <c r="B64" s="173"/>
      <c r="C64" s="174"/>
      <c r="D64" s="174"/>
      <c r="E64" s="174"/>
      <c r="F64" s="7"/>
      <c r="G64" s="6"/>
      <c r="H64" s="8"/>
      <c r="I64" s="31"/>
    </row>
    <row r="65" spans="1:9" ht="21">
      <c r="A65" s="30" t="str">
        <f t="shared" si="0"/>
        <v/>
      </c>
      <c r="B65" s="173"/>
      <c r="C65" s="174"/>
      <c r="D65" s="174"/>
      <c r="E65" s="174"/>
      <c r="F65" s="7"/>
      <c r="G65" s="6"/>
      <c r="H65" s="8"/>
      <c r="I65" s="31"/>
    </row>
    <row r="66" spans="1:9" ht="21">
      <c r="A66" s="30" t="str">
        <f t="shared" si="0"/>
        <v/>
      </c>
      <c r="B66" s="173"/>
      <c r="C66" s="174"/>
      <c r="D66" s="174"/>
      <c r="E66" s="174"/>
      <c r="F66" s="7"/>
      <c r="G66" s="6"/>
      <c r="H66" s="8"/>
      <c r="I66" s="31"/>
    </row>
    <row r="67" spans="1:9" ht="21">
      <c r="A67" s="30" t="str">
        <f t="shared" si="0"/>
        <v/>
      </c>
      <c r="B67" s="173"/>
      <c r="C67" s="174"/>
      <c r="D67" s="174"/>
      <c r="E67" s="174"/>
      <c r="F67" s="7"/>
      <c r="G67" s="6"/>
      <c r="H67" s="8"/>
      <c r="I67" s="31"/>
    </row>
    <row r="68" spans="1:9" ht="21">
      <c r="A68" s="30" t="str">
        <f t="shared" si="0"/>
        <v/>
      </c>
      <c r="B68" s="173"/>
      <c r="C68" s="174"/>
      <c r="D68" s="174"/>
      <c r="E68" s="174"/>
      <c r="F68" s="7"/>
      <c r="G68" s="6"/>
      <c r="H68" s="8"/>
      <c r="I68" s="31"/>
    </row>
    <row r="69" spans="1:9" ht="21">
      <c r="A69" s="30" t="str">
        <f t="shared" si="0"/>
        <v/>
      </c>
      <c r="B69" s="173"/>
      <c r="C69" s="174"/>
      <c r="D69" s="174"/>
      <c r="E69" s="174"/>
      <c r="F69" s="7"/>
      <c r="G69" s="6"/>
      <c r="H69" s="8"/>
      <c r="I69" s="31"/>
    </row>
    <row r="70" spans="1:9" ht="21">
      <c r="A70" s="30" t="str">
        <f t="shared" si="0"/>
        <v/>
      </c>
      <c r="B70" s="173"/>
      <c r="C70" s="174"/>
      <c r="D70" s="174"/>
      <c r="E70" s="174"/>
      <c r="F70" s="7"/>
      <c r="G70" s="6"/>
      <c r="H70" s="8"/>
      <c r="I70" s="31"/>
    </row>
    <row r="71" spans="1:9" ht="21">
      <c r="A71" s="30" t="str">
        <f t="shared" si="0"/>
        <v/>
      </c>
      <c r="B71" s="173"/>
      <c r="C71" s="174"/>
      <c r="D71" s="174"/>
      <c r="E71" s="174"/>
      <c r="F71" s="7"/>
      <c r="G71" s="6"/>
      <c r="H71" s="8"/>
      <c r="I71" s="31"/>
    </row>
    <row r="72" spans="1:9" ht="21">
      <c r="A72" s="30" t="str">
        <f t="shared" si="0"/>
        <v/>
      </c>
      <c r="B72" s="173"/>
      <c r="C72" s="174"/>
      <c r="D72" s="174"/>
      <c r="E72" s="174"/>
      <c r="F72" s="7"/>
      <c r="G72" s="6"/>
      <c r="H72" s="8"/>
      <c r="I72" s="31"/>
    </row>
    <row r="73" spans="1:9" ht="21">
      <c r="A73" s="30" t="str">
        <f t="shared" si="0"/>
        <v/>
      </c>
      <c r="B73" s="173"/>
      <c r="C73" s="174"/>
      <c r="D73" s="174"/>
      <c r="E73" s="174"/>
      <c r="F73" s="7"/>
      <c r="G73" s="6"/>
      <c r="H73" s="8"/>
      <c r="I73" s="31"/>
    </row>
    <row r="74" spans="1:9" ht="21">
      <c r="A74" s="30" t="str">
        <f t="shared" si="0"/>
        <v/>
      </c>
      <c r="B74" s="173"/>
      <c r="C74" s="174"/>
      <c r="D74" s="174"/>
      <c r="E74" s="174"/>
      <c r="F74" s="7"/>
      <c r="G74" s="6"/>
      <c r="H74" s="8"/>
      <c r="I74" s="31"/>
    </row>
    <row r="75" spans="1:9" ht="21">
      <c r="A75" s="30" t="str">
        <f t="shared" si="0"/>
        <v/>
      </c>
      <c r="B75" s="173"/>
      <c r="C75" s="174"/>
      <c r="D75" s="174"/>
      <c r="E75" s="174"/>
      <c r="F75" s="7"/>
      <c r="G75" s="6"/>
      <c r="H75" s="8"/>
      <c r="I75" s="31"/>
    </row>
    <row r="76" spans="1:9" ht="21">
      <c r="A76" s="30" t="str">
        <f t="shared" si="0"/>
        <v/>
      </c>
      <c r="B76" s="173"/>
      <c r="C76" s="174"/>
      <c r="D76" s="174"/>
      <c r="E76" s="174"/>
      <c r="F76" s="7"/>
      <c r="G76" s="6"/>
      <c r="H76" s="8"/>
      <c r="I76" s="31"/>
    </row>
  </sheetData>
  <sheetProtection password="C609" sheet="1" objects="1" scenarios="1"/>
  <mergeCells count="80">
    <mergeCell ref="B76:E76"/>
    <mergeCell ref="B65:E65"/>
    <mergeCell ref="B66:E66"/>
    <mergeCell ref="B67:E67"/>
    <mergeCell ref="B68:E68"/>
    <mergeCell ref="B69:E69"/>
    <mergeCell ref="B70:E70"/>
    <mergeCell ref="B71:E71"/>
    <mergeCell ref="B72:E72"/>
    <mergeCell ref="B73:E73"/>
    <mergeCell ref="B74:E74"/>
    <mergeCell ref="B75:E75"/>
    <mergeCell ref="B59:E59"/>
    <mergeCell ref="B60:E60"/>
    <mergeCell ref="B64:E64"/>
    <mergeCell ref="B61:E61"/>
    <mergeCell ref="B62:E62"/>
    <mergeCell ref="B63:E63"/>
    <mergeCell ref="B48:E48"/>
    <mergeCell ref="B49:E49"/>
    <mergeCell ref="B50:E50"/>
    <mergeCell ref="B51:E51"/>
    <mergeCell ref="B58:E58"/>
    <mergeCell ref="B53:E53"/>
    <mergeCell ref="B54:E54"/>
    <mergeCell ref="B55:E55"/>
    <mergeCell ref="B57:E57"/>
    <mergeCell ref="B56:E56"/>
    <mergeCell ref="B52:E52"/>
    <mergeCell ref="B43:E43"/>
    <mergeCell ref="B44:E44"/>
    <mergeCell ref="B45:E45"/>
    <mergeCell ref="B46:E46"/>
    <mergeCell ref="B47:E47"/>
    <mergeCell ref="B35:E35"/>
    <mergeCell ref="B36:E36"/>
    <mergeCell ref="B37:E37"/>
    <mergeCell ref="B38:E38"/>
    <mergeCell ref="B39:E39"/>
    <mergeCell ref="B30:E30"/>
    <mergeCell ref="B31:E31"/>
    <mergeCell ref="B32:E32"/>
    <mergeCell ref="B33:E33"/>
    <mergeCell ref="B34:E34"/>
    <mergeCell ref="B41:E41"/>
    <mergeCell ref="B42:E42"/>
    <mergeCell ref="B28:E28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40:E40"/>
    <mergeCell ref="B29:E29"/>
    <mergeCell ref="I15:I16"/>
    <mergeCell ref="B10:E10"/>
    <mergeCell ref="G10:I10"/>
    <mergeCell ref="A11:I11"/>
    <mergeCell ref="A12:B14"/>
    <mergeCell ref="H12:I12"/>
    <mergeCell ref="C13:E13"/>
    <mergeCell ref="H13:I13"/>
    <mergeCell ref="H14:I14"/>
    <mergeCell ref="A15:A16"/>
    <mergeCell ref="B15:E16"/>
    <mergeCell ref="F15:F16"/>
    <mergeCell ref="G15:G16"/>
    <mergeCell ref="H15:H16"/>
    <mergeCell ref="A1:I6"/>
    <mergeCell ref="B7:E7"/>
    <mergeCell ref="G7:I7"/>
    <mergeCell ref="B8:E8"/>
    <mergeCell ref="B9:E9"/>
    <mergeCell ref="G9:I9"/>
  </mergeCells>
  <dataValidations count="6">
    <dataValidation type="list" allowBlank="1" showInputMessage="1" showErrorMessage="1" sqref="B7:E7">
      <formula1>Vendor!$B$2:$B$250</formula1>
    </dataValidation>
    <dataValidation type="whole" allowBlank="1" showInputMessage="1" showErrorMessage="1" errorTitle="ผิดพลาด" error="คีย์ตัวเลขที่มากกว่า 0" sqref="H17:H76">
      <formula1>1</formula1>
      <formula2>1E+21</formula2>
    </dataValidation>
    <dataValidation type="whole" allowBlank="1" showInputMessage="1" showErrorMessage="1" errorTitle="ผิดพลาด" error="คีย์ตัวเลขที่มากกว่า 0" sqref="F17:F76">
      <formula1>1</formula1>
      <formula2>100000000000000000</formula2>
    </dataValidation>
    <dataValidation type="list" allowBlank="1" showInputMessage="1" showErrorMessage="1" sqref="G17:G76">
      <formula1>หน่วย!$B$2:$B$50</formula1>
    </dataValidation>
    <dataValidation type="list" allowBlank="1" showInputMessage="1" showErrorMessage="1" sqref="H12:I12">
      <formula1>"บริษัทจัดส่งให้,รับสินค้าเอง"</formula1>
    </dataValidation>
    <dataValidation type="list" allowBlank="1" showInputMessage="1" sqref="B17:E76">
      <formula1>ValData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>
    <tabColor rgb="FF00B050"/>
  </sheetPr>
  <dimension ref="B1:P77"/>
  <sheetViews>
    <sheetView showGridLines="0" topLeftCell="A10" workbookViewId="0">
      <selection activeCell="C21" sqref="C21:F21"/>
    </sheetView>
  </sheetViews>
  <sheetFormatPr defaultRowHeight="14.25"/>
  <cols>
    <col min="1" max="1" width="6" style="2" customWidth="1"/>
    <col min="2" max="2" width="10.5" style="2" customWidth="1"/>
    <col min="3" max="3" width="9.625" style="2" customWidth="1"/>
    <col min="4" max="4" width="9" style="2"/>
    <col min="5" max="5" width="6" style="2" customWidth="1"/>
    <col min="6" max="6" width="25.125" style="2" customWidth="1"/>
    <col min="7" max="7" width="9.5" style="2" customWidth="1"/>
    <col min="8" max="8" width="12" style="2" customWidth="1"/>
    <col min="9" max="9" width="10.625" style="2" customWidth="1"/>
    <col min="10" max="10" width="14.625" style="2" customWidth="1"/>
    <col min="11" max="11" width="1.5" style="2" hidden="1" customWidth="1"/>
    <col min="12" max="12" width="14.625" style="2" customWidth="1"/>
    <col min="13" max="13" width="11.75" style="2" customWidth="1"/>
    <col min="14" max="14" width="14.375" style="2" customWidth="1"/>
    <col min="15" max="16" width="8.75" style="2" customWidth="1"/>
    <col min="17" max="16384" width="9" style="2"/>
  </cols>
  <sheetData>
    <row r="1" spans="2:16">
      <c r="B1" s="178" t="s">
        <v>30</v>
      </c>
      <c r="C1" s="179"/>
      <c r="D1" s="179"/>
      <c r="E1" s="179"/>
      <c r="F1" s="179"/>
      <c r="G1" s="179"/>
      <c r="H1" s="179"/>
      <c r="I1" s="179"/>
      <c r="J1" s="179"/>
      <c r="K1" s="179"/>
      <c r="L1" s="108"/>
      <c r="M1"/>
      <c r="N1"/>
      <c r="O1"/>
    </row>
    <row r="2" spans="2:16"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08"/>
      <c r="M2"/>
      <c r="N2"/>
      <c r="O2"/>
    </row>
    <row r="3" spans="2:16"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08"/>
      <c r="M3"/>
      <c r="N3"/>
      <c r="O3"/>
      <c r="P3"/>
    </row>
    <row r="4" spans="2:16"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08"/>
      <c r="M4"/>
      <c r="N4"/>
      <c r="O4"/>
    </row>
    <row r="5" spans="2:16"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08"/>
      <c r="M5"/>
      <c r="N5"/>
      <c r="O5"/>
    </row>
    <row r="6" spans="2:16" ht="35.25" customHeight="1" thickBot="1">
      <c r="B6" s="179"/>
      <c r="C6" s="179"/>
      <c r="D6" s="179"/>
      <c r="E6" s="179"/>
      <c r="F6" s="179"/>
      <c r="G6" s="179"/>
      <c r="H6" s="179"/>
      <c r="I6" s="179"/>
      <c r="J6" s="179"/>
      <c r="K6" s="179"/>
      <c r="L6"/>
      <c r="M6"/>
      <c r="N6"/>
      <c r="O6"/>
    </row>
    <row r="7" spans="2:16" ht="19.5" customHeight="1" thickBot="1">
      <c r="B7" s="46" t="s">
        <v>18</v>
      </c>
      <c r="C7" s="138"/>
      <c r="D7" s="139"/>
      <c r="E7" s="139"/>
      <c r="F7" s="140"/>
      <c r="G7" s="46" t="s">
        <v>19</v>
      </c>
      <c r="H7" s="141"/>
      <c r="I7" s="142"/>
      <c r="J7" s="142"/>
      <c r="K7" s="180"/>
      <c r="L7"/>
    </row>
    <row r="8" spans="2:16" ht="19.5" customHeight="1">
      <c r="B8" s="46" t="s">
        <v>17</v>
      </c>
      <c r="C8" s="181" t="str">
        <f>IF(C7&lt;&gt;"",VLOOKUP(C7,ผู้ขาย,3,FALSE),"")</f>
        <v/>
      </c>
      <c r="D8" s="182"/>
      <c r="E8" s="182"/>
      <c r="F8" s="182"/>
      <c r="G8" s="46" t="s">
        <v>20</v>
      </c>
      <c r="H8" s="110">
        <f ca="1">TODAY()</f>
        <v>40850</v>
      </c>
      <c r="I8" s="33">
        <f ca="1">NOW()</f>
        <v>40850.417765972219</v>
      </c>
      <c r="J8" s="9"/>
      <c r="K8" s="4"/>
      <c r="L8"/>
    </row>
    <row r="9" spans="2:16" ht="19.5" customHeight="1">
      <c r="B9" s="46" t="s">
        <v>16</v>
      </c>
      <c r="C9" s="181" t="str">
        <f>IF(C7&lt;&gt;"",VLOOKUP(C7,ผู้ขาย,4,FALSE),"")</f>
        <v/>
      </c>
      <c r="D9" s="181"/>
      <c r="E9" s="181"/>
      <c r="F9" s="181"/>
      <c r="G9" s="46" t="s">
        <v>21</v>
      </c>
      <c r="H9" s="183">
        <f>1</f>
        <v>1</v>
      </c>
      <c r="I9" s="183"/>
      <c r="J9" s="183"/>
      <c r="K9" s="183"/>
      <c r="L9"/>
    </row>
    <row r="10" spans="2:16" ht="19.5" customHeight="1">
      <c r="B10" s="47" t="s">
        <v>15</v>
      </c>
      <c r="C10" s="147" t="str">
        <f>IF(I13&lt;&gt;"",VLOOKUP(I13,หน่วยงาน,2,FALSE),"")</f>
        <v/>
      </c>
      <c r="D10" s="147"/>
      <c r="E10" s="147"/>
      <c r="F10" s="147"/>
      <c r="G10" s="47" t="s">
        <v>22</v>
      </c>
      <c r="H10" s="187"/>
      <c r="I10" s="187"/>
      <c r="J10" s="187"/>
      <c r="K10" s="187"/>
      <c r="L10"/>
    </row>
    <row r="11" spans="2:16" ht="15" customHeight="1">
      <c r="B11" s="149"/>
      <c r="C11" s="149"/>
      <c r="D11" s="149"/>
      <c r="E11" s="149"/>
      <c r="F11" s="149"/>
      <c r="G11" s="149"/>
      <c r="H11" s="149"/>
      <c r="I11" s="149"/>
      <c r="J11" s="149"/>
      <c r="K11" s="149"/>
      <c r="L11"/>
      <c r="N11"/>
    </row>
    <row r="12" spans="2:16" ht="19.5" customHeight="1">
      <c r="B12" s="150" t="s">
        <v>0</v>
      </c>
      <c r="C12" s="151"/>
      <c r="D12" s="16"/>
      <c r="E12" s="17"/>
      <c r="F12" s="18"/>
      <c r="G12" s="22"/>
      <c r="H12" s="13" t="s">
        <v>2</v>
      </c>
      <c r="I12" s="156" t="s">
        <v>943</v>
      </c>
      <c r="J12" s="157"/>
      <c r="L12"/>
    </row>
    <row r="13" spans="2:16" ht="19.5" customHeight="1">
      <c r="B13" s="152"/>
      <c r="C13" s="153"/>
      <c r="D13" s="184" t="s">
        <v>57</v>
      </c>
      <c r="E13" s="185"/>
      <c r="F13" s="186"/>
      <c r="G13" s="23"/>
      <c r="H13" s="14" t="s">
        <v>1</v>
      </c>
      <c r="I13" s="161"/>
      <c r="J13" s="162"/>
      <c r="L13"/>
    </row>
    <row r="14" spans="2:16" ht="19.5" customHeight="1">
      <c r="B14" s="154"/>
      <c r="C14" s="155"/>
      <c r="D14" s="19"/>
      <c r="E14" s="20"/>
      <c r="F14" s="21"/>
      <c r="G14" s="20"/>
      <c r="H14" s="15" t="s">
        <v>3</v>
      </c>
      <c r="I14" s="163" t="str">
        <f>IF(I13&lt;&gt;"",VLOOKUP(I13,หน่วยงาน,3,FALSE),"")</f>
        <v/>
      </c>
      <c r="J14" s="164"/>
    </row>
    <row r="15" spans="2:16">
      <c r="B15" s="165" t="s">
        <v>4</v>
      </c>
      <c r="C15" s="167" t="s">
        <v>5</v>
      </c>
      <c r="D15" s="168"/>
      <c r="E15" s="168"/>
      <c r="F15" s="168"/>
      <c r="G15" s="165" t="s">
        <v>6</v>
      </c>
      <c r="H15" s="170" t="s">
        <v>7</v>
      </c>
      <c r="I15" s="171" t="s">
        <v>8</v>
      </c>
      <c r="J15" s="145" t="s">
        <v>23</v>
      </c>
    </row>
    <row r="16" spans="2:16">
      <c r="B16" s="166"/>
      <c r="C16" s="169"/>
      <c r="D16" s="169"/>
      <c r="E16" s="169"/>
      <c r="F16" s="169"/>
      <c r="G16" s="166"/>
      <c r="H16" s="166"/>
      <c r="I16" s="172"/>
      <c r="J16" s="146"/>
    </row>
    <row r="17" spans="2:10" ht="21" customHeight="1">
      <c r="B17" s="122"/>
      <c r="C17" s="175"/>
      <c r="D17" s="176"/>
      <c r="E17" s="176"/>
      <c r="F17" s="177"/>
      <c r="G17" s="7"/>
      <c r="H17" s="6"/>
      <c r="I17" s="8"/>
      <c r="J17" s="31" t="str">
        <f>IF(G17="","",G17*I17)</f>
        <v/>
      </c>
    </row>
    <row r="18" spans="2:10" ht="21" customHeight="1">
      <c r="B18" s="122"/>
      <c r="C18" s="175"/>
      <c r="D18" s="176"/>
      <c r="E18" s="176"/>
      <c r="F18" s="177"/>
      <c r="G18" s="7"/>
      <c r="H18" s="6"/>
      <c r="I18" s="8"/>
      <c r="J18" s="31" t="str">
        <f t="shared" ref="J18:J76" si="0">IF(G18="","",G18*I18)</f>
        <v/>
      </c>
    </row>
    <row r="19" spans="2:10" ht="21" customHeight="1">
      <c r="B19" s="122"/>
      <c r="C19" s="175"/>
      <c r="D19" s="176"/>
      <c r="E19" s="176"/>
      <c r="F19" s="177"/>
      <c r="G19" s="7"/>
      <c r="H19" s="6"/>
      <c r="I19" s="8"/>
      <c r="J19" s="31" t="str">
        <f t="shared" si="0"/>
        <v/>
      </c>
    </row>
    <row r="20" spans="2:10" ht="21" customHeight="1">
      <c r="B20" s="122"/>
      <c r="C20" s="175"/>
      <c r="D20" s="176"/>
      <c r="E20" s="176"/>
      <c r="F20" s="177"/>
      <c r="G20" s="7"/>
      <c r="H20" s="6"/>
      <c r="I20" s="8"/>
      <c r="J20" s="31" t="str">
        <f t="shared" si="0"/>
        <v/>
      </c>
    </row>
    <row r="21" spans="2:10" ht="21" customHeight="1">
      <c r="B21" s="122"/>
      <c r="C21" s="175"/>
      <c r="D21" s="176"/>
      <c r="E21" s="176"/>
      <c r="F21" s="177"/>
      <c r="G21" s="7"/>
      <c r="H21" s="6"/>
      <c r="I21" s="8"/>
      <c r="J21" s="31" t="str">
        <f t="shared" si="0"/>
        <v/>
      </c>
    </row>
    <row r="22" spans="2:10" ht="21" customHeight="1">
      <c r="B22" s="122"/>
      <c r="C22" s="175"/>
      <c r="D22" s="176"/>
      <c r="E22" s="176"/>
      <c r="F22" s="177"/>
      <c r="G22" s="7"/>
      <c r="H22" s="6"/>
      <c r="I22" s="8"/>
      <c r="J22" s="31" t="str">
        <f t="shared" si="0"/>
        <v/>
      </c>
    </row>
    <row r="23" spans="2:10" ht="21" customHeight="1">
      <c r="B23" s="122"/>
      <c r="C23" s="175"/>
      <c r="D23" s="176"/>
      <c r="E23" s="176"/>
      <c r="F23" s="177"/>
      <c r="G23" s="7"/>
      <c r="H23" s="6"/>
      <c r="I23" s="8"/>
      <c r="J23" s="31" t="str">
        <f t="shared" si="0"/>
        <v/>
      </c>
    </row>
    <row r="24" spans="2:10" ht="21" customHeight="1">
      <c r="B24" s="122"/>
      <c r="C24" s="175"/>
      <c r="D24" s="176"/>
      <c r="E24" s="176"/>
      <c r="F24" s="177"/>
      <c r="G24" s="7"/>
      <c r="H24" s="6"/>
      <c r="I24" s="8"/>
      <c r="J24" s="31" t="str">
        <f t="shared" si="0"/>
        <v/>
      </c>
    </row>
    <row r="25" spans="2:10" ht="21" customHeight="1">
      <c r="B25" s="122"/>
      <c r="C25" s="175"/>
      <c r="D25" s="176"/>
      <c r="E25" s="176"/>
      <c r="F25" s="177"/>
      <c r="G25" s="7"/>
      <c r="H25" s="6"/>
      <c r="I25" s="8"/>
      <c r="J25" s="31" t="str">
        <f t="shared" si="0"/>
        <v/>
      </c>
    </row>
    <row r="26" spans="2:10" ht="21" customHeight="1">
      <c r="B26" s="122"/>
      <c r="C26" s="175"/>
      <c r="D26" s="176"/>
      <c r="E26" s="176"/>
      <c r="F26" s="177"/>
      <c r="G26" s="7"/>
      <c r="H26" s="6"/>
      <c r="I26" s="8"/>
      <c r="J26" s="31" t="str">
        <f t="shared" si="0"/>
        <v/>
      </c>
    </row>
    <row r="27" spans="2:10" ht="21" customHeight="1">
      <c r="B27" s="122"/>
      <c r="C27" s="175"/>
      <c r="D27" s="176"/>
      <c r="E27" s="176"/>
      <c r="F27" s="177"/>
      <c r="G27" s="7"/>
      <c r="H27" s="6"/>
      <c r="I27" s="8"/>
      <c r="J27" s="31" t="str">
        <f t="shared" si="0"/>
        <v/>
      </c>
    </row>
    <row r="28" spans="2:10" ht="21" customHeight="1">
      <c r="B28" s="122"/>
      <c r="C28" s="175"/>
      <c r="D28" s="176"/>
      <c r="E28" s="176"/>
      <c r="F28" s="177"/>
      <c r="G28" s="7"/>
      <c r="H28" s="6"/>
      <c r="I28" s="8"/>
      <c r="J28" s="31" t="str">
        <f t="shared" si="0"/>
        <v/>
      </c>
    </row>
    <row r="29" spans="2:10" ht="21" customHeight="1">
      <c r="B29" s="122"/>
      <c r="C29" s="175"/>
      <c r="D29" s="176"/>
      <c r="E29" s="176"/>
      <c r="F29" s="177"/>
      <c r="G29" s="7"/>
      <c r="H29" s="6"/>
      <c r="I29" s="8"/>
      <c r="J29" s="31" t="str">
        <f t="shared" si="0"/>
        <v/>
      </c>
    </row>
    <row r="30" spans="2:10" ht="21" customHeight="1">
      <c r="B30" s="122"/>
      <c r="C30" s="175"/>
      <c r="D30" s="176"/>
      <c r="E30" s="176"/>
      <c r="F30" s="177"/>
      <c r="G30" s="7"/>
      <c r="H30" s="6"/>
      <c r="I30" s="8"/>
      <c r="J30" s="31" t="str">
        <f t="shared" si="0"/>
        <v/>
      </c>
    </row>
    <row r="31" spans="2:10" ht="21" customHeight="1">
      <c r="B31" s="122"/>
      <c r="C31" s="175"/>
      <c r="D31" s="176"/>
      <c r="E31" s="176"/>
      <c r="F31" s="177"/>
      <c r="G31" s="7"/>
      <c r="H31" s="6"/>
      <c r="I31" s="8"/>
      <c r="J31" s="31" t="str">
        <f t="shared" si="0"/>
        <v/>
      </c>
    </row>
    <row r="32" spans="2:10" ht="21" customHeight="1">
      <c r="B32" s="122"/>
      <c r="C32" s="175"/>
      <c r="D32" s="176"/>
      <c r="E32" s="176"/>
      <c r="F32" s="177"/>
      <c r="G32" s="7"/>
      <c r="H32" s="6"/>
      <c r="I32" s="8"/>
      <c r="J32" s="31" t="str">
        <f t="shared" si="0"/>
        <v/>
      </c>
    </row>
    <row r="33" spans="2:10" ht="21" customHeight="1">
      <c r="B33" s="122"/>
      <c r="C33" s="175"/>
      <c r="D33" s="176"/>
      <c r="E33" s="176"/>
      <c r="F33" s="177"/>
      <c r="G33" s="7"/>
      <c r="H33" s="6"/>
      <c r="I33" s="8"/>
      <c r="J33" s="31" t="str">
        <f t="shared" si="0"/>
        <v/>
      </c>
    </row>
    <row r="34" spans="2:10" ht="21" customHeight="1">
      <c r="B34" s="122"/>
      <c r="C34" s="175"/>
      <c r="D34" s="176"/>
      <c r="E34" s="176"/>
      <c r="F34" s="177"/>
      <c r="G34" s="7"/>
      <c r="H34" s="6"/>
      <c r="I34" s="8"/>
      <c r="J34" s="31" t="str">
        <f t="shared" si="0"/>
        <v/>
      </c>
    </row>
    <row r="35" spans="2:10" ht="21" customHeight="1">
      <c r="B35" s="122"/>
      <c r="C35" s="175"/>
      <c r="D35" s="176"/>
      <c r="E35" s="176"/>
      <c r="F35" s="177"/>
      <c r="G35" s="7"/>
      <c r="H35" s="6"/>
      <c r="I35" s="8"/>
      <c r="J35" s="31" t="str">
        <f t="shared" si="0"/>
        <v/>
      </c>
    </row>
    <row r="36" spans="2:10" ht="21" customHeight="1">
      <c r="B36" s="122"/>
      <c r="C36" s="175"/>
      <c r="D36" s="176"/>
      <c r="E36" s="176"/>
      <c r="F36" s="177"/>
      <c r="G36" s="7"/>
      <c r="H36" s="6"/>
      <c r="I36" s="8"/>
      <c r="J36" s="31" t="str">
        <f t="shared" si="0"/>
        <v/>
      </c>
    </row>
    <row r="37" spans="2:10" ht="21" customHeight="1">
      <c r="B37" s="122"/>
      <c r="C37" s="175"/>
      <c r="D37" s="176"/>
      <c r="E37" s="176"/>
      <c r="F37" s="177"/>
      <c r="G37" s="7"/>
      <c r="H37" s="6"/>
      <c r="I37" s="8"/>
      <c r="J37" s="31" t="str">
        <f t="shared" si="0"/>
        <v/>
      </c>
    </row>
    <row r="38" spans="2:10" ht="21" customHeight="1">
      <c r="B38" s="122"/>
      <c r="C38" s="175"/>
      <c r="D38" s="176"/>
      <c r="E38" s="176"/>
      <c r="F38" s="177"/>
      <c r="G38" s="7"/>
      <c r="H38" s="6"/>
      <c r="I38" s="8"/>
      <c r="J38" s="31" t="str">
        <f t="shared" si="0"/>
        <v/>
      </c>
    </row>
    <row r="39" spans="2:10" ht="21" customHeight="1">
      <c r="B39" s="122"/>
      <c r="C39" s="175"/>
      <c r="D39" s="176"/>
      <c r="E39" s="176"/>
      <c r="F39" s="177"/>
      <c r="G39" s="7"/>
      <c r="H39" s="6"/>
      <c r="I39" s="8"/>
      <c r="J39" s="31" t="str">
        <f t="shared" si="0"/>
        <v/>
      </c>
    </row>
    <row r="40" spans="2:10" ht="21" customHeight="1">
      <c r="B40" s="122"/>
      <c r="C40" s="175"/>
      <c r="D40" s="176"/>
      <c r="E40" s="176"/>
      <c r="F40" s="177"/>
      <c r="G40" s="7"/>
      <c r="H40" s="6"/>
      <c r="I40" s="8"/>
      <c r="J40" s="31" t="str">
        <f t="shared" si="0"/>
        <v/>
      </c>
    </row>
    <row r="41" spans="2:10" ht="21" customHeight="1">
      <c r="B41" s="122"/>
      <c r="C41" s="175"/>
      <c r="D41" s="176"/>
      <c r="E41" s="176"/>
      <c r="F41" s="177"/>
      <c r="G41" s="7"/>
      <c r="H41" s="6"/>
      <c r="I41" s="8"/>
      <c r="J41" s="31" t="str">
        <f t="shared" si="0"/>
        <v/>
      </c>
    </row>
    <row r="42" spans="2:10" ht="21" customHeight="1">
      <c r="B42" s="122"/>
      <c r="C42" s="175"/>
      <c r="D42" s="176"/>
      <c r="E42" s="176"/>
      <c r="F42" s="177"/>
      <c r="G42" s="7"/>
      <c r="H42" s="6"/>
      <c r="I42" s="8"/>
      <c r="J42" s="31" t="str">
        <f t="shared" si="0"/>
        <v/>
      </c>
    </row>
    <row r="43" spans="2:10" ht="21" customHeight="1">
      <c r="B43" s="122"/>
      <c r="C43" s="175"/>
      <c r="D43" s="176"/>
      <c r="E43" s="176"/>
      <c r="F43" s="177"/>
      <c r="G43" s="7"/>
      <c r="H43" s="6"/>
      <c r="I43" s="8"/>
      <c r="J43" s="31" t="str">
        <f t="shared" si="0"/>
        <v/>
      </c>
    </row>
    <row r="44" spans="2:10" ht="21" customHeight="1">
      <c r="B44" s="122"/>
      <c r="C44" s="175"/>
      <c r="D44" s="176"/>
      <c r="E44" s="176"/>
      <c r="F44" s="177"/>
      <c r="G44" s="7"/>
      <c r="H44" s="6"/>
      <c r="I44" s="8"/>
      <c r="J44" s="31" t="str">
        <f t="shared" si="0"/>
        <v/>
      </c>
    </row>
    <row r="45" spans="2:10" ht="21" customHeight="1">
      <c r="B45" s="122"/>
      <c r="C45" s="175"/>
      <c r="D45" s="176"/>
      <c r="E45" s="176"/>
      <c r="F45" s="177"/>
      <c r="G45" s="7"/>
      <c r="H45" s="6"/>
      <c r="I45" s="8"/>
      <c r="J45" s="31" t="str">
        <f t="shared" si="0"/>
        <v/>
      </c>
    </row>
    <row r="46" spans="2:10" ht="21" customHeight="1">
      <c r="B46" s="122"/>
      <c r="C46" s="175"/>
      <c r="D46" s="176"/>
      <c r="E46" s="176"/>
      <c r="F46" s="177"/>
      <c r="G46" s="7"/>
      <c r="H46" s="6"/>
      <c r="I46" s="8"/>
      <c r="J46" s="31" t="str">
        <f t="shared" si="0"/>
        <v/>
      </c>
    </row>
    <row r="47" spans="2:10" ht="21" customHeight="1">
      <c r="B47" s="122"/>
      <c r="C47" s="175"/>
      <c r="D47" s="176"/>
      <c r="E47" s="176"/>
      <c r="F47" s="177"/>
      <c r="G47" s="7"/>
      <c r="H47" s="6"/>
      <c r="I47" s="8"/>
      <c r="J47" s="31" t="str">
        <f t="shared" si="0"/>
        <v/>
      </c>
    </row>
    <row r="48" spans="2:10" ht="21" customHeight="1">
      <c r="B48" s="122"/>
      <c r="C48" s="175"/>
      <c r="D48" s="176"/>
      <c r="E48" s="176"/>
      <c r="F48" s="177"/>
      <c r="G48" s="7"/>
      <c r="H48" s="6"/>
      <c r="I48" s="8"/>
      <c r="J48" s="31" t="str">
        <f t="shared" si="0"/>
        <v/>
      </c>
    </row>
    <row r="49" spans="2:10" ht="21" customHeight="1">
      <c r="B49" s="122"/>
      <c r="C49" s="175"/>
      <c r="D49" s="176"/>
      <c r="E49" s="176"/>
      <c r="F49" s="177"/>
      <c r="G49" s="7"/>
      <c r="H49" s="6"/>
      <c r="I49" s="8"/>
      <c r="J49" s="31" t="str">
        <f t="shared" si="0"/>
        <v/>
      </c>
    </row>
    <row r="50" spans="2:10" ht="21" customHeight="1">
      <c r="B50" s="122"/>
      <c r="C50" s="175"/>
      <c r="D50" s="176"/>
      <c r="E50" s="176"/>
      <c r="F50" s="177"/>
      <c r="G50" s="7"/>
      <c r="H50" s="6"/>
      <c r="I50" s="8"/>
      <c r="J50" s="31" t="str">
        <f t="shared" si="0"/>
        <v/>
      </c>
    </row>
    <row r="51" spans="2:10" ht="21" customHeight="1">
      <c r="B51" s="122"/>
      <c r="C51" s="175"/>
      <c r="D51" s="176"/>
      <c r="E51" s="176"/>
      <c r="F51" s="177"/>
      <c r="G51" s="7"/>
      <c r="H51" s="6"/>
      <c r="I51" s="8"/>
      <c r="J51" s="31" t="str">
        <f t="shared" si="0"/>
        <v/>
      </c>
    </row>
    <row r="52" spans="2:10" ht="21" customHeight="1">
      <c r="B52" s="122"/>
      <c r="C52" s="175"/>
      <c r="D52" s="176"/>
      <c r="E52" s="176"/>
      <c r="F52" s="177"/>
      <c r="G52" s="7"/>
      <c r="H52" s="6"/>
      <c r="I52" s="8"/>
      <c r="J52" s="31" t="str">
        <f t="shared" si="0"/>
        <v/>
      </c>
    </row>
    <row r="53" spans="2:10" ht="21" customHeight="1">
      <c r="B53" s="122"/>
      <c r="C53" s="175"/>
      <c r="D53" s="176"/>
      <c r="E53" s="176"/>
      <c r="F53" s="177"/>
      <c r="G53" s="7"/>
      <c r="H53" s="6"/>
      <c r="I53" s="8"/>
      <c r="J53" s="31" t="str">
        <f t="shared" si="0"/>
        <v/>
      </c>
    </row>
    <row r="54" spans="2:10" ht="21" customHeight="1">
      <c r="B54" s="122"/>
      <c r="C54" s="175"/>
      <c r="D54" s="176"/>
      <c r="E54" s="176"/>
      <c r="F54" s="177"/>
      <c r="G54" s="7"/>
      <c r="H54" s="6"/>
      <c r="I54" s="8"/>
      <c r="J54" s="31" t="str">
        <f t="shared" si="0"/>
        <v/>
      </c>
    </row>
    <row r="55" spans="2:10" ht="21" customHeight="1">
      <c r="B55" s="122"/>
      <c r="C55" s="175"/>
      <c r="D55" s="176"/>
      <c r="E55" s="176"/>
      <c r="F55" s="177"/>
      <c r="G55" s="7"/>
      <c r="H55" s="6"/>
      <c r="I55" s="8"/>
      <c r="J55" s="31" t="str">
        <f t="shared" si="0"/>
        <v/>
      </c>
    </row>
    <row r="56" spans="2:10" ht="21" customHeight="1">
      <c r="B56" s="122"/>
      <c r="C56" s="175"/>
      <c r="D56" s="176"/>
      <c r="E56" s="176"/>
      <c r="F56" s="177"/>
      <c r="G56" s="7"/>
      <c r="H56" s="6"/>
      <c r="I56" s="8"/>
      <c r="J56" s="31" t="str">
        <f t="shared" si="0"/>
        <v/>
      </c>
    </row>
    <row r="57" spans="2:10" ht="21" customHeight="1">
      <c r="B57" s="122"/>
      <c r="C57" s="175"/>
      <c r="D57" s="176"/>
      <c r="E57" s="176"/>
      <c r="F57" s="177"/>
      <c r="G57" s="7"/>
      <c r="H57" s="6"/>
      <c r="I57" s="8"/>
      <c r="J57" s="31" t="str">
        <f t="shared" si="0"/>
        <v/>
      </c>
    </row>
    <row r="58" spans="2:10" ht="21" customHeight="1">
      <c r="B58" s="122"/>
      <c r="C58" s="175"/>
      <c r="D58" s="176"/>
      <c r="E58" s="176"/>
      <c r="F58" s="177"/>
      <c r="G58" s="7"/>
      <c r="H58" s="6"/>
      <c r="I58" s="8"/>
      <c r="J58" s="31" t="str">
        <f t="shared" si="0"/>
        <v/>
      </c>
    </row>
    <row r="59" spans="2:10" ht="21" customHeight="1">
      <c r="B59" s="122"/>
      <c r="C59" s="175"/>
      <c r="D59" s="176"/>
      <c r="E59" s="176"/>
      <c r="F59" s="177"/>
      <c r="G59" s="7"/>
      <c r="H59" s="6"/>
      <c r="I59" s="8"/>
      <c r="J59" s="31" t="str">
        <f t="shared" si="0"/>
        <v/>
      </c>
    </row>
    <row r="60" spans="2:10" ht="21" customHeight="1">
      <c r="B60" s="122"/>
      <c r="C60" s="175"/>
      <c r="D60" s="176"/>
      <c r="E60" s="176"/>
      <c r="F60" s="177"/>
      <c r="G60" s="7"/>
      <c r="H60" s="6"/>
      <c r="I60" s="8"/>
      <c r="J60" s="31" t="str">
        <f t="shared" si="0"/>
        <v/>
      </c>
    </row>
    <row r="61" spans="2:10" ht="21" customHeight="1">
      <c r="B61" s="122"/>
      <c r="C61" s="175"/>
      <c r="D61" s="176"/>
      <c r="E61" s="176"/>
      <c r="F61" s="177"/>
      <c r="G61" s="7"/>
      <c r="H61" s="6"/>
      <c r="I61" s="8"/>
      <c r="J61" s="31" t="str">
        <f t="shared" si="0"/>
        <v/>
      </c>
    </row>
    <row r="62" spans="2:10" ht="21" customHeight="1">
      <c r="B62" s="122"/>
      <c r="C62" s="175"/>
      <c r="D62" s="176"/>
      <c r="E62" s="176"/>
      <c r="F62" s="177"/>
      <c r="G62" s="7"/>
      <c r="H62" s="6"/>
      <c r="I62" s="8"/>
      <c r="J62" s="31" t="str">
        <f t="shared" si="0"/>
        <v/>
      </c>
    </row>
    <row r="63" spans="2:10" ht="21" customHeight="1">
      <c r="B63" s="122"/>
      <c r="C63" s="175"/>
      <c r="D63" s="176"/>
      <c r="E63" s="176"/>
      <c r="F63" s="177"/>
      <c r="G63" s="7"/>
      <c r="H63" s="6"/>
      <c r="I63" s="8"/>
      <c r="J63" s="31" t="str">
        <f t="shared" si="0"/>
        <v/>
      </c>
    </row>
    <row r="64" spans="2:10" ht="21" customHeight="1">
      <c r="B64" s="122"/>
      <c r="C64" s="175"/>
      <c r="D64" s="176"/>
      <c r="E64" s="176"/>
      <c r="F64" s="177"/>
      <c r="G64" s="7"/>
      <c r="H64" s="6"/>
      <c r="I64" s="8"/>
      <c r="J64" s="31" t="str">
        <f t="shared" si="0"/>
        <v/>
      </c>
    </row>
    <row r="65" spans="2:10" ht="21" customHeight="1">
      <c r="B65" s="122"/>
      <c r="C65" s="175"/>
      <c r="D65" s="176"/>
      <c r="E65" s="176"/>
      <c r="F65" s="177"/>
      <c r="G65" s="7"/>
      <c r="H65" s="6"/>
      <c r="I65" s="8"/>
      <c r="J65" s="31" t="str">
        <f t="shared" si="0"/>
        <v/>
      </c>
    </row>
    <row r="66" spans="2:10" ht="21" customHeight="1">
      <c r="B66" s="122"/>
      <c r="C66" s="175"/>
      <c r="D66" s="176"/>
      <c r="E66" s="176"/>
      <c r="F66" s="177"/>
      <c r="G66" s="7"/>
      <c r="H66" s="6"/>
      <c r="I66" s="8"/>
      <c r="J66" s="31" t="str">
        <f t="shared" si="0"/>
        <v/>
      </c>
    </row>
    <row r="67" spans="2:10" ht="21" customHeight="1">
      <c r="B67" s="122"/>
      <c r="C67" s="175"/>
      <c r="D67" s="176"/>
      <c r="E67" s="176"/>
      <c r="F67" s="177"/>
      <c r="G67" s="7"/>
      <c r="H67" s="6"/>
      <c r="I67" s="8"/>
      <c r="J67" s="31" t="str">
        <f t="shared" si="0"/>
        <v/>
      </c>
    </row>
    <row r="68" spans="2:10" ht="21" customHeight="1">
      <c r="B68" s="122"/>
      <c r="C68" s="175"/>
      <c r="D68" s="176"/>
      <c r="E68" s="176"/>
      <c r="F68" s="177"/>
      <c r="G68" s="7"/>
      <c r="H68" s="6"/>
      <c r="I68" s="8"/>
      <c r="J68" s="31" t="str">
        <f t="shared" si="0"/>
        <v/>
      </c>
    </row>
    <row r="69" spans="2:10" ht="21" customHeight="1">
      <c r="B69" s="122"/>
      <c r="C69" s="175"/>
      <c r="D69" s="176"/>
      <c r="E69" s="176"/>
      <c r="F69" s="177"/>
      <c r="G69" s="7"/>
      <c r="H69" s="6"/>
      <c r="I69" s="8"/>
      <c r="J69" s="31" t="str">
        <f t="shared" si="0"/>
        <v/>
      </c>
    </row>
    <row r="70" spans="2:10" ht="21" customHeight="1">
      <c r="B70" s="122"/>
      <c r="C70" s="175"/>
      <c r="D70" s="176"/>
      <c r="E70" s="176"/>
      <c r="F70" s="177"/>
      <c r="G70" s="7"/>
      <c r="H70" s="6"/>
      <c r="I70" s="8"/>
      <c r="J70" s="31" t="str">
        <f t="shared" si="0"/>
        <v/>
      </c>
    </row>
    <row r="71" spans="2:10" ht="21" customHeight="1">
      <c r="B71" s="122"/>
      <c r="C71" s="175"/>
      <c r="D71" s="176"/>
      <c r="E71" s="176"/>
      <c r="F71" s="177"/>
      <c r="G71" s="7"/>
      <c r="H71" s="6"/>
      <c r="I71" s="8"/>
      <c r="J71" s="31" t="str">
        <f t="shared" si="0"/>
        <v/>
      </c>
    </row>
    <row r="72" spans="2:10" ht="21" customHeight="1">
      <c r="B72" s="122"/>
      <c r="C72" s="175"/>
      <c r="D72" s="176"/>
      <c r="E72" s="176"/>
      <c r="F72" s="177"/>
      <c r="G72" s="7"/>
      <c r="H72" s="6"/>
      <c r="I72" s="8"/>
      <c r="J72" s="31" t="str">
        <f t="shared" si="0"/>
        <v/>
      </c>
    </row>
    <row r="73" spans="2:10" ht="21" customHeight="1">
      <c r="B73" s="122"/>
      <c r="C73" s="175"/>
      <c r="D73" s="176"/>
      <c r="E73" s="176"/>
      <c r="F73" s="177"/>
      <c r="G73" s="7"/>
      <c r="H73" s="6"/>
      <c r="I73" s="8"/>
      <c r="J73" s="31" t="str">
        <f t="shared" si="0"/>
        <v/>
      </c>
    </row>
    <row r="74" spans="2:10" ht="21" customHeight="1">
      <c r="B74" s="122"/>
      <c r="C74" s="175"/>
      <c r="D74" s="176"/>
      <c r="E74" s="176"/>
      <c r="F74" s="177"/>
      <c r="G74" s="7"/>
      <c r="H74" s="6"/>
      <c r="I74" s="8"/>
      <c r="J74" s="31" t="str">
        <f t="shared" si="0"/>
        <v/>
      </c>
    </row>
    <row r="75" spans="2:10" ht="21" customHeight="1">
      <c r="B75" s="122"/>
      <c r="C75" s="175"/>
      <c r="D75" s="176"/>
      <c r="E75" s="176"/>
      <c r="F75" s="177"/>
      <c r="G75" s="7"/>
      <c r="H75" s="6"/>
      <c r="I75" s="8"/>
      <c r="J75" s="31" t="str">
        <f t="shared" si="0"/>
        <v/>
      </c>
    </row>
    <row r="76" spans="2:10" ht="21" customHeight="1">
      <c r="B76" s="122"/>
      <c r="C76" s="175"/>
      <c r="D76" s="176"/>
      <c r="E76" s="176"/>
      <c r="F76" s="177"/>
      <c r="G76" s="7"/>
      <c r="H76" s="6"/>
      <c r="I76" s="8"/>
      <c r="J76" s="31" t="str">
        <f t="shared" si="0"/>
        <v/>
      </c>
    </row>
    <row r="77" spans="2:10">
      <c r="B77"/>
      <c r="C77"/>
      <c r="D77"/>
      <c r="E77"/>
      <c r="F77"/>
      <c r="G77"/>
      <c r="H77"/>
      <c r="I77"/>
      <c r="J77"/>
    </row>
  </sheetData>
  <customSheetViews>
    <customSheetView guid="{846B2263-E997-4F48-B304-6C92FF75B1DB}" showPageBreaks="1" showGridLines="0" hiddenColumns="1">
      <selection activeCell="L8" sqref="L8"/>
      <pageMargins left="0.64" right="0.62" top="0.47" bottom="0.48" header="0.3" footer="0.3"/>
      <pageSetup paperSize="9" orientation="portrait" verticalDpi="0" r:id="rId1"/>
    </customSheetView>
  </customSheetViews>
  <mergeCells count="80">
    <mergeCell ref="H15:H16"/>
    <mergeCell ref="I15:I16"/>
    <mergeCell ref="B1:K6"/>
    <mergeCell ref="C7:F7"/>
    <mergeCell ref="H7:K7"/>
    <mergeCell ref="C8:F8"/>
    <mergeCell ref="C9:F9"/>
    <mergeCell ref="H9:K9"/>
    <mergeCell ref="J15:J16"/>
    <mergeCell ref="D13:F13"/>
    <mergeCell ref="C10:F10"/>
    <mergeCell ref="H10:K10"/>
    <mergeCell ref="B11:K11"/>
    <mergeCell ref="I12:J12"/>
    <mergeCell ref="I13:J13"/>
    <mergeCell ref="I14:J14"/>
    <mergeCell ref="G15:G16"/>
    <mergeCell ref="C26:F26"/>
    <mergeCell ref="C27:F27"/>
    <mergeCell ref="C28:F28"/>
    <mergeCell ref="C32:F32"/>
    <mergeCell ref="C31:F31"/>
    <mergeCell ref="C15:F16"/>
    <mergeCell ref="C37:F37"/>
    <mergeCell ref="C38:F38"/>
    <mergeCell ref="C17:F17"/>
    <mergeCell ref="C18:F18"/>
    <mergeCell ref="C19:F19"/>
    <mergeCell ref="C36:F36"/>
    <mergeCell ref="C34:F34"/>
    <mergeCell ref="C35:F35"/>
    <mergeCell ref="C29:F29"/>
    <mergeCell ref="C30:F30"/>
    <mergeCell ref="C33:F33"/>
    <mergeCell ref="B12:C14"/>
    <mergeCell ref="B15:B16"/>
    <mergeCell ref="C23:F23"/>
    <mergeCell ref="C24:F24"/>
    <mergeCell ref="C25:F25"/>
    <mergeCell ref="C20:F20"/>
    <mergeCell ref="C21:F21"/>
    <mergeCell ref="C22:F22"/>
    <mergeCell ref="C39:F39"/>
    <mergeCell ref="C41:F41"/>
    <mergeCell ref="C42:F42"/>
    <mergeCell ref="C40:F40"/>
    <mergeCell ref="C43:F43"/>
    <mergeCell ref="C44:F44"/>
    <mergeCell ref="C45:F45"/>
    <mergeCell ref="C46:F46"/>
    <mergeCell ref="C47:F47"/>
    <mergeCell ref="C48:F48"/>
    <mergeCell ref="C49:F49"/>
    <mergeCell ref="C50:F50"/>
    <mergeCell ref="C51:F51"/>
    <mergeCell ref="C52:F52"/>
    <mergeCell ref="C53:F53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C65:F65"/>
    <mergeCell ref="C66:F66"/>
    <mergeCell ref="C67:F67"/>
    <mergeCell ref="C73:F73"/>
    <mergeCell ref="C74:F74"/>
    <mergeCell ref="C75:F75"/>
    <mergeCell ref="C76:F76"/>
    <mergeCell ref="C68:F68"/>
    <mergeCell ref="C69:F69"/>
    <mergeCell ref="C70:F70"/>
    <mergeCell ref="C71:F71"/>
    <mergeCell ref="C72:F72"/>
  </mergeCells>
  <dataValidations count="8">
    <dataValidation type="list" allowBlank="1" showInputMessage="1" showErrorMessage="1" sqref="H17:H76">
      <formula1>หน่วย!$B$2:$B$50</formula1>
    </dataValidation>
    <dataValidation type="whole" allowBlank="1" showInputMessage="1" showErrorMessage="1" errorTitle="ผิดพลาด" error="คีย์ตัวเลขที่มากกว่า 0" sqref="G17:G76">
      <formula1>1</formula1>
      <formula2>100000000000000000</formula2>
    </dataValidation>
    <dataValidation type="whole" allowBlank="1" showInputMessage="1" showErrorMessage="1" errorTitle="ผิดพลาด" error="คีย์ตัวเลขที่มากกว่า 0" sqref="I17:I76">
      <formula1>1</formula1>
      <formula2>1E+21</formula2>
    </dataValidation>
    <dataValidation type="list" allowBlank="1" showInputMessage="1" showErrorMessage="1" sqref="C7:F7">
      <formula1>Vendor!$B$2:$B$250</formula1>
    </dataValidation>
    <dataValidation type="list" allowBlank="1" showInputMessage="1" showErrorMessage="1" sqref="D13:F13">
      <formula1>"โอนเงิน,เงินสด"</formula1>
    </dataValidation>
    <dataValidation type="list" allowBlank="1" showInputMessage="1" showErrorMessage="1" sqref="I12:J12">
      <formula1>"บริษัทจัดส่งให้,รับสินค้าเอง"</formula1>
    </dataValidation>
    <dataValidation type="custom" allowBlank="1" showInputMessage="1" showErrorMessage="1" errorTitle="รายการซ้ำ" error="คุณมีลำดับนี้แล้ว" sqref="B17:B76">
      <formula1>COUNTIF($B$17:$B$67,B17)=1</formula1>
    </dataValidation>
    <dataValidation type="list" allowBlank="1" showInputMessage="1" sqref="C17:F76">
      <formula1>ValData</formula1>
    </dataValidation>
  </dataValidations>
  <pageMargins left="0.41" right="0.37" top="0.37" bottom="0.33" header="0.3" footer="0.25"/>
  <pageSetup paperSize="9" orientation="portrait" verticalDpi="30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3">
    <tabColor theme="9" tint="-0.249977111117893"/>
  </sheetPr>
  <dimension ref="A1:N71"/>
  <sheetViews>
    <sheetView topLeftCell="B1" workbookViewId="0">
      <selection activeCell="G10" sqref="G10"/>
    </sheetView>
  </sheetViews>
  <sheetFormatPr defaultRowHeight="14.25"/>
  <cols>
    <col min="1" max="1" width="12" style="66" customWidth="1"/>
    <col min="2" max="2" width="20" style="2" customWidth="1"/>
    <col min="3" max="3" width="28.375" style="2" customWidth="1"/>
    <col min="4" max="4" width="23" style="2" customWidth="1"/>
    <col min="5" max="5" width="6.875" style="2" customWidth="1"/>
    <col min="6" max="6" width="7.5" style="2" customWidth="1"/>
    <col min="7" max="7" width="20" style="2" customWidth="1"/>
    <col min="8" max="8" width="13" style="2" customWidth="1"/>
    <col min="9" max="9" width="10.5" style="2" customWidth="1"/>
    <col min="10" max="10" width="9.125" style="68" customWidth="1"/>
    <col min="11" max="11" width="11.125" style="69" customWidth="1"/>
    <col min="12" max="12" width="8.25" style="2" customWidth="1"/>
    <col min="13" max="16384" width="9" style="2"/>
  </cols>
  <sheetData>
    <row r="1" spans="1:14" ht="21" customHeight="1">
      <c r="F1" s="67"/>
      <c r="I1" s="67"/>
    </row>
    <row r="2" spans="1:14" ht="25.5" customHeight="1">
      <c r="B2" s="70"/>
      <c r="C2" s="83" t="s">
        <v>76</v>
      </c>
      <c r="D2" s="71">
        <v>101</v>
      </c>
      <c r="E2" s="72"/>
      <c r="F2" s="67"/>
      <c r="I2" s="67"/>
      <c r="L2" s="95">
        <f>COUNTIF(Database!B:B,Edit!D2)</f>
        <v>2</v>
      </c>
      <c r="M2" s="73" t="s">
        <v>96</v>
      </c>
      <c r="N2" s="74"/>
    </row>
    <row r="3" spans="1:14" ht="28.5" customHeight="1">
      <c r="A3" s="84" t="s">
        <v>63</v>
      </c>
      <c r="B3" s="85" t="s">
        <v>935</v>
      </c>
      <c r="C3" s="86" t="s">
        <v>936</v>
      </c>
      <c r="D3" s="86" t="s">
        <v>6</v>
      </c>
      <c r="E3" s="86" t="s">
        <v>7</v>
      </c>
      <c r="F3" s="87" t="s">
        <v>937</v>
      </c>
      <c r="G3" s="86" t="s">
        <v>67</v>
      </c>
      <c r="H3" s="86" t="s">
        <v>49</v>
      </c>
      <c r="I3" s="88" t="s">
        <v>938</v>
      </c>
      <c r="J3" s="89" t="s">
        <v>4</v>
      </c>
      <c r="K3" s="90" t="s">
        <v>95</v>
      </c>
      <c r="L3" s="27"/>
    </row>
    <row r="4" spans="1:14" ht="19.5" customHeight="1">
      <c r="A4" s="75">
        <v>40850</v>
      </c>
      <c r="B4" s="76">
        <v>101</v>
      </c>
      <c r="C4" s="77" t="s">
        <v>367</v>
      </c>
      <c r="D4" s="78">
        <v>15</v>
      </c>
      <c r="E4" s="79" t="s">
        <v>26</v>
      </c>
      <c r="F4" s="80">
        <v>500</v>
      </c>
      <c r="G4" s="79" t="s">
        <v>37</v>
      </c>
      <c r="H4" s="79" t="s">
        <v>42</v>
      </c>
      <c r="I4" s="80">
        <v>6000</v>
      </c>
      <c r="J4" s="81">
        <v>1</v>
      </c>
      <c r="K4" s="82"/>
    </row>
    <row r="5" spans="1:14" ht="19.5" customHeight="1">
      <c r="A5" s="75">
        <v>40850</v>
      </c>
      <c r="B5" s="76">
        <v>101</v>
      </c>
      <c r="C5" s="77" t="s">
        <v>614</v>
      </c>
      <c r="D5" s="78">
        <v>18</v>
      </c>
      <c r="E5" s="79" t="s">
        <v>26</v>
      </c>
      <c r="F5" s="80">
        <v>1000</v>
      </c>
      <c r="G5" s="79" t="s">
        <v>37</v>
      </c>
      <c r="H5" s="79" t="s">
        <v>42</v>
      </c>
      <c r="I5" s="80">
        <v>18000</v>
      </c>
      <c r="J5" s="81">
        <v>2</v>
      </c>
      <c r="K5" s="82"/>
    </row>
    <row r="6" spans="1:14" ht="19.5" customHeight="1">
      <c r="A6" s="75"/>
      <c r="B6" s="76"/>
      <c r="C6" s="77"/>
      <c r="D6" s="78"/>
      <c r="E6" s="79"/>
      <c r="F6" s="80"/>
      <c r="G6" s="79"/>
      <c r="H6" s="79"/>
      <c r="I6" s="80"/>
      <c r="J6" s="81"/>
      <c r="K6" s="82"/>
    </row>
    <row r="7" spans="1:14" ht="19.5" customHeight="1">
      <c r="A7" s="75"/>
      <c r="B7" s="76"/>
      <c r="C7" s="77"/>
      <c r="D7" s="78"/>
      <c r="E7" s="79"/>
      <c r="F7" s="80"/>
      <c r="G7" s="79"/>
      <c r="H7" s="79"/>
      <c r="I7" s="80"/>
      <c r="J7" s="81"/>
      <c r="K7" s="82"/>
    </row>
    <row r="8" spans="1:14" ht="19.5" customHeight="1">
      <c r="A8" s="75"/>
      <c r="B8" s="76"/>
      <c r="C8" s="77"/>
      <c r="D8" s="78"/>
      <c r="E8" s="79"/>
      <c r="F8" s="80"/>
      <c r="G8" s="79"/>
      <c r="H8" s="79"/>
      <c r="I8" s="80"/>
      <c r="J8" s="81"/>
      <c r="K8" s="82"/>
    </row>
    <row r="9" spans="1:14" ht="19.5" customHeight="1">
      <c r="A9" s="75"/>
      <c r="B9" s="76"/>
      <c r="C9" s="77"/>
      <c r="D9" s="78"/>
      <c r="E9" s="79"/>
      <c r="F9" s="80"/>
      <c r="G9" s="79"/>
      <c r="H9" s="79"/>
      <c r="I9" s="80"/>
      <c r="J9" s="81"/>
      <c r="K9" s="82"/>
    </row>
    <row r="10" spans="1:14" ht="19.5" customHeight="1">
      <c r="A10" s="75"/>
      <c r="B10" s="76"/>
      <c r="C10" s="77"/>
      <c r="D10" s="78"/>
      <c r="E10" s="79"/>
      <c r="F10" s="80"/>
      <c r="G10" s="79"/>
      <c r="H10" s="79"/>
      <c r="I10" s="80"/>
      <c r="J10" s="81"/>
      <c r="K10" s="82"/>
    </row>
    <row r="11" spans="1:14" ht="19.5" customHeight="1">
      <c r="A11" s="75"/>
      <c r="B11" s="76"/>
      <c r="C11" s="77"/>
      <c r="D11" s="78"/>
      <c r="E11" s="79"/>
      <c r="F11" s="80"/>
      <c r="G11" s="79"/>
      <c r="H11" s="79"/>
      <c r="I11" s="80"/>
      <c r="J11" s="81"/>
      <c r="K11" s="82"/>
    </row>
    <row r="12" spans="1:14" ht="19.5" customHeight="1">
      <c r="A12" s="75"/>
      <c r="B12" s="76"/>
      <c r="C12" s="77"/>
      <c r="D12" s="78"/>
      <c r="E12" s="79"/>
      <c r="F12" s="80"/>
      <c r="G12" s="79"/>
      <c r="H12" s="79"/>
      <c r="I12" s="80"/>
      <c r="J12" s="81"/>
      <c r="K12" s="82"/>
    </row>
    <row r="13" spans="1:14" ht="19.5" customHeight="1">
      <c r="A13" s="75"/>
      <c r="B13" s="76"/>
      <c r="C13" s="77"/>
      <c r="D13" s="78"/>
      <c r="E13" s="79"/>
      <c r="F13" s="80"/>
      <c r="G13" s="79"/>
      <c r="H13" s="79"/>
      <c r="I13" s="80"/>
      <c r="J13" s="81"/>
      <c r="K13" s="82"/>
    </row>
    <row r="14" spans="1:14" ht="19.5" customHeight="1">
      <c r="A14" s="75"/>
      <c r="B14" s="76"/>
      <c r="C14" s="77"/>
      <c r="D14" s="78"/>
      <c r="E14" s="79"/>
      <c r="F14" s="80"/>
      <c r="G14" s="79"/>
      <c r="H14" s="79"/>
      <c r="I14" s="80"/>
      <c r="J14" s="81"/>
      <c r="K14" s="82"/>
    </row>
    <row r="15" spans="1:14" ht="19.5" customHeight="1">
      <c r="A15" s="75"/>
      <c r="B15" s="76"/>
      <c r="C15" s="77"/>
      <c r="D15" s="78"/>
      <c r="E15" s="79"/>
      <c r="F15" s="80"/>
      <c r="G15" s="79"/>
      <c r="H15" s="79"/>
      <c r="I15" s="80"/>
      <c r="J15" s="81"/>
      <c r="K15" s="82"/>
    </row>
    <row r="16" spans="1:14" ht="19.5" customHeight="1">
      <c r="A16" s="75"/>
      <c r="B16" s="76"/>
      <c r="C16" s="77"/>
      <c r="D16" s="78"/>
      <c r="E16" s="79"/>
      <c r="F16" s="80"/>
      <c r="G16" s="79"/>
      <c r="H16" s="79"/>
      <c r="I16" s="80"/>
      <c r="J16" s="81"/>
      <c r="K16" s="82"/>
    </row>
    <row r="17" spans="1:11" ht="19.5" customHeight="1">
      <c r="A17" s="75"/>
      <c r="B17" s="76"/>
      <c r="C17" s="77"/>
      <c r="D17" s="78"/>
      <c r="E17" s="79"/>
      <c r="F17" s="80"/>
      <c r="G17" s="79"/>
      <c r="H17" s="79"/>
      <c r="I17" s="80"/>
      <c r="J17" s="81"/>
      <c r="K17" s="82"/>
    </row>
    <row r="18" spans="1:11" ht="19.5" customHeight="1">
      <c r="A18" s="75"/>
      <c r="B18" s="76"/>
      <c r="C18" s="77"/>
      <c r="D18" s="78"/>
      <c r="E18" s="79"/>
      <c r="F18" s="80"/>
      <c r="G18" s="79"/>
      <c r="H18" s="79"/>
      <c r="I18" s="80"/>
      <c r="J18" s="81"/>
      <c r="K18" s="82"/>
    </row>
    <row r="19" spans="1:11" ht="19.5" customHeight="1">
      <c r="A19" s="75"/>
      <c r="B19" s="76"/>
      <c r="C19" s="77"/>
      <c r="D19" s="78"/>
      <c r="E19" s="79"/>
      <c r="F19" s="80"/>
      <c r="G19" s="79"/>
      <c r="H19" s="79"/>
      <c r="I19" s="80"/>
      <c r="J19" s="81"/>
      <c r="K19" s="82"/>
    </row>
    <row r="20" spans="1:11" ht="19.5" customHeight="1">
      <c r="A20" s="75"/>
      <c r="B20" s="76"/>
      <c r="C20" s="77"/>
      <c r="D20" s="78"/>
      <c r="E20" s="79"/>
      <c r="F20" s="80"/>
      <c r="G20" s="79"/>
      <c r="H20" s="79"/>
      <c r="I20" s="80"/>
      <c r="J20" s="81"/>
      <c r="K20" s="82"/>
    </row>
    <row r="21" spans="1:11" ht="19.5" customHeight="1">
      <c r="A21" s="75"/>
      <c r="B21" s="76"/>
      <c r="C21" s="77"/>
      <c r="D21" s="78"/>
      <c r="E21" s="79"/>
      <c r="F21" s="80"/>
      <c r="G21" s="79"/>
      <c r="H21" s="79"/>
      <c r="I21" s="80"/>
      <c r="J21" s="81"/>
      <c r="K21" s="82"/>
    </row>
    <row r="22" spans="1:11" ht="19.5" customHeight="1">
      <c r="A22" s="75"/>
      <c r="B22" s="76"/>
      <c r="C22" s="77"/>
      <c r="D22" s="78"/>
      <c r="E22" s="79"/>
      <c r="F22" s="80"/>
      <c r="G22" s="79"/>
      <c r="H22" s="79"/>
      <c r="I22" s="80"/>
      <c r="J22" s="81"/>
      <c r="K22" s="82"/>
    </row>
    <row r="23" spans="1:11" ht="19.5" customHeight="1">
      <c r="A23" s="75"/>
      <c r="B23" s="76"/>
      <c r="C23" s="77"/>
      <c r="D23" s="78"/>
      <c r="E23" s="79"/>
      <c r="F23" s="80"/>
      <c r="G23" s="79"/>
      <c r="H23" s="79"/>
      <c r="I23" s="80"/>
      <c r="J23" s="81"/>
      <c r="K23" s="82"/>
    </row>
    <row r="24" spans="1:11" ht="19.5" customHeight="1">
      <c r="A24" s="75"/>
      <c r="B24" s="76"/>
      <c r="C24" s="77"/>
      <c r="D24" s="78"/>
      <c r="E24" s="79"/>
      <c r="F24" s="80"/>
      <c r="G24" s="79"/>
      <c r="H24" s="79"/>
      <c r="I24" s="80"/>
      <c r="J24" s="81"/>
      <c r="K24" s="82"/>
    </row>
    <row r="25" spans="1:11" ht="19.5" customHeight="1">
      <c r="A25" s="75"/>
      <c r="B25" s="76"/>
      <c r="C25" s="77"/>
      <c r="D25" s="78"/>
      <c r="E25" s="79"/>
      <c r="F25" s="80"/>
      <c r="G25" s="79"/>
      <c r="H25" s="79"/>
      <c r="I25" s="80"/>
      <c r="J25" s="81"/>
      <c r="K25" s="82"/>
    </row>
    <row r="26" spans="1:11" ht="19.5" customHeight="1">
      <c r="A26" s="75"/>
      <c r="B26" s="76"/>
      <c r="C26" s="77"/>
      <c r="D26" s="78"/>
      <c r="E26" s="79"/>
      <c r="F26" s="80"/>
      <c r="G26" s="79"/>
      <c r="H26" s="79"/>
      <c r="I26" s="80"/>
      <c r="J26" s="81"/>
      <c r="K26" s="82"/>
    </row>
    <row r="27" spans="1:11" ht="19.5" customHeight="1">
      <c r="A27" s="75"/>
      <c r="B27" s="76"/>
      <c r="C27" s="77"/>
      <c r="D27" s="78"/>
      <c r="E27" s="79"/>
      <c r="F27" s="80"/>
      <c r="G27" s="79"/>
      <c r="H27" s="79"/>
      <c r="I27" s="80"/>
      <c r="J27" s="81"/>
      <c r="K27" s="82"/>
    </row>
    <row r="28" spans="1:11" ht="19.5" customHeight="1">
      <c r="A28" s="75"/>
      <c r="B28" s="76"/>
      <c r="C28" s="77"/>
      <c r="D28" s="78"/>
      <c r="E28" s="79"/>
      <c r="F28" s="80"/>
      <c r="G28" s="79"/>
      <c r="H28" s="79"/>
      <c r="I28" s="80"/>
      <c r="J28" s="81"/>
      <c r="K28" s="82"/>
    </row>
    <row r="29" spans="1:11" ht="19.5" customHeight="1">
      <c r="A29" s="75"/>
      <c r="B29" s="76"/>
      <c r="C29" s="77"/>
      <c r="D29" s="78"/>
      <c r="E29" s="79"/>
      <c r="F29" s="80"/>
      <c r="G29" s="79"/>
      <c r="H29" s="79"/>
      <c r="I29" s="80"/>
      <c r="J29" s="81"/>
      <c r="K29" s="82"/>
    </row>
    <row r="30" spans="1:11" ht="19.5" customHeight="1">
      <c r="A30" s="75"/>
      <c r="B30" s="76"/>
      <c r="C30" s="77"/>
      <c r="D30" s="78"/>
      <c r="E30" s="79"/>
      <c r="F30" s="80"/>
      <c r="G30" s="79"/>
      <c r="H30" s="79"/>
      <c r="I30" s="80"/>
      <c r="J30" s="81"/>
      <c r="K30" s="82"/>
    </row>
    <row r="31" spans="1:11" ht="19.5" customHeight="1">
      <c r="A31" s="75"/>
      <c r="B31" s="76"/>
      <c r="C31" s="77"/>
      <c r="D31" s="78"/>
      <c r="E31" s="79"/>
      <c r="F31" s="80"/>
      <c r="G31" s="79"/>
      <c r="H31" s="79"/>
      <c r="I31" s="80"/>
      <c r="J31" s="81"/>
      <c r="K31" s="82"/>
    </row>
    <row r="32" spans="1:11" ht="19.5" customHeight="1">
      <c r="A32" s="75"/>
      <c r="B32" s="76"/>
      <c r="C32" s="77"/>
      <c r="D32" s="78"/>
      <c r="E32" s="79"/>
      <c r="F32" s="80"/>
      <c r="G32" s="79"/>
      <c r="H32" s="79"/>
      <c r="I32" s="80"/>
      <c r="J32" s="81"/>
      <c r="K32" s="82"/>
    </row>
    <row r="33" spans="1:11" ht="19.5" customHeight="1">
      <c r="A33" s="75"/>
      <c r="B33" s="76"/>
      <c r="C33" s="77"/>
      <c r="D33" s="78"/>
      <c r="E33" s="79"/>
      <c r="F33" s="80"/>
      <c r="G33" s="79"/>
      <c r="H33" s="79"/>
      <c r="I33" s="80"/>
      <c r="J33" s="81"/>
      <c r="K33" s="82"/>
    </row>
    <row r="34" spans="1:11" ht="19.5" customHeight="1">
      <c r="A34" s="75"/>
      <c r="B34" s="76"/>
      <c r="C34" s="77"/>
      <c r="D34" s="78"/>
      <c r="E34" s="79"/>
      <c r="F34" s="80"/>
      <c r="G34" s="79"/>
      <c r="H34" s="79"/>
      <c r="I34" s="80"/>
      <c r="J34" s="81"/>
      <c r="K34" s="82"/>
    </row>
    <row r="35" spans="1:11" ht="19.5" customHeight="1">
      <c r="A35" s="75"/>
      <c r="B35" s="76"/>
      <c r="C35" s="77"/>
      <c r="D35" s="78"/>
      <c r="E35" s="79"/>
      <c r="F35" s="80"/>
      <c r="G35" s="79"/>
      <c r="H35" s="79"/>
      <c r="I35" s="80"/>
      <c r="J35" s="81"/>
      <c r="K35" s="82"/>
    </row>
    <row r="36" spans="1:11" ht="19.5" customHeight="1">
      <c r="A36" s="75"/>
      <c r="B36" s="76"/>
      <c r="C36" s="77"/>
      <c r="D36" s="78"/>
      <c r="E36" s="79"/>
      <c r="F36" s="80"/>
      <c r="G36" s="79"/>
      <c r="H36" s="79"/>
      <c r="I36" s="80"/>
      <c r="J36" s="81"/>
      <c r="K36" s="82"/>
    </row>
    <row r="37" spans="1:11" ht="19.5" customHeight="1">
      <c r="A37" s="75"/>
      <c r="B37" s="76"/>
      <c r="C37" s="77"/>
      <c r="D37" s="78"/>
      <c r="E37" s="79"/>
      <c r="F37" s="80"/>
      <c r="G37" s="79"/>
      <c r="H37" s="79"/>
      <c r="I37" s="80"/>
      <c r="J37" s="81"/>
      <c r="K37" s="82"/>
    </row>
    <row r="38" spans="1:11" ht="19.5" customHeight="1">
      <c r="A38" s="75"/>
      <c r="B38" s="76"/>
      <c r="C38" s="77"/>
      <c r="D38" s="78"/>
      <c r="E38" s="79"/>
      <c r="F38" s="80"/>
      <c r="G38" s="79"/>
      <c r="H38" s="79"/>
      <c r="I38" s="80"/>
      <c r="J38" s="81"/>
      <c r="K38" s="82"/>
    </row>
    <row r="39" spans="1:11" ht="19.5" customHeight="1">
      <c r="A39" s="75"/>
      <c r="B39" s="76"/>
      <c r="C39" s="77"/>
      <c r="D39" s="78"/>
      <c r="E39" s="79"/>
      <c r="F39" s="80"/>
      <c r="G39" s="79"/>
      <c r="H39" s="79"/>
      <c r="I39" s="80"/>
      <c r="J39" s="81"/>
      <c r="K39" s="82"/>
    </row>
    <row r="40" spans="1:11" ht="19.5" customHeight="1">
      <c r="A40" s="75"/>
      <c r="B40" s="76"/>
      <c r="C40" s="77"/>
      <c r="D40" s="78"/>
      <c r="E40" s="79"/>
      <c r="F40" s="80"/>
      <c r="G40" s="79"/>
      <c r="H40" s="79"/>
      <c r="I40" s="80"/>
      <c r="J40" s="81"/>
      <c r="K40" s="82"/>
    </row>
    <row r="41" spans="1:11" ht="19.5" customHeight="1">
      <c r="A41" s="75"/>
      <c r="B41" s="76"/>
      <c r="C41" s="77"/>
      <c r="D41" s="78"/>
      <c r="E41" s="79"/>
      <c r="F41" s="80"/>
      <c r="G41" s="79"/>
      <c r="H41" s="79"/>
      <c r="I41" s="80"/>
      <c r="J41" s="81"/>
      <c r="K41" s="82"/>
    </row>
    <row r="42" spans="1:11" ht="19.5" customHeight="1">
      <c r="A42" s="75"/>
      <c r="B42" s="76"/>
      <c r="C42" s="77"/>
      <c r="D42" s="78"/>
      <c r="E42" s="79"/>
      <c r="F42" s="80"/>
      <c r="G42" s="79"/>
      <c r="H42" s="79"/>
      <c r="I42" s="80"/>
      <c r="J42" s="81"/>
      <c r="K42" s="82"/>
    </row>
    <row r="43" spans="1:11" ht="19.5" customHeight="1">
      <c r="A43" s="75"/>
      <c r="B43" s="76"/>
      <c r="C43" s="77"/>
      <c r="D43" s="78"/>
      <c r="E43" s="79"/>
      <c r="F43" s="80"/>
      <c r="G43" s="79"/>
      <c r="H43" s="79"/>
      <c r="I43" s="80"/>
      <c r="J43" s="81"/>
      <c r="K43" s="82"/>
    </row>
    <row r="44" spans="1:11" ht="19.5" customHeight="1">
      <c r="A44" s="75"/>
      <c r="B44" s="76"/>
      <c r="C44" s="77"/>
      <c r="D44" s="78"/>
      <c r="E44" s="79"/>
      <c r="F44" s="80"/>
      <c r="G44" s="79"/>
      <c r="H44" s="79"/>
      <c r="I44" s="80"/>
      <c r="J44" s="81"/>
      <c r="K44" s="82"/>
    </row>
    <row r="45" spans="1:11" ht="19.5" customHeight="1">
      <c r="A45" s="75"/>
      <c r="B45" s="76"/>
      <c r="C45" s="77"/>
      <c r="D45" s="78"/>
      <c r="E45" s="79"/>
      <c r="F45" s="80"/>
      <c r="G45" s="79"/>
      <c r="H45" s="79"/>
      <c r="I45" s="80"/>
      <c r="J45" s="81"/>
      <c r="K45" s="82"/>
    </row>
    <row r="46" spans="1:11" ht="19.5" customHeight="1">
      <c r="A46" s="75"/>
      <c r="B46" s="76"/>
      <c r="C46" s="77"/>
      <c r="D46" s="78"/>
      <c r="E46" s="79"/>
      <c r="F46" s="80"/>
      <c r="G46" s="79"/>
      <c r="H46" s="79"/>
      <c r="I46" s="80"/>
      <c r="J46" s="81"/>
      <c r="K46" s="82"/>
    </row>
    <row r="47" spans="1:11" ht="19.5" customHeight="1">
      <c r="A47" s="75"/>
      <c r="B47" s="76"/>
      <c r="C47" s="77"/>
      <c r="D47" s="78"/>
      <c r="E47" s="79"/>
      <c r="F47" s="80"/>
      <c r="G47" s="79"/>
      <c r="H47" s="79"/>
      <c r="I47" s="80"/>
      <c r="J47" s="81"/>
      <c r="K47" s="82"/>
    </row>
    <row r="48" spans="1:11" ht="19.5" customHeight="1">
      <c r="A48" s="75"/>
      <c r="B48" s="76"/>
      <c r="C48" s="77"/>
      <c r="D48" s="78"/>
      <c r="E48" s="79"/>
      <c r="F48" s="80"/>
      <c r="G48" s="79"/>
      <c r="H48" s="79"/>
      <c r="I48" s="80"/>
      <c r="J48" s="81"/>
      <c r="K48" s="82"/>
    </row>
    <row r="49" spans="1:11" ht="19.5" customHeight="1">
      <c r="A49" s="75"/>
      <c r="B49" s="76"/>
      <c r="C49" s="77"/>
      <c r="D49" s="78"/>
      <c r="E49" s="79"/>
      <c r="F49" s="80"/>
      <c r="G49" s="79"/>
      <c r="H49" s="79"/>
      <c r="I49" s="80"/>
      <c r="J49" s="81"/>
      <c r="K49" s="82"/>
    </row>
    <row r="50" spans="1:11" ht="19.5" customHeight="1">
      <c r="A50" s="75"/>
      <c r="B50" s="76"/>
      <c r="C50" s="77"/>
      <c r="D50" s="78"/>
      <c r="E50" s="79"/>
      <c r="F50" s="80"/>
      <c r="G50" s="79"/>
      <c r="H50" s="79"/>
      <c r="I50" s="80"/>
      <c r="J50" s="81"/>
      <c r="K50" s="82"/>
    </row>
    <row r="51" spans="1:11" ht="19.5" customHeight="1">
      <c r="A51" s="75"/>
      <c r="B51" s="76"/>
      <c r="C51" s="77"/>
      <c r="D51" s="78"/>
      <c r="E51" s="79"/>
      <c r="F51" s="80"/>
      <c r="G51" s="79"/>
      <c r="H51" s="79"/>
      <c r="I51" s="80"/>
      <c r="J51" s="81"/>
      <c r="K51" s="82"/>
    </row>
    <row r="52" spans="1:11" ht="19.5" customHeight="1">
      <c r="A52" s="75"/>
      <c r="B52" s="76"/>
      <c r="C52" s="77"/>
      <c r="D52" s="78"/>
      <c r="E52" s="79"/>
      <c r="F52" s="80"/>
      <c r="G52" s="79"/>
      <c r="H52" s="79"/>
      <c r="I52" s="80"/>
      <c r="J52" s="81"/>
      <c r="K52" s="82"/>
    </row>
    <row r="53" spans="1:11" ht="19.5" customHeight="1">
      <c r="A53" s="75"/>
      <c r="B53" s="76"/>
      <c r="C53" s="77"/>
      <c r="D53" s="78"/>
      <c r="E53" s="79"/>
      <c r="F53" s="80"/>
      <c r="G53" s="79"/>
      <c r="H53" s="79"/>
      <c r="I53" s="80"/>
      <c r="J53" s="81"/>
      <c r="K53" s="82"/>
    </row>
    <row r="54" spans="1:11" ht="19.5" customHeight="1">
      <c r="A54" s="75"/>
      <c r="B54" s="76"/>
      <c r="C54" s="77"/>
      <c r="D54" s="78"/>
      <c r="E54" s="79"/>
      <c r="F54" s="80"/>
      <c r="G54" s="79"/>
      <c r="H54" s="79"/>
      <c r="I54" s="80"/>
      <c r="J54" s="81"/>
      <c r="K54" s="82"/>
    </row>
    <row r="55" spans="1:11" ht="19.5" customHeight="1">
      <c r="A55" s="75"/>
      <c r="B55" s="76"/>
      <c r="C55" s="77"/>
      <c r="D55" s="78"/>
      <c r="E55" s="79"/>
      <c r="F55" s="80"/>
      <c r="G55" s="79"/>
      <c r="H55" s="79"/>
      <c r="I55" s="80"/>
      <c r="J55" s="81"/>
      <c r="K55" s="82"/>
    </row>
    <row r="56" spans="1:11" ht="19.5" customHeight="1">
      <c r="A56" s="75"/>
      <c r="B56" s="76"/>
      <c r="C56" s="77"/>
      <c r="D56" s="78"/>
      <c r="E56" s="79"/>
      <c r="F56" s="80"/>
      <c r="G56" s="79"/>
      <c r="H56" s="79"/>
      <c r="I56" s="80"/>
      <c r="J56" s="81"/>
      <c r="K56" s="82"/>
    </row>
    <row r="57" spans="1:11" ht="19.5" customHeight="1">
      <c r="A57" s="75"/>
      <c r="B57" s="76"/>
      <c r="C57" s="77"/>
      <c r="D57" s="78"/>
      <c r="E57" s="79"/>
      <c r="F57" s="80"/>
      <c r="G57" s="79"/>
      <c r="H57" s="79"/>
      <c r="I57" s="80"/>
      <c r="J57" s="81"/>
      <c r="K57" s="82"/>
    </row>
    <row r="58" spans="1:11" ht="19.5" customHeight="1">
      <c r="A58" s="75"/>
      <c r="B58" s="76"/>
      <c r="C58" s="77"/>
      <c r="D58" s="78"/>
      <c r="E58" s="79"/>
      <c r="F58" s="80"/>
      <c r="G58" s="79"/>
      <c r="H58" s="79"/>
      <c r="I58" s="80"/>
      <c r="J58" s="81"/>
      <c r="K58" s="82"/>
    </row>
    <row r="59" spans="1:11" ht="19.5" customHeight="1">
      <c r="A59" s="75"/>
      <c r="B59" s="76"/>
      <c r="C59" s="77"/>
      <c r="D59" s="78"/>
      <c r="E59" s="79"/>
      <c r="F59" s="80"/>
      <c r="G59" s="79"/>
      <c r="H59" s="79"/>
      <c r="I59" s="80"/>
      <c r="J59" s="81"/>
      <c r="K59" s="82"/>
    </row>
    <row r="60" spans="1:11" ht="19.5" customHeight="1">
      <c r="A60" s="75"/>
      <c r="B60" s="76"/>
      <c r="C60" s="77"/>
      <c r="D60" s="78"/>
      <c r="E60" s="79"/>
      <c r="F60" s="80"/>
      <c r="G60" s="79"/>
      <c r="H60" s="79"/>
      <c r="I60" s="80"/>
      <c r="J60" s="81"/>
      <c r="K60" s="82"/>
    </row>
    <row r="61" spans="1:11" ht="19.5" customHeight="1">
      <c r="A61" s="75"/>
      <c r="B61" s="76"/>
      <c r="C61" s="77"/>
      <c r="D61" s="78"/>
      <c r="E61" s="79"/>
      <c r="F61" s="80"/>
      <c r="G61" s="79"/>
      <c r="H61" s="79"/>
      <c r="I61" s="80"/>
      <c r="J61" s="81"/>
      <c r="K61" s="82"/>
    </row>
    <row r="62" spans="1:11" ht="19.5" customHeight="1">
      <c r="A62" s="75"/>
      <c r="B62" s="76"/>
      <c r="C62" s="77"/>
      <c r="D62" s="78"/>
      <c r="E62" s="79"/>
      <c r="F62" s="80"/>
      <c r="G62" s="79"/>
      <c r="H62" s="79"/>
      <c r="I62" s="80"/>
      <c r="J62" s="81"/>
      <c r="K62" s="82"/>
    </row>
    <row r="63" spans="1:11" ht="19.5" customHeight="1">
      <c r="A63" s="75"/>
      <c r="B63" s="76"/>
      <c r="C63" s="77"/>
      <c r="D63" s="78"/>
      <c r="E63" s="79"/>
      <c r="F63" s="80"/>
      <c r="G63" s="79"/>
      <c r="H63" s="79"/>
      <c r="I63" s="80"/>
      <c r="J63" s="81"/>
      <c r="K63" s="82"/>
    </row>
    <row r="64" spans="1:11">
      <c r="A64" s="91"/>
      <c r="B64" s="12"/>
      <c r="C64" s="12"/>
      <c r="D64" s="12"/>
      <c r="E64" s="12"/>
      <c r="F64" s="12"/>
      <c r="G64" s="12"/>
      <c r="H64" s="12"/>
      <c r="I64" s="12"/>
      <c r="J64" s="92"/>
      <c r="K64" s="93"/>
    </row>
    <row r="65" spans="1:11">
      <c r="A65" s="91"/>
      <c r="B65" s="12"/>
      <c r="C65" s="12"/>
      <c r="D65" s="12"/>
      <c r="E65" s="12"/>
      <c r="F65" s="12"/>
      <c r="G65" s="12"/>
      <c r="H65" s="12"/>
      <c r="I65" s="12"/>
      <c r="J65" s="92"/>
      <c r="K65" s="93"/>
    </row>
    <row r="66" spans="1:11">
      <c r="A66" s="91"/>
      <c r="B66" s="12"/>
      <c r="C66" s="12"/>
      <c r="D66" s="12"/>
      <c r="E66" s="12"/>
      <c r="F66" s="12"/>
      <c r="G66" s="12"/>
      <c r="H66" s="12"/>
      <c r="I66" s="12"/>
      <c r="J66" s="92"/>
      <c r="K66" s="93"/>
    </row>
    <row r="67" spans="1:11">
      <c r="A67" s="94"/>
      <c r="B67" s="12"/>
      <c r="C67" s="12"/>
      <c r="D67" s="12"/>
      <c r="E67" s="12"/>
      <c r="F67" s="12"/>
      <c r="G67" s="12"/>
      <c r="H67" s="12"/>
      <c r="I67" s="12"/>
      <c r="J67" s="92"/>
      <c r="K67" s="93"/>
    </row>
    <row r="68" spans="1:11">
      <c r="A68" s="94"/>
      <c r="B68" s="12"/>
      <c r="C68" s="12"/>
      <c r="D68" s="12"/>
      <c r="E68" s="12"/>
      <c r="F68" s="12"/>
      <c r="G68" s="12"/>
      <c r="H68" s="12"/>
      <c r="I68" s="12"/>
      <c r="J68" s="92"/>
      <c r="K68" s="93"/>
    </row>
    <row r="69" spans="1:11">
      <c r="A69" s="94"/>
      <c r="B69" s="12"/>
      <c r="C69" s="12"/>
      <c r="D69" s="12"/>
      <c r="E69" s="12"/>
      <c r="F69" s="12"/>
      <c r="G69" s="12"/>
      <c r="H69" s="12"/>
      <c r="I69" s="12"/>
      <c r="J69" s="92"/>
      <c r="K69" s="93"/>
    </row>
    <row r="70" spans="1:11">
      <c r="A70" s="94"/>
      <c r="B70" s="12"/>
      <c r="C70" s="12"/>
      <c r="D70" s="12"/>
      <c r="E70" s="12"/>
      <c r="F70" s="12"/>
      <c r="G70" s="12"/>
      <c r="H70" s="12"/>
      <c r="I70" s="12"/>
      <c r="J70" s="92"/>
      <c r="K70" s="93"/>
    </row>
    <row r="71" spans="1:11">
      <c r="A71" s="94"/>
      <c r="B71" s="12"/>
      <c r="C71" s="12"/>
      <c r="D71" s="12"/>
      <c r="E71" s="12"/>
      <c r="F71" s="12"/>
      <c r="G71" s="12"/>
      <c r="H71" s="12"/>
      <c r="I71" s="12"/>
      <c r="J71" s="92"/>
      <c r="K71" s="93"/>
    </row>
  </sheetData>
  <sheetProtection password="C609" sheet="1" objects="1" scenarios="1"/>
  <dataValidations count="5">
    <dataValidation type="list" allowBlank="1" showInputMessage="1" showErrorMessage="1" sqref="C4:C63">
      <formula1>สินค้า!$B$2:$B$1000</formula1>
    </dataValidation>
    <dataValidation type="list" allowBlank="1" showInputMessage="1" showErrorMessage="1" sqref="E4:E63">
      <formula1>หน่วย!$B$2:$B$50</formula1>
    </dataValidation>
    <dataValidation type="list" allowBlank="1" showInputMessage="1" showErrorMessage="1" sqref="G4:G63">
      <formula1>Vendor!$B$2:$B$250</formula1>
    </dataValidation>
    <dataValidation type="list" allowBlank="1" showInputMessage="1" showErrorMessage="1" sqref="H4:H63">
      <formula1>หน่วยงาน!$B$2:$B$10</formula1>
    </dataValidation>
    <dataValidation type="list" allowBlank="1" showInputMessage="1" showErrorMessage="1" sqref="K4:K63">
      <formula1>"Update,Delete,Add"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1">
    <tabColor theme="6"/>
  </sheetPr>
  <dimension ref="B2:M66"/>
  <sheetViews>
    <sheetView workbookViewId="0">
      <selection activeCell="D8" sqref="D8"/>
    </sheetView>
  </sheetViews>
  <sheetFormatPr defaultRowHeight="14.25"/>
  <cols>
    <col min="1" max="1" width="3.375" customWidth="1"/>
    <col min="2" max="2" width="6.5" style="119" customWidth="1"/>
    <col min="3" max="3" width="8.25" style="119" customWidth="1"/>
    <col min="4" max="4" width="36.25" customWidth="1"/>
    <col min="5" max="5" width="8.375" style="104" customWidth="1"/>
    <col min="6" max="6" width="7" customWidth="1"/>
    <col min="7" max="7" width="8.5" style="104" customWidth="1"/>
    <col min="8" max="8" width="13.75" customWidth="1"/>
    <col min="9" max="9" width="14" customWidth="1"/>
    <col min="10" max="11" width="10.125" style="104" customWidth="1"/>
    <col min="12" max="12" width="10.375" style="104" customWidth="1"/>
  </cols>
  <sheetData>
    <row r="2" spans="2:13" ht="25.5" customHeight="1">
      <c r="B2" s="188" t="s">
        <v>69</v>
      </c>
      <c r="C2" s="188"/>
      <c r="D2" s="114">
        <v>0</v>
      </c>
      <c r="E2" s="115"/>
      <c r="F2" s="189"/>
      <c r="G2" s="189"/>
      <c r="H2" s="116"/>
      <c r="I2" s="2"/>
      <c r="K2"/>
      <c r="L2"/>
      <c r="M2" s="41">
        <f>COUNTIF(Database!B:B,FindPO!D2)</f>
        <v>0</v>
      </c>
    </row>
    <row r="3" spans="2:13" ht="27.75" customHeight="1">
      <c r="B3" s="117" t="s">
        <v>4</v>
      </c>
      <c r="C3" s="117" t="s">
        <v>64</v>
      </c>
      <c r="D3" s="38" t="s">
        <v>31</v>
      </c>
      <c r="E3" s="102" t="s">
        <v>65</v>
      </c>
      <c r="F3" s="38" t="s">
        <v>66</v>
      </c>
      <c r="G3" s="111" t="s">
        <v>940</v>
      </c>
      <c r="H3" s="38" t="s">
        <v>67</v>
      </c>
      <c r="I3" s="38" t="s">
        <v>49</v>
      </c>
      <c r="J3" s="102" t="s">
        <v>68</v>
      </c>
      <c r="K3" s="102" t="s">
        <v>941</v>
      </c>
      <c r="L3" s="102" t="s">
        <v>934</v>
      </c>
      <c r="M3" s="2"/>
    </row>
    <row r="4" spans="2:13">
      <c r="B4" s="118" t="str">
        <f t="array" ref="B4">IF(ROWS($B$4:B4)&gt;$M$2,"",INDEX(Database!J$2:J$1000,SMALL(IF(Database!$B$2:$B$1000=FindPO!$D$2,ROW(Database!$J$2:$J$1000)-ROW(Database!$B$2)+1),ROWS($B$4:B4))))</f>
        <v/>
      </c>
      <c r="C4" s="118" t="str">
        <f t="array" ref="C4">IF(ROWS($B$4:C4)&gt;$M$2,"",INDEX(Database!B$2:B$1000,SMALL(IF(Database!$B$2:$B$1000=FindPO!$D$2,ROW(Database!$A$2:$A$1000)-ROW(Database!$B$2)+1),ROWS($B$4:C4))))</f>
        <v/>
      </c>
      <c r="D4" s="39" t="str">
        <f t="array" ref="D4">IF(ROWS($B$4:D4)&gt;$M$2,"",INDEX(Database!C$2:C$1000,SMALL(IF(Database!$B$2:$B$1000=FindPO!$D$2,ROW(Database!$A$2:$A$1000)-ROW(Database!$B$2)+1),ROWS($B$4:D4))))</f>
        <v/>
      </c>
      <c r="E4" s="103" t="str">
        <f t="array" ref="E4">IF(ROWS($B$4:E4)&gt;$M$2,"",INDEX(Database!D$2:D$1000,SMALL(IF(Database!$B$2:$B$1000=FindPO!$D$2,ROW(Database!$A$2:$A$1000)-ROW(Database!$B$2)+1),ROWS($B$4:E4))))</f>
        <v/>
      </c>
      <c r="F4" s="39" t="str">
        <f t="array" ref="F4">IF(ROWS($B$4:F4)&gt;$M$2,"",INDEX(Database!E$2:E$1000,SMALL(IF(Database!$B$2:$B$1000=FindPO!$D$2,ROW(Database!$A$2:$A$1000)-ROW(Database!$B$2)+1),ROWS($B$4:F4))))</f>
        <v/>
      </c>
      <c r="G4" s="103" t="str">
        <f t="array" ref="G4">IF(ROWS($B$4:G4)&gt;$M$2,"",INDEX(Database!F$2:F$67,SMALL(IF(Database!$B$2:$B$67=FindPO!$D$2,ROW(Database!$A$2:$A$67)-ROW(Database!$B$2)+1),ROWS($B$4:G4))))</f>
        <v/>
      </c>
      <c r="H4" s="39" t="str">
        <f t="array" ref="H4">IF(ROWS($B$4:H4)&gt;$M$2,"",INDEX(Database!G$2:G$1000,SMALL(IF(Database!$B$2:$B$1000=FindPO!$D$2,ROW(Database!$A$2:$A$1000)-ROW(Database!$B$2)+1),ROWS($B$4:H4))))</f>
        <v/>
      </c>
      <c r="I4" s="39" t="str">
        <f t="array" ref="I4">IF(ROWS($B$4:I4)&gt;$M$2,"",INDEX(Database!H$2:H$1000,SMALL(IF(Database!$B$2:$B$1000=FindPO!$D$2,ROW(Database!$A$2:$A$1000)-ROW(Database!$B$2)+1),ROWS($B$4:I4))))</f>
        <v/>
      </c>
      <c r="J4" s="103" t="str">
        <f t="array" ref="J4">IF(ROWS($B$4:J4)&gt;$M$2,"",INDEX(Database!I$2:I$1000,SMALL(IF(Database!$B$2:$B$1000=FindPO!$D$2,ROW(Database!$A$2:$A$1000)-ROW(Database!$B$2)+1),ROWS($B$4:J4))))</f>
        <v/>
      </c>
      <c r="K4" s="103" t="str">
        <f t="array" ref="K4">IF(ROWS($B$4:B4)&gt;$M$2,"",INDEX(Database!K$2:K$1000,SMALL(IF(Database!$B$2:$B$1000=FindPO!$D$2,ROW(Database!$K$2:$K$1000)-ROW(Database!$B$2)+1),ROWS($B$4:B4))))</f>
        <v/>
      </c>
      <c r="L4" s="103" t="str">
        <f t="array" ref="L4">IF(ROWS($B$4:B4)&gt;$M$2,"",INDEX(Database!L$2:L$1000,SMALL(IF(Database!$B$2:$B$1000=FindPO!$D$2,ROW(Database!$L$2:$L$1000)-ROW(Database!$B$2)+1),ROWS($B$4:B4))))</f>
        <v/>
      </c>
      <c r="M4" s="2"/>
    </row>
    <row r="5" spans="2:13">
      <c r="B5" s="118" t="str">
        <f t="array" ref="B5">IF(ROWS($B$4:B5)&gt;$M$2,"",INDEX(Database!J$2:J$1000,SMALL(IF(Database!$B$2:$B$1000=FindPO!$D$2,ROW(Database!$J$2:$J$1000)-ROW(Database!$B$2)+1),ROWS($B$4:B5))))</f>
        <v/>
      </c>
      <c r="C5" s="118" t="str">
        <f t="array" ref="C5">IF(ROWS($B$4:C5)&gt;$M$2,"",INDEX(Database!B$2:B$1000,SMALL(IF(Database!$B$2:$B$1000=FindPO!$D$2,ROW(Database!$A$2:$A$1000)-ROW(Database!$B$2)+1),ROWS($B$4:C5))))</f>
        <v/>
      </c>
      <c r="D5" s="39" t="str">
        <f t="array" ref="D5">IF(ROWS($B$4:D5)&gt;$M$2,"",INDEX(Database!C$2:C$1000,SMALL(IF(Database!$B$2:$B$1000=FindPO!$D$2,ROW(Database!$A$2:$A$1000)-ROW(Database!$B$2)+1),ROWS($B$4:D5))))</f>
        <v/>
      </c>
      <c r="E5" s="103" t="str">
        <f t="array" ref="E5">IF(ROWS($B$4:E5)&gt;$M$2,"",INDEX(Database!D$2:D$1000,SMALL(IF(Database!$B$2:$B$1000=FindPO!$D$2,ROW(Database!$A$2:$A$1000)-ROW(Database!$B$2)+1),ROWS($B$4:E5))))</f>
        <v/>
      </c>
      <c r="F5" s="39" t="str">
        <f t="array" ref="F5">IF(ROWS($B$4:F5)&gt;$M$2,"",INDEX(Database!E$2:E$1000,SMALL(IF(Database!$B$2:$B$1000=FindPO!$D$2,ROW(Database!$A$2:$A$1000)-ROW(Database!$B$2)+1),ROWS($B$4:F5))))</f>
        <v/>
      </c>
      <c r="G5" s="103" t="str">
        <f t="array" ref="G5">IF(ROWS($B$4:G5)&gt;$M$2,"",INDEX(Database!F$2:F$67,SMALL(IF(Database!$B$2:$B$67=FindPO!$D$2,ROW(Database!$A$2:$A$67)-ROW(Database!$B$2)+1),ROWS($B$4:G5))))</f>
        <v/>
      </c>
      <c r="H5" s="39" t="str">
        <f t="array" ref="H5">IF(ROWS($B$4:H5)&gt;$M$2,"",INDEX(Database!G$2:G$1000,SMALL(IF(Database!$B$2:$B$1000=FindPO!$D$2,ROW(Database!$A$2:$A$1000)-ROW(Database!$B$2)+1),ROWS($B$4:H5))))</f>
        <v/>
      </c>
      <c r="I5" s="39" t="str">
        <f t="array" ref="I5">IF(ROWS($B$4:I5)&gt;$M$2,"",INDEX(Database!H$2:H$1000,SMALL(IF(Database!$B$2:$B$1000=FindPO!$D$2,ROW(Database!$A$2:$A$1000)-ROW(Database!$B$2)+1),ROWS($B$4:I5))))</f>
        <v/>
      </c>
      <c r="J5" s="103" t="str">
        <f t="array" ref="J5">IF(ROWS($B$4:J5)&gt;$M$2,"",INDEX(Database!I$2:I$1000,SMALL(IF(Database!$B$2:$B$1000=FindPO!$D$2,ROW(Database!$A$2:$A$1000)-ROW(Database!$B$2)+1),ROWS($B$4:J5))))</f>
        <v/>
      </c>
      <c r="K5" s="103" t="str">
        <f t="array" ref="K5">IF(ROWS($B$4:B5)&gt;$M$2,"",INDEX(Database!K$2:K$1000,SMALL(IF(Database!$B$2:$B$1000=FindPO!$D$2,ROW(Database!$K$2:$K$1000)-ROW(Database!$B$2)+1),ROWS($B$4:B5))))</f>
        <v/>
      </c>
      <c r="L5" s="103" t="str">
        <f t="array" ref="L5">IF(ROWS($B$4:B5)&gt;$M$2,"",INDEX(Database!L$2:L$1000,SMALL(IF(Database!$B$2:$B$1000=FindPO!$D$2,ROW(Database!$L$2:$L$1000)-ROW(Database!$B$2)+1),ROWS($B$4:B5))))</f>
        <v/>
      </c>
      <c r="M5" s="2"/>
    </row>
    <row r="6" spans="2:13">
      <c r="B6" s="118" t="str">
        <f t="array" ref="B6">IF(ROWS($B$4:B6)&gt;$M$2,"",INDEX(Database!J$2:J$1000,SMALL(IF(Database!$B$2:$B$1000=FindPO!$D$2,ROW(Database!$J$2:$J$1000)-ROW(Database!$B$2)+1),ROWS($B$4:B6))))</f>
        <v/>
      </c>
      <c r="C6" s="118" t="str">
        <f t="array" ref="C6">IF(ROWS($B$4:C6)&gt;$M$2,"",INDEX(Database!B$2:B$1000,SMALL(IF(Database!$B$2:$B$1000=FindPO!$D$2,ROW(Database!$A$2:$A$1000)-ROW(Database!$B$2)+1),ROWS($B$4:C6))))</f>
        <v/>
      </c>
      <c r="D6" s="39" t="str">
        <f t="array" ref="D6">IF(ROWS($B$4:D6)&gt;$M$2,"",INDEX(Database!C$2:C$1000,SMALL(IF(Database!$B$2:$B$1000=FindPO!$D$2,ROW(Database!$A$2:$A$1000)-ROW(Database!$B$2)+1),ROWS($B$4:D6))))</f>
        <v/>
      </c>
      <c r="E6" s="103" t="str">
        <f t="array" ref="E6">IF(ROWS($B$4:E6)&gt;$M$2,"",INDEX(Database!D$2:D$1000,SMALL(IF(Database!$B$2:$B$1000=FindPO!$D$2,ROW(Database!$A$2:$A$1000)-ROW(Database!$B$2)+1),ROWS($B$4:E6))))</f>
        <v/>
      </c>
      <c r="F6" s="39" t="str">
        <f t="array" ref="F6">IF(ROWS($B$4:F6)&gt;$M$2,"",INDEX(Database!E$2:E$1000,SMALL(IF(Database!$B$2:$B$1000=FindPO!$D$2,ROW(Database!$A$2:$A$1000)-ROW(Database!$B$2)+1),ROWS($B$4:F6))))</f>
        <v/>
      </c>
      <c r="G6" s="103" t="str">
        <f t="array" ref="G6">IF(ROWS($B$4:G6)&gt;$M$2,"",INDEX(Database!F$2:F$67,SMALL(IF(Database!$B$2:$B$67=FindPO!$D$2,ROW(Database!$A$2:$A$67)-ROW(Database!$B$2)+1),ROWS($B$4:G6))))</f>
        <v/>
      </c>
      <c r="H6" s="39" t="str">
        <f t="array" ref="H6">IF(ROWS($B$4:H6)&gt;$M$2,"",INDEX(Database!G$2:G$1000,SMALL(IF(Database!$B$2:$B$1000=FindPO!$D$2,ROW(Database!$A$2:$A$1000)-ROW(Database!$B$2)+1),ROWS($B$4:H6))))</f>
        <v/>
      </c>
      <c r="I6" s="39" t="str">
        <f t="array" ref="I6">IF(ROWS($B$4:I6)&gt;$M$2,"",INDEX(Database!H$2:H$1000,SMALL(IF(Database!$B$2:$B$1000=FindPO!$D$2,ROW(Database!$A$2:$A$1000)-ROW(Database!$B$2)+1),ROWS($B$4:I6))))</f>
        <v/>
      </c>
      <c r="J6" s="103" t="str">
        <f t="array" ref="J6">IF(ROWS($B$4:J6)&gt;$M$2,"",INDEX(Database!I$2:I$1000,SMALL(IF(Database!$B$2:$B$1000=FindPO!$D$2,ROW(Database!$A$2:$A$1000)-ROW(Database!$B$2)+1),ROWS($B$4:J6))))</f>
        <v/>
      </c>
      <c r="K6" s="103" t="str">
        <f t="array" ref="K6">IF(ROWS($B$4:B6)&gt;$M$2,"",INDEX(Database!K$2:K$1000,SMALL(IF(Database!$B$2:$B$1000=FindPO!$D$2,ROW(Database!$K$2:$K$1000)-ROW(Database!$B$2)+1),ROWS($B$4:B6))))</f>
        <v/>
      </c>
      <c r="L6" s="103" t="str">
        <f t="array" ref="L6">IF(ROWS($B$4:B6)&gt;$M$2,"",INDEX(Database!L$2:L$1000,SMALL(IF(Database!$B$2:$B$1000=FindPO!$D$2,ROW(Database!$L$2:$L$1000)-ROW(Database!$B$2)+1),ROWS($B$4:B6))))</f>
        <v/>
      </c>
      <c r="M6" s="2"/>
    </row>
    <row r="7" spans="2:13">
      <c r="B7" s="118" t="str">
        <f t="array" ref="B7">IF(ROWS($B$4:B7)&gt;$M$2,"",INDEX(Database!J$2:J$1000,SMALL(IF(Database!$B$2:$B$1000=FindPO!$D$2,ROW(Database!$J$2:$J$1000)-ROW(Database!$B$2)+1),ROWS($B$4:B7))))</f>
        <v/>
      </c>
      <c r="C7" s="118" t="str">
        <f t="array" ref="C7">IF(ROWS($B$4:C7)&gt;$M$2,"",INDEX(Database!B$2:B$1000,SMALL(IF(Database!$B$2:$B$1000=FindPO!$D$2,ROW(Database!$A$2:$A$1000)-ROW(Database!$B$2)+1),ROWS($B$4:C7))))</f>
        <v/>
      </c>
      <c r="D7" s="39" t="str">
        <f t="array" ref="D7">IF(ROWS($B$4:D7)&gt;$M$2,"",INDEX(Database!C$2:C$1000,SMALL(IF(Database!$B$2:$B$1000=FindPO!$D$2,ROW(Database!$A$2:$A$1000)-ROW(Database!$B$2)+1),ROWS($B$4:D7))))</f>
        <v/>
      </c>
      <c r="E7" s="103" t="str">
        <f t="array" ref="E7">IF(ROWS($B$4:E7)&gt;$M$2,"",INDEX(Database!D$2:D$1000,SMALL(IF(Database!$B$2:$B$1000=FindPO!$D$2,ROW(Database!$A$2:$A$1000)-ROW(Database!$B$2)+1),ROWS($B$4:E7))))</f>
        <v/>
      </c>
      <c r="F7" s="39" t="str">
        <f t="array" ref="F7">IF(ROWS($B$4:F7)&gt;$M$2,"",INDEX(Database!E$2:E$1000,SMALL(IF(Database!$B$2:$B$1000=FindPO!$D$2,ROW(Database!$A$2:$A$1000)-ROW(Database!$B$2)+1),ROWS($B$4:F7))))</f>
        <v/>
      </c>
      <c r="G7" s="103" t="str">
        <f t="array" ref="G7">IF(ROWS($B$4:G7)&gt;$M$2,"",INDEX(Database!F$2:F$67,SMALL(IF(Database!$B$2:$B$67=FindPO!$D$2,ROW(Database!$A$2:$A$67)-ROW(Database!$B$2)+1),ROWS($B$4:G7))))</f>
        <v/>
      </c>
      <c r="H7" s="39" t="str">
        <f t="array" ref="H7">IF(ROWS($B$4:H7)&gt;$M$2,"",INDEX(Database!G$2:G$1000,SMALL(IF(Database!$B$2:$B$1000=FindPO!$D$2,ROW(Database!$A$2:$A$1000)-ROW(Database!$B$2)+1),ROWS($B$4:H7))))</f>
        <v/>
      </c>
      <c r="I7" s="39" t="str">
        <f t="array" ref="I7">IF(ROWS($B$4:I7)&gt;$M$2,"",INDEX(Database!H$2:H$1000,SMALL(IF(Database!$B$2:$B$1000=FindPO!$D$2,ROW(Database!$A$2:$A$1000)-ROW(Database!$B$2)+1),ROWS($B$4:I7))))</f>
        <v/>
      </c>
      <c r="J7" s="103" t="str">
        <f t="array" ref="J7">IF(ROWS($B$4:J7)&gt;$M$2,"",INDEX(Database!I$2:I$1000,SMALL(IF(Database!$B$2:$B$1000=FindPO!$D$2,ROW(Database!$A$2:$A$1000)-ROW(Database!$B$2)+1),ROWS($B$4:J7))))</f>
        <v/>
      </c>
      <c r="K7" s="103" t="str">
        <f t="array" ref="K7">IF(ROWS($B$4:B7)&gt;$M$2,"",INDEX(Database!K$2:K$1000,SMALL(IF(Database!$B$2:$B$1000=FindPO!$D$2,ROW(Database!$K$2:$K$1000)-ROW(Database!$B$2)+1),ROWS($B$4:B7))))</f>
        <v/>
      </c>
      <c r="L7" s="103" t="str">
        <f t="array" ref="L7">IF(ROWS($B$4:B7)&gt;$M$2,"",INDEX(Database!L$2:L$1000,SMALL(IF(Database!$B$2:$B$1000=FindPO!$D$2,ROW(Database!$L$2:$L$1000)-ROW(Database!$B$2)+1),ROWS($B$4:B7))))</f>
        <v/>
      </c>
      <c r="M7" s="2"/>
    </row>
    <row r="8" spans="2:13">
      <c r="B8" s="118" t="str">
        <f t="array" ref="B8">IF(ROWS($B$4:B8)&gt;$M$2,"",INDEX(Database!J$2:J$1000,SMALL(IF(Database!$B$2:$B$1000=FindPO!$D$2,ROW(Database!$J$2:$J$1000)-ROW(Database!$B$2)+1),ROWS($B$4:B8))))</f>
        <v/>
      </c>
      <c r="C8" s="118" t="str">
        <f t="array" ref="C8">IF(ROWS($B$4:C8)&gt;$M$2,"",INDEX(Database!B$2:B$1000,SMALL(IF(Database!$B$2:$B$1000=FindPO!$D$2,ROW(Database!$A$2:$A$1000)-ROW(Database!$B$2)+1),ROWS($B$4:C8))))</f>
        <v/>
      </c>
      <c r="D8" s="39" t="str">
        <f t="array" ref="D8">IF(ROWS($B$4:D8)&gt;$M$2,"",INDEX(Database!C$2:C$1000,SMALL(IF(Database!$B$2:$B$1000=FindPO!$D$2,ROW(Database!$A$2:$A$1000)-ROW(Database!$B$2)+1),ROWS($B$4:D8))))</f>
        <v/>
      </c>
      <c r="E8" s="103" t="str">
        <f t="array" ref="E8">IF(ROWS($B$4:E8)&gt;$M$2,"",INDEX(Database!D$2:D$1000,SMALL(IF(Database!$B$2:$B$1000=FindPO!$D$2,ROW(Database!$A$2:$A$1000)-ROW(Database!$B$2)+1),ROWS($B$4:E8))))</f>
        <v/>
      </c>
      <c r="F8" s="39" t="str">
        <f t="array" ref="F8">IF(ROWS($B$4:F8)&gt;$M$2,"",INDEX(Database!E$2:E$1000,SMALL(IF(Database!$B$2:$B$1000=FindPO!$D$2,ROW(Database!$A$2:$A$1000)-ROW(Database!$B$2)+1),ROWS($B$4:F8))))</f>
        <v/>
      </c>
      <c r="G8" s="103" t="str">
        <f t="array" ref="G8">IF(ROWS($B$4:G8)&gt;$M$2,"",INDEX(Database!F$2:F$67,SMALL(IF(Database!$B$2:$B$67=FindPO!$D$2,ROW(Database!$A$2:$A$67)-ROW(Database!$B$2)+1),ROWS($B$4:G8))))</f>
        <v/>
      </c>
      <c r="H8" s="39" t="str">
        <f t="array" ref="H8">IF(ROWS($B$4:H8)&gt;$M$2,"",INDEX(Database!G$2:G$1000,SMALL(IF(Database!$B$2:$B$1000=FindPO!$D$2,ROW(Database!$A$2:$A$1000)-ROW(Database!$B$2)+1),ROWS($B$4:H8))))</f>
        <v/>
      </c>
      <c r="I8" s="39" t="str">
        <f t="array" ref="I8">IF(ROWS($B$4:I8)&gt;$M$2,"",INDEX(Database!H$2:H$1000,SMALL(IF(Database!$B$2:$B$1000=FindPO!$D$2,ROW(Database!$A$2:$A$1000)-ROW(Database!$B$2)+1),ROWS($B$4:I8))))</f>
        <v/>
      </c>
      <c r="J8" s="103" t="str">
        <f t="array" ref="J8">IF(ROWS($B$4:J8)&gt;$M$2,"",INDEX(Database!I$2:I$1000,SMALL(IF(Database!$B$2:$B$1000=FindPO!$D$2,ROW(Database!$A$2:$A$1000)-ROW(Database!$B$2)+1),ROWS($B$4:J8))))</f>
        <v/>
      </c>
      <c r="K8" s="103" t="str">
        <f t="array" ref="K8">IF(ROWS($B$4:B8)&gt;$M$2,"",INDEX(Database!K$2:K$1000,SMALL(IF(Database!$B$2:$B$1000=FindPO!$D$2,ROW(Database!$K$2:$K$1000)-ROW(Database!$B$2)+1),ROWS($B$4:B8))))</f>
        <v/>
      </c>
      <c r="L8" s="103" t="str">
        <f t="array" ref="L8">IF(ROWS($B$4:B8)&gt;$M$2,"",INDEX(Database!L$2:L$1000,SMALL(IF(Database!$B$2:$B$1000=FindPO!$D$2,ROW(Database!$L$2:$L$1000)-ROW(Database!$B$2)+1),ROWS($B$4:B8))))</f>
        <v/>
      </c>
      <c r="M8" s="2"/>
    </row>
    <row r="9" spans="2:13">
      <c r="B9" s="118" t="str">
        <f t="array" ref="B9">IF(ROWS($B$4:B9)&gt;$M$2,"",INDEX(Database!J$2:J$1000,SMALL(IF(Database!$B$2:$B$1000=FindPO!$D$2,ROW(Database!$J$2:$J$1000)-ROW(Database!$B$2)+1),ROWS($B$4:B9))))</f>
        <v/>
      </c>
      <c r="C9" s="118" t="str">
        <f t="array" ref="C9">IF(ROWS($B$4:C9)&gt;$M$2,"",INDEX(Database!B$2:B$1000,SMALL(IF(Database!$B$2:$B$1000=FindPO!$D$2,ROW(Database!$A$2:$A$1000)-ROW(Database!$B$2)+1),ROWS($B$4:C9))))</f>
        <v/>
      </c>
      <c r="D9" s="39" t="str">
        <f t="array" ref="D9">IF(ROWS($B$4:D9)&gt;$M$2,"",INDEX(Database!C$2:C$1000,SMALL(IF(Database!$B$2:$B$1000=FindPO!$D$2,ROW(Database!$A$2:$A$1000)-ROW(Database!$B$2)+1),ROWS($B$4:D9))))</f>
        <v/>
      </c>
      <c r="E9" s="103" t="str">
        <f t="array" ref="E9">IF(ROWS($B$4:E9)&gt;$M$2,"",INDEX(Database!D$2:D$1000,SMALL(IF(Database!$B$2:$B$1000=FindPO!$D$2,ROW(Database!$A$2:$A$1000)-ROW(Database!$B$2)+1),ROWS($B$4:E9))))</f>
        <v/>
      </c>
      <c r="F9" s="39" t="str">
        <f t="array" ref="F9">IF(ROWS($B$4:F9)&gt;$M$2,"",INDEX(Database!E$2:E$1000,SMALL(IF(Database!$B$2:$B$1000=FindPO!$D$2,ROW(Database!$A$2:$A$1000)-ROW(Database!$B$2)+1),ROWS($B$4:F9))))</f>
        <v/>
      </c>
      <c r="G9" s="103" t="str">
        <f t="array" ref="G9">IF(ROWS($B$4:G9)&gt;$M$2,"",INDEX(Database!F$2:F$67,SMALL(IF(Database!$B$2:$B$67=FindPO!$D$2,ROW(Database!$A$2:$A$67)-ROW(Database!$B$2)+1),ROWS($B$4:G9))))</f>
        <v/>
      </c>
      <c r="H9" s="39" t="str">
        <f t="array" ref="H9">IF(ROWS($B$4:H9)&gt;$M$2,"",INDEX(Database!G$2:G$1000,SMALL(IF(Database!$B$2:$B$1000=FindPO!$D$2,ROW(Database!$A$2:$A$1000)-ROW(Database!$B$2)+1),ROWS($B$4:H9))))</f>
        <v/>
      </c>
      <c r="I9" s="39" t="str">
        <f t="array" ref="I9">IF(ROWS($B$4:I9)&gt;$M$2,"",INDEX(Database!H$2:H$1000,SMALL(IF(Database!$B$2:$B$1000=FindPO!$D$2,ROW(Database!$A$2:$A$1000)-ROW(Database!$B$2)+1),ROWS($B$4:I9))))</f>
        <v/>
      </c>
      <c r="J9" s="103" t="str">
        <f t="array" ref="J9">IF(ROWS($B$4:J9)&gt;$M$2,"",INDEX(Database!I$2:I$1000,SMALL(IF(Database!$B$2:$B$1000=FindPO!$D$2,ROW(Database!$A$2:$A$1000)-ROW(Database!$B$2)+1),ROWS($B$4:J9))))</f>
        <v/>
      </c>
      <c r="K9" s="103" t="str">
        <f t="array" ref="K9">IF(ROWS($B$4:B9)&gt;$M$2,"",INDEX(Database!K$2:K$1000,SMALL(IF(Database!$B$2:$B$1000=FindPO!$D$2,ROW(Database!$K$2:$K$1000)-ROW(Database!$B$2)+1),ROWS($B$4:B9))))</f>
        <v/>
      </c>
      <c r="L9" s="103" t="str">
        <f t="array" ref="L9">IF(ROWS($B$4:B9)&gt;$M$2,"",INDEX(Database!L$2:L$1000,SMALL(IF(Database!$B$2:$B$1000=FindPO!$D$2,ROW(Database!$L$2:$L$1000)-ROW(Database!$B$2)+1),ROWS($B$4:B9))))</f>
        <v/>
      </c>
      <c r="M9" s="2"/>
    </row>
    <row r="10" spans="2:13">
      <c r="B10" s="118" t="str">
        <f t="array" ref="B10">IF(ROWS($B$4:B10)&gt;$M$2,"",INDEX(Database!J$2:J$1000,SMALL(IF(Database!$B$2:$B$1000=FindPO!$D$2,ROW(Database!$J$2:$J$1000)-ROW(Database!$B$2)+1),ROWS($B$4:B10))))</f>
        <v/>
      </c>
      <c r="C10" s="118" t="str">
        <f t="array" ref="C10">IF(ROWS($B$4:C10)&gt;$M$2,"",INDEX(Database!B$2:B$1000,SMALL(IF(Database!$B$2:$B$1000=FindPO!$D$2,ROW(Database!$A$2:$A$1000)-ROW(Database!$B$2)+1),ROWS($B$4:C10))))</f>
        <v/>
      </c>
      <c r="D10" s="39" t="str">
        <f t="array" ref="D10">IF(ROWS($B$4:D10)&gt;$M$2,"",INDEX(Database!C$2:C$1000,SMALL(IF(Database!$B$2:$B$1000=FindPO!$D$2,ROW(Database!$A$2:$A$1000)-ROW(Database!$B$2)+1),ROWS($B$4:D10))))</f>
        <v/>
      </c>
      <c r="E10" s="103" t="str">
        <f t="array" ref="E10">IF(ROWS($B$4:E10)&gt;$M$2,"",INDEX(Database!D$2:D$1000,SMALL(IF(Database!$B$2:$B$1000=FindPO!$D$2,ROW(Database!$A$2:$A$1000)-ROW(Database!$B$2)+1),ROWS($B$4:E10))))</f>
        <v/>
      </c>
      <c r="F10" s="39" t="str">
        <f t="array" ref="F10">IF(ROWS($B$4:F10)&gt;$M$2,"",INDEX(Database!E$2:E$1000,SMALL(IF(Database!$B$2:$B$1000=FindPO!$D$2,ROW(Database!$A$2:$A$1000)-ROW(Database!$B$2)+1),ROWS($B$4:F10))))</f>
        <v/>
      </c>
      <c r="G10" s="103" t="str">
        <f t="array" ref="G10">IF(ROWS($B$4:G10)&gt;$M$2,"",INDEX(Database!F$2:F$67,SMALL(IF(Database!$B$2:$B$67=FindPO!$D$2,ROW(Database!$A$2:$A$67)-ROW(Database!$B$2)+1),ROWS($B$4:G10))))</f>
        <v/>
      </c>
      <c r="H10" s="39" t="str">
        <f t="array" ref="H10">IF(ROWS($B$4:H10)&gt;$M$2,"",INDEX(Database!G$2:G$1000,SMALL(IF(Database!$B$2:$B$1000=FindPO!$D$2,ROW(Database!$A$2:$A$1000)-ROW(Database!$B$2)+1),ROWS($B$4:H10))))</f>
        <v/>
      </c>
      <c r="I10" s="39" t="str">
        <f t="array" ref="I10">IF(ROWS($B$4:I10)&gt;$M$2,"",INDEX(Database!H$2:H$1000,SMALL(IF(Database!$B$2:$B$1000=FindPO!$D$2,ROW(Database!$A$2:$A$1000)-ROW(Database!$B$2)+1),ROWS($B$4:I10))))</f>
        <v/>
      </c>
      <c r="J10" s="103" t="str">
        <f t="array" ref="J10">IF(ROWS($B$4:J10)&gt;$M$2,"",INDEX(Database!I$2:I$1000,SMALL(IF(Database!$B$2:$B$1000=FindPO!$D$2,ROW(Database!$A$2:$A$1000)-ROW(Database!$B$2)+1),ROWS($B$4:J10))))</f>
        <v/>
      </c>
      <c r="K10" s="103" t="str">
        <f t="array" ref="K10">IF(ROWS($B$4:B10)&gt;$M$2,"",INDEX(Database!K$2:K$1000,SMALL(IF(Database!$B$2:$B$1000=FindPO!$D$2,ROW(Database!$K$2:$K$1000)-ROW(Database!$B$2)+1),ROWS($B$4:B10))))</f>
        <v/>
      </c>
      <c r="L10" s="103" t="str">
        <f t="array" ref="L10">IF(ROWS($B$4:B10)&gt;$M$2,"",INDEX(Database!L$2:L$1000,SMALL(IF(Database!$B$2:$B$1000=FindPO!$D$2,ROW(Database!$L$2:$L$1000)-ROW(Database!$B$2)+1),ROWS($B$4:B10))))</f>
        <v/>
      </c>
      <c r="M10" s="2"/>
    </row>
    <row r="11" spans="2:13">
      <c r="B11" s="118" t="str">
        <f t="array" ref="B11">IF(ROWS($B$4:B11)&gt;$M$2,"",INDEX(Database!J$2:J$1000,SMALL(IF(Database!$B$2:$B$1000=FindPO!$D$2,ROW(Database!$J$2:$J$1000)-ROW(Database!$B$2)+1),ROWS($B$4:B11))))</f>
        <v/>
      </c>
      <c r="C11" s="118" t="str">
        <f t="array" ref="C11">IF(ROWS($B$4:C11)&gt;$M$2,"",INDEX(Database!B$2:B$1000,SMALL(IF(Database!$B$2:$B$1000=FindPO!$D$2,ROW(Database!$A$2:$A$1000)-ROW(Database!$B$2)+1),ROWS($B$4:C11))))</f>
        <v/>
      </c>
      <c r="D11" s="39" t="str">
        <f t="array" ref="D11">IF(ROWS($B$4:D11)&gt;$M$2,"",INDEX(Database!C$2:C$1000,SMALL(IF(Database!$B$2:$B$1000=FindPO!$D$2,ROW(Database!$A$2:$A$1000)-ROW(Database!$B$2)+1),ROWS($B$4:D11))))</f>
        <v/>
      </c>
      <c r="E11" s="103" t="str">
        <f t="array" ref="E11">IF(ROWS($B$4:E11)&gt;$M$2,"",INDEX(Database!D$2:D$1000,SMALL(IF(Database!$B$2:$B$1000=FindPO!$D$2,ROW(Database!$A$2:$A$1000)-ROW(Database!$B$2)+1),ROWS($B$4:E11))))</f>
        <v/>
      </c>
      <c r="F11" s="39" t="str">
        <f t="array" ref="F11">IF(ROWS($B$4:F11)&gt;$M$2,"",INDEX(Database!E$2:E$1000,SMALL(IF(Database!$B$2:$B$1000=FindPO!$D$2,ROW(Database!$A$2:$A$1000)-ROW(Database!$B$2)+1),ROWS($B$4:F11))))</f>
        <v/>
      </c>
      <c r="G11" s="103" t="str">
        <f t="array" ref="G11">IF(ROWS($B$4:G11)&gt;$M$2,"",INDEX(Database!F$2:F$67,SMALL(IF(Database!$B$2:$B$67=FindPO!$D$2,ROW(Database!$A$2:$A$67)-ROW(Database!$B$2)+1),ROWS($B$4:G11))))</f>
        <v/>
      </c>
      <c r="H11" s="39" t="str">
        <f t="array" ref="H11">IF(ROWS($B$4:H11)&gt;$M$2,"",INDEX(Database!G$2:G$1000,SMALL(IF(Database!$B$2:$B$1000=FindPO!$D$2,ROW(Database!$A$2:$A$1000)-ROW(Database!$B$2)+1),ROWS($B$4:H11))))</f>
        <v/>
      </c>
      <c r="I11" s="39" t="str">
        <f t="array" ref="I11">IF(ROWS($B$4:I11)&gt;$M$2,"",INDEX(Database!H$2:H$1000,SMALL(IF(Database!$B$2:$B$1000=FindPO!$D$2,ROW(Database!$A$2:$A$1000)-ROW(Database!$B$2)+1),ROWS($B$4:I11))))</f>
        <v/>
      </c>
      <c r="J11" s="103" t="str">
        <f t="array" ref="J11">IF(ROWS($B$4:J11)&gt;$M$2,"",INDEX(Database!I$2:I$1000,SMALL(IF(Database!$B$2:$B$1000=FindPO!$D$2,ROW(Database!$A$2:$A$1000)-ROW(Database!$B$2)+1),ROWS($B$4:J11))))</f>
        <v/>
      </c>
      <c r="K11" s="103" t="str">
        <f t="array" ref="K11">IF(ROWS($B$4:B11)&gt;$M$2,"",INDEX(Database!K$2:K$1000,SMALL(IF(Database!$B$2:$B$1000=FindPO!$D$2,ROW(Database!$K$2:$K$1000)-ROW(Database!$B$2)+1),ROWS($B$4:B11))))</f>
        <v/>
      </c>
      <c r="L11" s="103" t="str">
        <f t="array" ref="L11">IF(ROWS($B$4:B11)&gt;$M$2,"",INDEX(Database!L$2:L$1000,SMALL(IF(Database!$B$2:$B$1000=FindPO!$D$2,ROW(Database!$L$2:$L$1000)-ROW(Database!$B$2)+1),ROWS($B$4:B11))))</f>
        <v/>
      </c>
      <c r="M11" s="2"/>
    </row>
    <row r="12" spans="2:13">
      <c r="B12" s="118" t="str">
        <f t="array" ref="B12">IF(ROWS($B$4:B12)&gt;$M$2,"",INDEX(Database!J$2:J$1000,SMALL(IF(Database!$B$2:$B$1000=FindPO!$D$2,ROW(Database!$J$2:$J$1000)-ROW(Database!$B$2)+1),ROWS($B$4:B12))))</f>
        <v/>
      </c>
      <c r="C12" s="118" t="str">
        <f t="array" ref="C12">IF(ROWS($B$4:C12)&gt;$M$2,"",INDEX(Database!B$2:B$1000,SMALL(IF(Database!$B$2:$B$1000=FindPO!$D$2,ROW(Database!$A$2:$A$1000)-ROW(Database!$B$2)+1),ROWS($B$4:C12))))</f>
        <v/>
      </c>
      <c r="D12" s="39" t="str">
        <f t="array" ref="D12">IF(ROWS($B$4:D12)&gt;$M$2,"",INDEX(Database!C$2:C$1000,SMALL(IF(Database!$B$2:$B$1000=FindPO!$D$2,ROW(Database!$A$2:$A$1000)-ROW(Database!$B$2)+1),ROWS($B$4:D12))))</f>
        <v/>
      </c>
      <c r="E12" s="103" t="str">
        <f t="array" ref="E12">IF(ROWS($B$4:E12)&gt;$M$2,"",INDEX(Database!D$2:D$1000,SMALL(IF(Database!$B$2:$B$1000=FindPO!$D$2,ROW(Database!$A$2:$A$1000)-ROW(Database!$B$2)+1),ROWS($B$4:E12))))</f>
        <v/>
      </c>
      <c r="F12" s="39" t="str">
        <f t="array" ref="F12">IF(ROWS($B$4:F12)&gt;$M$2,"",INDEX(Database!E$2:E$1000,SMALL(IF(Database!$B$2:$B$1000=FindPO!$D$2,ROW(Database!$A$2:$A$1000)-ROW(Database!$B$2)+1),ROWS($B$4:F12))))</f>
        <v/>
      </c>
      <c r="G12" s="103" t="str">
        <f t="array" ref="G12">IF(ROWS($B$4:G12)&gt;$M$2,"",INDEX(Database!F$2:F$67,SMALL(IF(Database!$B$2:$B$67=FindPO!$D$2,ROW(Database!$A$2:$A$67)-ROW(Database!$B$2)+1),ROWS($B$4:G12))))</f>
        <v/>
      </c>
      <c r="H12" s="39" t="str">
        <f t="array" ref="H12">IF(ROWS($B$4:H12)&gt;$M$2,"",INDEX(Database!G$2:G$1000,SMALL(IF(Database!$B$2:$B$1000=FindPO!$D$2,ROW(Database!$A$2:$A$1000)-ROW(Database!$B$2)+1),ROWS($B$4:H12))))</f>
        <v/>
      </c>
      <c r="I12" s="39" t="str">
        <f t="array" ref="I12">IF(ROWS($B$4:I12)&gt;$M$2,"",INDEX(Database!H$2:H$1000,SMALL(IF(Database!$B$2:$B$1000=FindPO!$D$2,ROW(Database!$A$2:$A$1000)-ROW(Database!$B$2)+1),ROWS($B$4:I12))))</f>
        <v/>
      </c>
      <c r="J12" s="103" t="str">
        <f t="array" ref="J12">IF(ROWS($B$4:J12)&gt;$M$2,"",INDEX(Database!I$2:I$1000,SMALL(IF(Database!$B$2:$B$1000=FindPO!$D$2,ROW(Database!$A$2:$A$1000)-ROW(Database!$B$2)+1),ROWS($B$4:J12))))</f>
        <v/>
      </c>
      <c r="K12" s="103" t="str">
        <f t="array" ref="K12">IF(ROWS($B$4:B12)&gt;$M$2,"",INDEX(Database!K$2:K$1000,SMALL(IF(Database!$B$2:$B$1000=FindPO!$D$2,ROW(Database!$K$2:$K$1000)-ROW(Database!$B$2)+1),ROWS($B$4:B12))))</f>
        <v/>
      </c>
      <c r="L12" s="103" t="str">
        <f t="array" ref="L12">IF(ROWS($B$4:B12)&gt;$M$2,"",INDEX(Database!L$2:L$1000,SMALL(IF(Database!$B$2:$B$1000=FindPO!$D$2,ROW(Database!$L$2:$L$1000)-ROW(Database!$B$2)+1),ROWS($B$4:B12))))</f>
        <v/>
      </c>
      <c r="M12" s="2"/>
    </row>
    <row r="13" spans="2:13">
      <c r="B13" s="118" t="str">
        <f t="array" ref="B13">IF(ROWS($B$4:B13)&gt;$M$2,"",INDEX(Database!J$2:J$1000,SMALL(IF(Database!$B$2:$B$1000=FindPO!$D$2,ROW(Database!$J$2:$J$1000)-ROW(Database!$B$2)+1),ROWS($B$4:B13))))</f>
        <v/>
      </c>
      <c r="C13" s="118" t="str">
        <f t="array" ref="C13">IF(ROWS($B$4:C13)&gt;$M$2,"",INDEX(Database!B$2:B$1000,SMALL(IF(Database!$B$2:$B$1000=FindPO!$D$2,ROW(Database!$A$2:$A$1000)-ROW(Database!$B$2)+1),ROWS($B$4:C13))))</f>
        <v/>
      </c>
      <c r="D13" s="39" t="str">
        <f t="array" ref="D13">IF(ROWS($B$4:D13)&gt;$M$2,"",INDEX(Database!C$2:C$1000,SMALL(IF(Database!$B$2:$B$1000=FindPO!$D$2,ROW(Database!$A$2:$A$1000)-ROW(Database!$B$2)+1),ROWS($B$4:D13))))</f>
        <v/>
      </c>
      <c r="E13" s="103" t="str">
        <f t="array" ref="E13">IF(ROWS($B$4:E13)&gt;$M$2,"",INDEX(Database!D$2:D$1000,SMALL(IF(Database!$B$2:$B$1000=FindPO!$D$2,ROW(Database!$A$2:$A$1000)-ROW(Database!$B$2)+1),ROWS($B$4:E13))))</f>
        <v/>
      </c>
      <c r="F13" s="39" t="str">
        <f t="array" ref="F13">IF(ROWS($B$4:F13)&gt;$M$2,"",INDEX(Database!E$2:E$1000,SMALL(IF(Database!$B$2:$B$1000=FindPO!$D$2,ROW(Database!$A$2:$A$1000)-ROW(Database!$B$2)+1),ROWS($B$4:F13))))</f>
        <v/>
      </c>
      <c r="G13" s="103" t="str">
        <f t="array" ref="G13">IF(ROWS($B$4:G13)&gt;$M$2,"",INDEX(Database!F$2:F$67,SMALL(IF(Database!$B$2:$B$67=FindPO!$D$2,ROW(Database!$A$2:$A$67)-ROW(Database!$B$2)+1),ROWS($B$4:G13))))</f>
        <v/>
      </c>
      <c r="H13" s="39" t="str">
        <f t="array" ref="H13">IF(ROWS($B$4:H13)&gt;$M$2,"",INDEX(Database!G$2:G$1000,SMALL(IF(Database!$B$2:$B$1000=FindPO!$D$2,ROW(Database!$A$2:$A$1000)-ROW(Database!$B$2)+1),ROWS($B$4:H13))))</f>
        <v/>
      </c>
      <c r="I13" s="39" t="str">
        <f t="array" ref="I13">IF(ROWS($B$4:I13)&gt;$M$2,"",INDEX(Database!H$2:H$1000,SMALL(IF(Database!$B$2:$B$1000=FindPO!$D$2,ROW(Database!$A$2:$A$1000)-ROW(Database!$B$2)+1),ROWS($B$4:I13))))</f>
        <v/>
      </c>
      <c r="J13" s="103" t="str">
        <f t="array" ref="J13">IF(ROWS($B$4:J13)&gt;$M$2,"",INDEX(Database!I$2:I$1000,SMALL(IF(Database!$B$2:$B$1000=FindPO!$D$2,ROW(Database!$A$2:$A$1000)-ROW(Database!$B$2)+1),ROWS($B$4:J13))))</f>
        <v/>
      </c>
      <c r="K13" s="103" t="str">
        <f t="array" ref="K13">IF(ROWS($B$4:B13)&gt;$M$2,"",INDEX(Database!K$2:K$1000,SMALL(IF(Database!$B$2:$B$1000=FindPO!$D$2,ROW(Database!$K$2:$K$1000)-ROW(Database!$B$2)+1),ROWS($B$4:B13))))</f>
        <v/>
      </c>
      <c r="L13" s="103" t="str">
        <f t="array" ref="L13">IF(ROWS($B$4:B13)&gt;$M$2,"",INDEX(Database!L$2:L$1000,SMALL(IF(Database!$B$2:$B$1000=FindPO!$D$2,ROW(Database!$L$2:$L$1000)-ROW(Database!$B$2)+1),ROWS($B$4:B13))))</f>
        <v/>
      </c>
      <c r="M13" s="2"/>
    </row>
    <row r="14" spans="2:13">
      <c r="B14" s="118" t="str">
        <f t="array" ref="B14">IF(ROWS($B$4:B14)&gt;$M$2,"",INDEX(Database!J$2:J$1000,SMALL(IF(Database!$B$2:$B$1000=FindPO!$D$2,ROW(Database!$J$2:$J$1000)-ROW(Database!$B$2)+1),ROWS($B$4:B14))))</f>
        <v/>
      </c>
      <c r="C14" s="118" t="str">
        <f t="array" ref="C14">IF(ROWS($B$4:C14)&gt;$M$2,"",INDEX(Database!B$2:B$1000,SMALL(IF(Database!$B$2:$B$1000=FindPO!$D$2,ROW(Database!$A$2:$A$1000)-ROW(Database!$B$2)+1),ROWS($B$4:C14))))</f>
        <v/>
      </c>
      <c r="D14" s="39" t="str">
        <f t="array" ref="D14">IF(ROWS($B$4:D14)&gt;$M$2,"",INDEX(Database!C$2:C$1000,SMALL(IF(Database!$B$2:$B$1000=FindPO!$D$2,ROW(Database!$A$2:$A$1000)-ROW(Database!$B$2)+1),ROWS($B$4:D14))))</f>
        <v/>
      </c>
      <c r="E14" s="103" t="str">
        <f t="array" ref="E14">IF(ROWS($B$4:E14)&gt;$M$2,"",INDEX(Database!D$2:D$1000,SMALL(IF(Database!$B$2:$B$1000=FindPO!$D$2,ROW(Database!$A$2:$A$1000)-ROW(Database!$B$2)+1),ROWS($B$4:E14))))</f>
        <v/>
      </c>
      <c r="F14" s="39" t="str">
        <f t="array" ref="F14">IF(ROWS($B$4:F14)&gt;$M$2,"",INDEX(Database!E$2:E$1000,SMALL(IF(Database!$B$2:$B$1000=FindPO!$D$2,ROW(Database!$A$2:$A$1000)-ROW(Database!$B$2)+1),ROWS($B$4:F14))))</f>
        <v/>
      </c>
      <c r="G14" s="103" t="str">
        <f t="array" ref="G14">IF(ROWS($B$4:G14)&gt;$M$2,"",INDEX(Database!F$2:F$67,SMALL(IF(Database!$B$2:$B$67=FindPO!$D$2,ROW(Database!$A$2:$A$67)-ROW(Database!$B$2)+1),ROWS($B$4:G14))))</f>
        <v/>
      </c>
      <c r="H14" s="39" t="str">
        <f t="array" ref="H14">IF(ROWS($B$4:H14)&gt;$M$2,"",INDEX(Database!G$2:G$1000,SMALL(IF(Database!$B$2:$B$1000=FindPO!$D$2,ROW(Database!$A$2:$A$1000)-ROW(Database!$B$2)+1),ROWS($B$4:H14))))</f>
        <v/>
      </c>
      <c r="I14" s="39" t="str">
        <f t="array" ref="I14">IF(ROWS($B$4:I14)&gt;$M$2,"",INDEX(Database!H$2:H$1000,SMALL(IF(Database!$B$2:$B$1000=FindPO!$D$2,ROW(Database!$A$2:$A$1000)-ROW(Database!$B$2)+1),ROWS($B$4:I14))))</f>
        <v/>
      </c>
      <c r="J14" s="103" t="str">
        <f t="array" ref="J14">IF(ROWS($B$4:J14)&gt;$M$2,"",INDEX(Database!I$2:I$1000,SMALL(IF(Database!$B$2:$B$1000=FindPO!$D$2,ROW(Database!$A$2:$A$1000)-ROW(Database!$B$2)+1),ROWS($B$4:J14))))</f>
        <v/>
      </c>
      <c r="K14" s="103" t="str">
        <f t="array" ref="K14">IF(ROWS($B$4:B14)&gt;$M$2,"",INDEX(Database!K$2:K$1000,SMALL(IF(Database!$B$2:$B$1000=FindPO!$D$2,ROW(Database!$K$2:$K$1000)-ROW(Database!$B$2)+1),ROWS($B$4:B14))))</f>
        <v/>
      </c>
      <c r="L14" s="103" t="str">
        <f t="array" ref="L14">IF(ROWS($B$4:B14)&gt;$M$2,"",INDEX(Database!L$2:L$1000,SMALL(IF(Database!$B$2:$B$1000=FindPO!$D$2,ROW(Database!$L$2:$L$1000)-ROW(Database!$B$2)+1),ROWS($B$4:B14))))</f>
        <v/>
      </c>
      <c r="M14" s="2"/>
    </row>
    <row r="15" spans="2:13">
      <c r="B15" s="118" t="str">
        <f t="array" ref="B15">IF(ROWS($B$4:B15)&gt;$M$2,"",INDEX(Database!J$2:J$1000,SMALL(IF(Database!$B$2:$B$1000=FindPO!$D$2,ROW(Database!$J$2:$J$1000)-ROW(Database!$B$2)+1),ROWS($B$4:B15))))</f>
        <v/>
      </c>
      <c r="C15" s="118" t="str">
        <f t="array" ref="C15">IF(ROWS($B$4:C15)&gt;$M$2,"",INDEX(Database!B$2:B$1000,SMALL(IF(Database!$B$2:$B$1000=FindPO!$D$2,ROW(Database!$A$2:$A$1000)-ROW(Database!$B$2)+1),ROWS($B$4:C15))))</f>
        <v/>
      </c>
      <c r="D15" s="39" t="str">
        <f t="array" ref="D15">IF(ROWS($B$4:D15)&gt;$M$2,"",INDEX(Database!C$2:C$1000,SMALL(IF(Database!$B$2:$B$1000=FindPO!$D$2,ROW(Database!$A$2:$A$1000)-ROW(Database!$B$2)+1),ROWS($B$4:D15))))</f>
        <v/>
      </c>
      <c r="E15" s="103" t="str">
        <f t="array" ref="E15">IF(ROWS($B$4:E15)&gt;$M$2,"",INDEX(Database!D$2:D$1000,SMALL(IF(Database!$B$2:$B$1000=FindPO!$D$2,ROW(Database!$A$2:$A$1000)-ROW(Database!$B$2)+1),ROWS($B$4:E15))))</f>
        <v/>
      </c>
      <c r="F15" s="39" t="str">
        <f t="array" ref="F15">IF(ROWS($B$4:F15)&gt;$M$2,"",INDEX(Database!E$2:E$1000,SMALL(IF(Database!$B$2:$B$1000=FindPO!$D$2,ROW(Database!$A$2:$A$1000)-ROW(Database!$B$2)+1),ROWS($B$4:F15))))</f>
        <v/>
      </c>
      <c r="G15" s="103" t="str">
        <f t="array" ref="G15">IF(ROWS($B$4:G15)&gt;$M$2,"",INDEX(Database!F$2:F$67,SMALL(IF(Database!$B$2:$B$67=FindPO!$D$2,ROW(Database!$A$2:$A$67)-ROW(Database!$B$2)+1),ROWS($B$4:G15))))</f>
        <v/>
      </c>
      <c r="H15" s="39" t="str">
        <f t="array" ref="H15">IF(ROWS($B$4:H15)&gt;$M$2,"",INDEX(Database!G$2:G$1000,SMALL(IF(Database!$B$2:$B$1000=FindPO!$D$2,ROW(Database!$A$2:$A$1000)-ROW(Database!$B$2)+1),ROWS($B$4:H15))))</f>
        <v/>
      </c>
      <c r="I15" s="39" t="str">
        <f t="array" ref="I15">IF(ROWS($B$4:I15)&gt;$M$2,"",INDEX(Database!H$2:H$1000,SMALL(IF(Database!$B$2:$B$1000=FindPO!$D$2,ROW(Database!$A$2:$A$1000)-ROW(Database!$B$2)+1),ROWS($B$4:I15))))</f>
        <v/>
      </c>
      <c r="J15" s="103" t="str">
        <f t="array" ref="J15">IF(ROWS($B$4:J15)&gt;$M$2,"",INDEX(Database!I$2:I$1000,SMALL(IF(Database!$B$2:$B$1000=FindPO!$D$2,ROW(Database!$A$2:$A$1000)-ROW(Database!$B$2)+1),ROWS($B$4:J15))))</f>
        <v/>
      </c>
      <c r="K15" s="103" t="str">
        <f t="array" ref="K15">IF(ROWS($B$4:B15)&gt;$M$2,"",INDEX(Database!K$2:K$1000,SMALL(IF(Database!$B$2:$B$1000=FindPO!$D$2,ROW(Database!$K$2:$K$1000)-ROW(Database!$B$2)+1),ROWS($B$4:B15))))</f>
        <v/>
      </c>
      <c r="L15" s="103" t="str">
        <f t="array" ref="L15">IF(ROWS($B$4:B15)&gt;$M$2,"",INDEX(Database!L$2:L$1000,SMALL(IF(Database!$B$2:$B$1000=FindPO!$D$2,ROW(Database!$L$2:$L$1000)-ROW(Database!$B$2)+1),ROWS($B$4:B15))))</f>
        <v/>
      </c>
      <c r="M15" s="2"/>
    </row>
    <row r="16" spans="2:13">
      <c r="B16" s="118" t="str">
        <f t="array" ref="B16">IF(ROWS($B$4:B16)&gt;$M$2,"",INDEX(Database!J$2:J$1000,SMALL(IF(Database!$B$2:$B$1000=FindPO!$D$2,ROW(Database!$J$2:$J$1000)-ROW(Database!$B$2)+1),ROWS($B$4:B16))))</f>
        <v/>
      </c>
      <c r="C16" s="118" t="str">
        <f t="array" ref="C16">IF(ROWS($B$4:C16)&gt;$M$2,"",INDEX(Database!B$2:B$1000,SMALL(IF(Database!$B$2:$B$1000=FindPO!$D$2,ROW(Database!$A$2:$A$1000)-ROW(Database!$B$2)+1),ROWS($B$4:C16))))</f>
        <v/>
      </c>
      <c r="D16" s="39" t="str">
        <f t="array" ref="D16">IF(ROWS($B$4:D16)&gt;$M$2,"",INDEX(Database!C$2:C$1000,SMALL(IF(Database!$B$2:$B$1000=FindPO!$D$2,ROW(Database!$A$2:$A$1000)-ROW(Database!$B$2)+1),ROWS($B$4:D16))))</f>
        <v/>
      </c>
      <c r="E16" s="103" t="str">
        <f t="array" ref="E16">IF(ROWS($B$4:E16)&gt;$M$2,"",INDEX(Database!D$2:D$1000,SMALL(IF(Database!$B$2:$B$1000=FindPO!$D$2,ROW(Database!$A$2:$A$1000)-ROW(Database!$B$2)+1),ROWS($B$4:E16))))</f>
        <v/>
      </c>
      <c r="F16" s="39" t="str">
        <f t="array" ref="F16">IF(ROWS($B$4:F16)&gt;$M$2,"",INDEX(Database!E$2:E$1000,SMALL(IF(Database!$B$2:$B$1000=FindPO!$D$2,ROW(Database!$A$2:$A$1000)-ROW(Database!$B$2)+1),ROWS($B$4:F16))))</f>
        <v/>
      </c>
      <c r="G16" s="103" t="str">
        <f t="array" ref="G16">IF(ROWS($B$4:G16)&gt;$M$2,"",INDEX(Database!F$2:F$67,SMALL(IF(Database!$B$2:$B$67=FindPO!$D$2,ROW(Database!$A$2:$A$67)-ROW(Database!$B$2)+1),ROWS($B$4:G16))))</f>
        <v/>
      </c>
      <c r="H16" s="39" t="str">
        <f t="array" ref="H16">IF(ROWS($B$4:H16)&gt;$M$2,"",INDEX(Database!G$2:G$1000,SMALL(IF(Database!$B$2:$B$1000=FindPO!$D$2,ROW(Database!$A$2:$A$1000)-ROW(Database!$B$2)+1),ROWS($B$4:H16))))</f>
        <v/>
      </c>
      <c r="I16" s="39" t="str">
        <f t="array" ref="I16">IF(ROWS($B$4:I16)&gt;$M$2,"",INDEX(Database!H$2:H$1000,SMALL(IF(Database!$B$2:$B$1000=FindPO!$D$2,ROW(Database!$A$2:$A$1000)-ROW(Database!$B$2)+1),ROWS($B$4:I16))))</f>
        <v/>
      </c>
      <c r="J16" s="103" t="str">
        <f t="array" ref="J16">IF(ROWS($B$4:J16)&gt;$M$2,"",INDEX(Database!I$2:I$1000,SMALL(IF(Database!$B$2:$B$1000=FindPO!$D$2,ROW(Database!$A$2:$A$1000)-ROW(Database!$B$2)+1),ROWS($B$4:J16))))</f>
        <v/>
      </c>
      <c r="K16" s="103" t="str">
        <f t="array" ref="K16">IF(ROWS($B$4:B16)&gt;$M$2,"",INDEX(Database!K$2:K$1000,SMALL(IF(Database!$B$2:$B$1000=FindPO!$D$2,ROW(Database!$K$2:$K$1000)-ROW(Database!$B$2)+1),ROWS($B$4:B16))))</f>
        <v/>
      </c>
      <c r="L16" s="103" t="str">
        <f t="array" ref="L16">IF(ROWS($B$4:B16)&gt;$M$2,"",INDEX(Database!L$2:L$1000,SMALL(IF(Database!$B$2:$B$1000=FindPO!$D$2,ROW(Database!$L$2:$L$1000)-ROW(Database!$B$2)+1),ROWS($B$4:B16))))</f>
        <v/>
      </c>
      <c r="M16" s="2"/>
    </row>
    <row r="17" spans="2:13">
      <c r="B17" s="118" t="str">
        <f t="array" ref="B17">IF(ROWS($B$4:B17)&gt;$M$2,"",INDEX(Database!J$2:J$1000,SMALL(IF(Database!$B$2:$B$1000=FindPO!$D$2,ROW(Database!$J$2:$J$1000)-ROW(Database!$B$2)+1),ROWS($B$4:B17))))</f>
        <v/>
      </c>
      <c r="C17" s="118" t="str">
        <f t="array" ref="C17">IF(ROWS($B$4:C17)&gt;$M$2,"",INDEX(Database!B$2:B$1000,SMALL(IF(Database!$B$2:$B$1000=FindPO!$D$2,ROW(Database!$A$2:$A$1000)-ROW(Database!$B$2)+1),ROWS($B$4:C17))))</f>
        <v/>
      </c>
      <c r="D17" s="39" t="str">
        <f t="array" ref="D17">IF(ROWS($B$4:D17)&gt;$M$2,"",INDEX(Database!C$2:C$1000,SMALL(IF(Database!$B$2:$B$1000=FindPO!$D$2,ROW(Database!$A$2:$A$1000)-ROW(Database!$B$2)+1),ROWS($B$4:D17))))</f>
        <v/>
      </c>
      <c r="E17" s="103" t="str">
        <f t="array" ref="E17">IF(ROWS($B$4:E17)&gt;$M$2,"",INDEX(Database!D$2:D$1000,SMALL(IF(Database!$B$2:$B$1000=FindPO!$D$2,ROW(Database!$A$2:$A$1000)-ROW(Database!$B$2)+1),ROWS($B$4:E17))))</f>
        <v/>
      </c>
      <c r="F17" s="39" t="str">
        <f t="array" ref="F17">IF(ROWS($B$4:F17)&gt;$M$2,"",INDEX(Database!E$2:E$1000,SMALL(IF(Database!$B$2:$B$1000=FindPO!$D$2,ROW(Database!$A$2:$A$1000)-ROW(Database!$B$2)+1),ROWS($B$4:F17))))</f>
        <v/>
      </c>
      <c r="G17" s="103" t="str">
        <f t="array" ref="G17">IF(ROWS($B$4:G17)&gt;$M$2,"",INDEX(Database!F$2:F$67,SMALL(IF(Database!$B$2:$B$67=FindPO!$D$2,ROW(Database!$A$2:$A$67)-ROW(Database!$B$2)+1),ROWS($B$4:G17))))</f>
        <v/>
      </c>
      <c r="H17" s="39" t="str">
        <f t="array" ref="H17">IF(ROWS($B$4:H17)&gt;$M$2,"",INDEX(Database!G$2:G$1000,SMALL(IF(Database!$B$2:$B$1000=FindPO!$D$2,ROW(Database!$A$2:$A$1000)-ROW(Database!$B$2)+1),ROWS($B$4:H17))))</f>
        <v/>
      </c>
      <c r="I17" s="39" t="str">
        <f t="array" ref="I17">IF(ROWS($B$4:I17)&gt;$M$2,"",INDEX(Database!H$2:H$1000,SMALL(IF(Database!$B$2:$B$1000=FindPO!$D$2,ROW(Database!$A$2:$A$1000)-ROW(Database!$B$2)+1),ROWS($B$4:I17))))</f>
        <v/>
      </c>
      <c r="J17" s="103" t="str">
        <f t="array" ref="J17">IF(ROWS($B$4:J17)&gt;$M$2,"",INDEX(Database!I$2:I$1000,SMALL(IF(Database!$B$2:$B$1000=FindPO!$D$2,ROW(Database!$A$2:$A$1000)-ROW(Database!$B$2)+1),ROWS($B$4:J17))))</f>
        <v/>
      </c>
      <c r="K17" s="103" t="str">
        <f t="array" ref="K17">IF(ROWS($B$4:B17)&gt;$M$2,"",INDEX(Database!K$2:K$1000,SMALL(IF(Database!$B$2:$B$1000=FindPO!$D$2,ROW(Database!$K$2:$K$1000)-ROW(Database!$B$2)+1),ROWS($B$4:B17))))</f>
        <v/>
      </c>
      <c r="L17" s="103" t="str">
        <f t="array" ref="L17">IF(ROWS($B$4:B17)&gt;$M$2,"",INDEX(Database!L$2:L$1000,SMALL(IF(Database!$B$2:$B$1000=FindPO!$D$2,ROW(Database!$L$2:$L$1000)-ROW(Database!$B$2)+1),ROWS($B$4:B17))))</f>
        <v/>
      </c>
      <c r="M17" s="2"/>
    </row>
    <row r="18" spans="2:13">
      <c r="B18" s="118" t="str">
        <f t="array" ref="B18">IF(ROWS($B$4:B18)&gt;$M$2,"",INDEX(Database!J$2:J$1000,SMALL(IF(Database!$B$2:$B$1000=FindPO!$D$2,ROW(Database!$J$2:$J$1000)-ROW(Database!$B$2)+1),ROWS($B$4:B18))))</f>
        <v/>
      </c>
      <c r="C18" s="118" t="str">
        <f t="array" ref="C18">IF(ROWS($B$4:C18)&gt;$M$2,"",INDEX(Database!B$2:B$1000,SMALL(IF(Database!$B$2:$B$1000=FindPO!$D$2,ROW(Database!$A$2:$A$1000)-ROW(Database!$B$2)+1),ROWS($B$4:C18))))</f>
        <v/>
      </c>
      <c r="D18" s="39" t="str">
        <f t="array" ref="D18">IF(ROWS($B$4:D18)&gt;$M$2,"",INDEX(Database!C$2:C$1000,SMALL(IF(Database!$B$2:$B$1000=FindPO!$D$2,ROW(Database!$A$2:$A$1000)-ROW(Database!$B$2)+1),ROWS($B$4:D18))))</f>
        <v/>
      </c>
      <c r="E18" s="103" t="str">
        <f t="array" ref="E18">IF(ROWS($B$4:E18)&gt;$M$2,"",INDEX(Database!D$2:D$1000,SMALL(IF(Database!$B$2:$B$1000=FindPO!$D$2,ROW(Database!$A$2:$A$1000)-ROW(Database!$B$2)+1),ROWS($B$4:E18))))</f>
        <v/>
      </c>
      <c r="F18" s="39" t="str">
        <f t="array" ref="F18">IF(ROWS($B$4:F18)&gt;$M$2,"",INDEX(Database!E$2:E$1000,SMALL(IF(Database!$B$2:$B$1000=FindPO!$D$2,ROW(Database!$A$2:$A$1000)-ROW(Database!$B$2)+1),ROWS($B$4:F18))))</f>
        <v/>
      </c>
      <c r="G18" s="103" t="str">
        <f t="array" ref="G18">IF(ROWS($B$4:G18)&gt;$M$2,"",INDEX(Database!F$2:F$67,SMALL(IF(Database!$B$2:$B$67=FindPO!$D$2,ROW(Database!$A$2:$A$67)-ROW(Database!$B$2)+1),ROWS($B$4:G18))))</f>
        <v/>
      </c>
      <c r="H18" s="39" t="str">
        <f t="array" ref="H18">IF(ROWS($B$4:H18)&gt;$M$2,"",INDEX(Database!G$2:G$1000,SMALL(IF(Database!$B$2:$B$1000=FindPO!$D$2,ROW(Database!$A$2:$A$1000)-ROW(Database!$B$2)+1),ROWS($B$4:H18))))</f>
        <v/>
      </c>
      <c r="I18" s="39" t="str">
        <f t="array" ref="I18">IF(ROWS($B$4:I18)&gt;$M$2,"",INDEX(Database!H$2:H$1000,SMALL(IF(Database!$B$2:$B$1000=FindPO!$D$2,ROW(Database!$A$2:$A$1000)-ROW(Database!$B$2)+1),ROWS($B$4:I18))))</f>
        <v/>
      </c>
      <c r="J18" s="103" t="str">
        <f t="array" ref="J18">IF(ROWS($B$4:J18)&gt;$M$2,"",INDEX(Database!I$2:I$1000,SMALL(IF(Database!$B$2:$B$1000=FindPO!$D$2,ROW(Database!$A$2:$A$1000)-ROW(Database!$B$2)+1),ROWS($B$4:J18))))</f>
        <v/>
      </c>
      <c r="K18" s="103" t="str">
        <f t="array" ref="K18">IF(ROWS($B$4:B18)&gt;$M$2,"",INDEX(Database!K$2:K$1000,SMALL(IF(Database!$B$2:$B$1000=FindPO!$D$2,ROW(Database!$K$2:$K$1000)-ROW(Database!$B$2)+1),ROWS($B$4:B18))))</f>
        <v/>
      </c>
      <c r="L18" s="103" t="str">
        <f t="array" ref="L18">IF(ROWS($B$4:B18)&gt;$M$2,"",INDEX(Database!L$2:L$1000,SMALL(IF(Database!$B$2:$B$1000=FindPO!$D$2,ROW(Database!$L$2:$L$1000)-ROW(Database!$B$2)+1),ROWS($B$4:B18))))</f>
        <v/>
      </c>
      <c r="M18" s="2"/>
    </row>
    <row r="19" spans="2:13">
      <c r="B19" s="118" t="str">
        <f t="array" ref="B19">IF(ROWS($B$4:B19)&gt;$M$2,"",INDEX(Database!J$2:J$1000,SMALL(IF(Database!$B$2:$B$1000=FindPO!$D$2,ROW(Database!$J$2:$J$1000)-ROW(Database!$B$2)+1),ROWS($B$4:B19))))</f>
        <v/>
      </c>
      <c r="C19" s="118" t="str">
        <f t="array" ref="C19">IF(ROWS($B$4:C19)&gt;$M$2,"",INDEX(Database!B$2:B$1000,SMALL(IF(Database!$B$2:$B$1000=FindPO!$D$2,ROW(Database!$A$2:$A$1000)-ROW(Database!$B$2)+1),ROWS($B$4:C19))))</f>
        <v/>
      </c>
      <c r="D19" s="39" t="str">
        <f t="array" ref="D19">IF(ROWS($B$4:D19)&gt;$M$2,"",INDEX(Database!C$2:C$1000,SMALL(IF(Database!$B$2:$B$1000=FindPO!$D$2,ROW(Database!$A$2:$A$1000)-ROW(Database!$B$2)+1),ROWS($B$4:D19))))</f>
        <v/>
      </c>
      <c r="E19" s="103" t="str">
        <f t="array" ref="E19">IF(ROWS($B$4:E19)&gt;$M$2,"",INDEX(Database!D$2:D$1000,SMALL(IF(Database!$B$2:$B$1000=FindPO!$D$2,ROW(Database!$A$2:$A$1000)-ROW(Database!$B$2)+1),ROWS($B$4:E19))))</f>
        <v/>
      </c>
      <c r="F19" s="39" t="str">
        <f t="array" ref="F19">IF(ROWS($B$4:F19)&gt;$M$2,"",INDEX(Database!E$2:E$1000,SMALL(IF(Database!$B$2:$B$1000=FindPO!$D$2,ROW(Database!$A$2:$A$1000)-ROW(Database!$B$2)+1),ROWS($B$4:F19))))</f>
        <v/>
      </c>
      <c r="G19" s="103" t="str">
        <f t="array" ref="G19">IF(ROWS($B$4:G19)&gt;$M$2,"",INDEX(Database!F$2:F$67,SMALL(IF(Database!$B$2:$B$67=FindPO!$D$2,ROW(Database!$A$2:$A$67)-ROW(Database!$B$2)+1),ROWS($B$4:G19))))</f>
        <v/>
      </c>
      <c r="H19" s="39" t="str">
        <f t="array" ref="H19">IF(ROWS($B$4:H19)&gt;$M$2,"",INDEX(Database!G$2:G$1000,SMALL(IF(Database!$B$2:$B$1000=FindPO!$D$2,ROW(Database!$A$2:$A$1000)-ROW(Database!$B$2)+1),ROWS($B$4:H19))))</f>
        <v/>
      </c>
      <c r="I19" s="39" t="str">
        <f t="array" ref="I19">IF(ROWS($B$4:I19)&gt;$M$2,"",INDEX(Database!H$2:H$1000,SMALL(IF(Database!$B$2:$B$1000=FindPO!$D$2,ROW(Database!$A$2:$A$1000)-ROW(Database!$B$2)+1),ROWS($B$4:I19))))</f>
        <v/>
      </c>
      <c r="J19" s="103" t="str">
        <f t="array" ref="J19">IF(ROWS($B$4:J19)&gt;$M$2,"",INDEX(Database!I$2:I$1000,SMALL(IF(Database!$B$2:$B$1000=FindPO!$D$2,ROW(Database!$A$2:$A$1000)-ROW(Database!$B$2)+1),ROWS($B$4:J19))))</f>
        <v/>
      </c>
      <c r="K19" s="103" t="str">
        <f t="array" ref="K19">IF(ROWS($B$4:B19)&gt;$M$2,"",INDEX(Database!K$2:K$1000,SMALL(IF(Database!$B$2:$B$1000=FindPO!$D$2,ROW(Database!$K$2:$K$1000)-ROW(Database!$B$2)+1),ROWS($B$4:B19))))</f>
        <v/>
      </c>
      <c r="L19" s="103" t="str">
        <f t="array" ref="L19">IF(ROWS($B$4:B19)&gt;$M$2,"",INDEX(Database!L$2:L$1000,SMALL(IF(Database!$B$2:$B$1000=FindPO!$D$2,ROW(Database!$L$2:$L$1000)-ROW(Database!$B$2)+1),ROWS($B$4:B19))))</f>
        <v/>
      </c>
      <c r="M19" s="2"/>
    </row>
    <row r="20" spans="2:13">
      <c r="B20" s="118" t="str">
        <f t="array" ref="B20">IF(ROWS($B$4:B20)&gt;$M$2,"",INDEX(Database!J$2:J$1000,SMALL(IF(Database!$B$2:$B$1000=FindPO!$D$2,ROW(Database!$J$2:$J$1000)-ROW(Database!$B$2)+1),ROWS($B$4:B20))))</f>
        <v/>
      </c>
      <c r="C20" s="118" t="str">
        <f t="array" ref="C20">IF(ROWS($B$4:C20)&gt;$M$2,"",INDEX(Database!B$2:B$1000,SMALL(IF(Database!$B$2:$B$1000=FindPO!$D$2,ROW(Database!$A$2:$A$1000)-ROW(Database!$B$2)+1),ROWS($B$4:C20))))</f>
        <v/>
      </c>
      <c r="D20" s="39" t="str">
        <f t="array" ref="D20">IF(ROWS($B$4:D20)&gt;$M$2,"",INDEX(Database!C$2:C$1000,SMALL(IF(Database!$B$2:$B$1000=FindPO!$D$2,ROW(Database!$A$2:$A$1000)-ROW(Database!$B$2)+1),ROWS($B$4:D20))))</f>
        <v/>
      </c>
      <c r="E20" s="103" t="str">
        <f t="array" ref="E20">IF(ROWS($B$4:E20)&gt;$M$2,"",INDEX(Database!D$2:D$1000,SMALL(IF(Database!$B$2:$B$1000=FindPO!$D$2,ROW(Database!$A$2:$A$1000)-ROW(Database!$B$2)+1),ROWS($B$4:E20))))</f>
        <v/>
      </c>
      <c r="F20" s="39" t="str">
        <f t="array" ref="F20">IF(ROWS($B$4:F20)&gt;$M$2,"",INDEX(Database!E$2:E$1000,SMALL(IF(Database!$B$2:$B$1000=FindPO!$D$2,ROW(Database!$A$2:$A$1000)-ROW(Database!$B$2)+1),ROWS($B$4:F20))))</f>
        <v/>
      </c>
      <c r="G20" s="103" t="str">
        <f t="array" ref="G20">IF(ROWS($B$4:G20)&gt;$M$2,"",INDEX(Database!F$2:F$67,SMALL(IF(Database!$B$2:$B$67=FindPO!$D$2,ROW(Database!$A$2:$A$67)-ROW(Database!$B$2)+1),ROWS($B$4:G20))))</f>
        <v/>
      </c>
      <c r="H20" s="39" t="str">
        <f t="array" ref="H20">IF(ROWS($B$4:H20)&gt;$M$2,"",INDEX(Database!G$2:G$1000,SMALL(IF(Database!$B$2:$B$1000=FindPO!$D$2,ROW(Database!$A$2:$A$1000)-ROW(Database!$B$2)+1),ROWS($B$4:H20))))</f>
        <v/>
      </c>
      <c r="I20" s="39" t="str">
        <f t="array" ref="I20">IF(ROWS($B$4:I20)&gt;$M$2,"",INDEX(Database!H$2:H$1000,SMALL(IF(Database!$B$2:$B$1000=FindPO!$D$2,ROW(Database!$A$2:$A$1000)-ROW(Database!$B$2)+1),ROWS($B$4:I20))))</f>
        <v/>
      </c>
      <c r="J20" s="103" t="str">
        <f t="array" ref="J20">IF(ROWS($B$4:J20)&gt;$M$2,"",INDEX(Database!I$2:I$1000,SMALL(IF(Database!$B$2:$B$1000=FindPO!$D$2,ROW(Database!$A$2:$A$1000)-ROW(Database!$B$2)+1),ROWS($B$4:J20))))</f>
        <v/>
      </c>
      <c r="K20" s="103" t="str">
        <f t="array" ref="K20">IF(ROWS($B$4:B20)&gt;$M$2,"",INDEX(Database!K$2:K$1000,SMALL(IF(Database!$B$2:$B$1000=FindPO!$D$2,ROW(Database!$K$2:$K$1000)-ROW(Database!$B$2)+1),ROWS($B$4:B20))))</f>
        <v/>
      </c>
      <c r="L20" s="103" t="str">
        <f t="array" ref="L20">IF(ROWS($B$4:B20)&gt;$M$2,"",INDEX(Database!L$2:L$1000,SMALL(IF(Database!$B$2:$B$1000=FindPO!$D$2,ROW(Database!$L$2:$L$1000)-ROW(Database!$B$2)+1),ROWS($B$4:B20))))</f>
        <v/>
      </c>
      <c r="M20" s="2"/>
    </row>
    <row r="21" spans="2:13">
      <c r="B21" s="118" t="str">
        <f t="array" ref="B21">IF(ROWS($B$4:B21)&gt;$M$2,"",INDEX(Database!J$2:J$1000,SMALL(IF(Database!$B$2:$B$1000=FindPO!$D$2,ROW(Database!$J$2:$J$1000)-ROW(Database!$B$2)+1),ROWS($B$4:B21))))</f>
        <v/>
      </c>
      <c r="C21" s="118" t="str">
        <f t="array" ref="C21">IF(ROWS($B$4:C21)&gt;$M$2,"",INDEX(Database!B$2:B$1000,SMALL(IF(Database!$B$2:$B$1000=FindPO!$D$2,ROW(Database!$A$2:$A$1000)-ROW(Database!$B$2)+1),ROWS($B$4:C21))))</f>
        <v/>
      </c>
      <c r="D21" s="39" t="str">
        <f t="array" ref="D21">IF(ROWS($B$4:D21)&gt;$M$2,"",INDEX(Database!C$2:C$1000,SMALL(IF(Database!$B$2:$B$1000=FindPO!$D$2,ROW(Database!$A$2:$A$1000)-ROW(Database!$B$2)+1),ROWS($B$4:D21))))</f>
        <v/>
      </c>
      <c r="E21" s="103" t="str">
        <f t="array" ref="E21">IF(ROWS($B$4:E21)&gt;$M$2,"",INDEX(Database!D$2:D$1000,SMALL(IF(Database!$B$2:$B$1000=FindPO!$D$2,ROW(Database!$A$2:$A$1000)-ROW(Database!$B$2)+1),ROWS($B$4:E21))))</f>
        <v/>
      </c>
      <c r="F21" s="39" t="str">
        <f t="array" ref="F21">IF(ROWS($B$4:F21)&gt;$M$2,"",INDEX(Database!E$2:E$1000,SMALL(IF(Database!$B$2:$B$1000=FindPO!$D$2,ROW(Database!$A$2:$A$1000)-ROW(Database!$B$2)+1),ROWS($B$4:F21))))</f>
        <v/>
      </c>
      <c r="G21" s="103" t="str">
        <f t="array" ref="G21">IF(ROWS($B$4:G21)&gt;$M$2,"",INDEX(Database!F$2:F$67,SMALL(IF(Database!$B$2:$B$67=FindPO!$D$2,ROW(Database!$A$2:$A$67)-ROW(Database!$B$2)+1),ROWS($B$4:G21))))</f>
        <v/>
      </c>
      <c r="H21" s="39" t="str">
        <f t="array" ref="H21">IF(ROWS($B$4:H21)&gt;$M$2,"",INDEX(Database!G$2:G$1000,SMALL(IF(Database!$B$2:$B$1000=FindPO!$D$2,ROW(Database!$A$2:$A$1000)-ROW(Database!$B$2)+1),ROWS($B$4:H21))))</f>
        <v/>
      </c>
      <c r="I21" s="39" t="str">
        <f t="array" ref="I21">IF(ROWS($B$4:I21)&gt;$M$2,"",INDEX(Database!H$2:H$1000,SMALL(IF(Database!$B$2:$B$1000=FindPO!$D$2,ROW(Database!$A$2:$A$1000)-ROW(Database!$B$2)+1),ROWS($B$4:I21))))</f>
        <v/>
      </c>
      <c r="J21" s="103" t="str">
        <f t="array" ref="J21">IF(ROWS($B$4:J21)&gt;$M$2,"",INDEX(Database!I$2:I$1000,SMALL(IF(Database!$B$2:$B$1000=FindPO!$D$2,ROW(Database!$A$2:$A$1000)-ROW(Database!$B$2)+1),ROWS($B$4:J21))))</f>
        <v/>
      </c>
      <c r="K21" s="103" t="str">
        <f t="array" ref="K21">IF(ROWS($B$4:B21)&gt;$M$2,"",INDEX(Database!K$2:K$1000,SMALL(IF(Database!$B$2:$B$1000=FindPO!$D$2,ROW(Database!$K$2:$K$1000)-ROW(Database!$B$2)+1),ROWS($B$4:B21))))</f>
        <v/>
      </c>
      <c r="L21" s="103" t="str">
        <f t="array" ref="L21">IF(ROWS($B$4:B21)&gt;$M$2,"",INDEX(Database!L$2:L$1000,SMALL(IF(Database!$B$2:$B$1000=FindPO!$D$2,ROW(Database!$L$2:$L$1000)-ROW(Database!$B$2)+1),ROWS($B$4:B21))))</f>
        <v/>
      </c>
      <c r="M21" s="2"/>
    </row>
    <row r="22" spans="2:13">
      <c r="B22" s="118" t="str">
        <f t="array" ref="B22">IF(ROWS($B$4:B22)&gt;$M$2,"",INDEX(Database!J$2:J$1000,SMALL(IF(Database!$B$2:$B$1000=FindPO!$D$2,ROW(Database!$J$2:$J$1000)-ROW(Database!$B$2)+1),ROWS($B$4:B22))))</f>
        <v/>
      </c>
      <c r="C22" s="118" t="str">
        <f t="array" ref="C22">IF(ROWS($B$4:C22)&gt;$M$2,"",INDEX(Database!B$2:B$1000,SMALL(IF(Database!$B$2:$B$1000=FindPO!$D$2,ROW(Database!$A$2:$A$1000)-ROW(Database!$B$2)+1),ROWS($B$4:C22))))</f>
        <v/>
      </c>
      <c r="D22" s="39" t="str">
        <f t="array" ref="D22">IF(ROWS($B$4:D22)&gt;$M$2,"",INDEX(Database!C$2:C$1000,SMALL(IF(Database!$B$2:$B$1000=FindPO!$D$2,ROW(Database!$A$2:$A$1000)-ROW(Database!$B$2)+1),ROWS($B$4:D22))))</f>
        <v/>
      </c>
      <c r="E22" s="103" t="str">
        <f t="array" ref="E22">IF(ROWS($B$4:E22)&gt;$M$2,"",INDEX(Database!D$2:D$1000,SMALL(IF(Database!$B$2:$B$1000=FindPO!$D$2,ROW(Database!$A$2:$A$1000)-ROW(Database!$B$2)+1),ROWS($B$4:E22))))</f>
        <v/>
      </c>
      <c r="F22" s="39" t="str">
        <f t="array" ref="F22">IF(ROWS($B$4:F22)&gt;$M$2,"",INDEX(Database!E$2:E$1000,SMALL(IF(Database!$B$2:$B$1000=FindPO!$D$2,ROW(Database!$A$2:$A$1000)-ROW(Database!$B$2)+1),ROWS($B$4:F22))))</f>
        <v/>
      </c>
      <c r="G22" s="103" t="str">
        <f t="array" ref="G22">IF(ROWS($B$4:G22)&gt;$M$2,"",INDEX(Database!F$2:F$67,SMALL(IF(Database!$B$2:$B$67=FindPO!$D$2,ROW(Database!$A$2:$A$67)-ROW(Database!$B$2)+1),ROWS($B$4:G22))))</f>
        <v/>
      </c>
      <c r="H22" s="39" t="str">
        <f t="array" ref="H22">IF(ROWS($B$4:H22)&gt;$M$2,"",INDEX(Database!G$2:G$1000,SMALL(IF(Database!$B$2:$B$1000=FindPO!$D$2,ROW(Database!$A$2:$A$1000)-ROW(Database!$B$2)+1),ROWS($B$4:H22))))</f>
        <v/>
      </c>
      <c r="I22" s="39" t="str">
        <f t="array" ref="I22">IF(ROWS($B$4:I22)&gt;$M$2,"",INDEX(Database!H$2:H$1000,SMALL(IF(Database!$B$2:$B$1000=FindPO!$D$2,ROW(Database!$A$2:$A$1000)-ROW(Database!$B$2)+1),ROWS($B$4:I22))))</f>
        <v/>
      </c>
      <c r="J22" s="103" t="str">
        <f t="array" ref="J22">IF(ROWS($B$4:J22)&gt;$M$2,"",INDEX(Database!I$2:I$1000,SMALL(IF(Database!$B$2:$B$1000=FindPO!$D$2,ROW(Database!$A$2:$A$1000)-ROW(Database!$B$2)+1),ROWS($B$4:J22))))</f>
        <v/>
      </c>
      <c r="K22" s="103" t="str">
        <f t="array" ref="K22">IF(ROWS($B$4:B22)&gt;$M$2,"",INDEX(Database!K$2:K$1000,SMALL(IF(Database!$B$2:$B$1000=FindPO!$D$2,ROW(Database!$K$2:$K$1000)-ROW(Database!$B$2)+1),ROWS($B$4:B22))))</f>
        <v/>
      </c>
      <c r="L22" s="103" t="str">
        <f t="array" ref="L22">IF(ROWS($B$4:B22)&gt;$M$2,"",INDEX(Database!L$2:L$1000,SMALL(IF(Database!$B$2:$B$1000=FindPO!$D$2,ROW(Database!$L$2:$L$1000)-ROW(Database!$B$2)+1),ROWS($B$4:B22))))</f>
        <v/>
      </c>
      <c r="M22" s="2"/>
    </row>
    <row r="23" spans="2:13">
      <c r="B23" s="118" t="str">
        <f t="array" ref="B23">IF(ROWS($B$4:B23)&gt;$M$2,"",INDEX(Database!J$2:J$1000,SMALL(IF(Database!$B$2:$B$1000=FindPO!$D$2,ROW(Database!$J$2:$J$1000)-ROW(Database!$B$2)+1),ROWS($B$4:B23))))</f>
        <v/>
      </c>
      <c r="C23" s="118" t="str">
        <f t="array" ref="C23">IF(ROWS($B$4:C23)&gt;$M$2,"",INDEX(Database!B$2:B$1000,SMALL(IF(Database!$B$2:$B$1000=FindPO!$D$2,ROW(Database!$A$2:$A$1000)-ROW(Database!$B$2)+1),ROWS($B$4:C23))))</f>
        <v/>
      </c>
      <c r="D23" s="39" t="str">
        <f t="array" ref="D23">IF(ROWS($B$4:D23)&gt;$M$2,"",INDEX(Database!C$2:C$1000,SMALL(IF(Database!$B$2:$B$1000=FindPO!$D$2,ROW(Database!$A$2:$A$1000)-ROW(Database!$B$2)+1),ROWS($B$4:D23))))</f>
        <v/>
      </c>
      <c r="E23" s="103" t="str">
        <f t="array" ref="E23">IF(ROWS($B$4:E23)&gt;$M$2,"",INDEX(Database!D$2:D$1000,SMALL(IF(Database!$B$2:$B$1000=FindPO!$D$2,ROW(Database!$A$2:$A$1000)-ROW(Database!$B$2)+1),ROWS($B$4:E23))))</f>
        <v/>
      </c>
      <c r="F23" s="39" t="str">
        <f t="array" ref="F23">IF(ROWS($B$4:F23)&gt;$M$2,"",INDEX(Database!E$2:E$1000,SMALL(IF(Database!$B$2:$B$1000=FindPO!$D$2,ROW(Database!$A$2:$A$1000)-ROW(Database!$B$2)+1),ROWS($B$4:F23))))</f>
        <v/>
      </c>
      <c r="G23" s="103" t="str">
        <f t="array" ref="G23">IF(ROWS($B$4:G23)&gt;$M$2,"",INDEX(Database!F$2:F$67,SMALL(IF(Database!$B$2:$B$67=FindPO!$D$2,ROW(Database!$A$2:$A$67)-ROW(Database!$B$2)+1),ROWS($B$4:G23))))</f>
        <v/>
      </c>
      <c r="H23" s="39" t="str">
        <f t="array" ref="H23">IF(ROWS($B$4:H23)&gt;$M$2,"",INDEX(Database!G$2:G$1000,SMALL(IF(Database!$B$2:$B$1000=FindPO!$D$2,ROW(Database!$A$2:$A$1000)-ROW(Database!$B$2)+1),ROWS($B$4:H23))))</f>
        <v/>
      </c>
      <c r="I23" s="39" t="str">
        <f t="array" ref="I23">IF(ROWS($B$4:I23)&gt;$M$2,"",INDEX(Database!H$2:H$1000,SMALL(IF(Database!$B$2:$B$1000=FindPO!$D$2,ROW(Database!$A$2:$A$1000)-ROW(Database!$B$2)+1),ROWS($B$4:I23))))</f>
        <v/>
      </c>
      <c r="J23" s="103" t="str">
        <f t="array" ref="J23">IF(ROWS($B$4:J23)&gt;$M$2,"",INDEX(Database!I$2:I$1000,SMALL(IF(Database!$B$2:$B$1000=FindPO!$D$2,ROW(Database!$A$2:$A$1000)-ROW(Database!$B$2)+1),ROWS($B$4:J23))))</f>
        <v/>
      </c>
      <c r="K23" s="103" t="str">
        <f t="array" ref="K23">IF(ROWS($B$4:B23)&gt;$M$2,"",INDEX(Database!K$2:K$1000,SMALL(IF(Database!$B$2:$B$1000=FindPO!$D$2,ROW(Database!$K$2:$K$1000)-ROW(Database!$B$2)+1),ROWS($B$4:B23))))</f>
        <v/>
      </c>
      <c r="L23" s="103" t="str">
        <f t="array" ref="L23">IF(ROWS($B$4:B23)&gt;$M$2,"",INDEX(Database!L$2:L$1000,SMALL(IF(Database!$B$2:$B$1000=FindPO!$D$2,ROW(Database!$L$2:$L$1000)-ROW(Database!$B$2)+1),ROWS($B$4:B23))))</f>
        <v/>
      </c>
      <c r="M23" s="2"/>
    </row>
    <row r="24" spans="2:13">
      <c r="B24" s="118" t="str">
        <f t="array" ref="B24">IF(ROWS($B$4:B24)&gt;$M$2,"",INDEX(Database!J$2:J$1000,SMALL(IF(Database!$B$2:$B$1000=FindPO!$D$2,ROW(Database!$J$2:$J$1000)-ROW(Database!$B$2)+1),ROWS($B$4:B24))))</f>
        <v/>
      </c>
      <c r="C24" s="118" t="str">
        <f t="array" ref="C24">IF(ROWS($B$4:C24)&gt;$M$2,"",INDEX(Database!B$2:B$1000,SMALL(IF(Database!$B$2:$B$1000=FindPO!$D$2,ROW(Database!$A$2:$A$1000)-ROW(Database!$B$2)+1),ROWS($B$4:C24))))</f>
        <v/>
      </c>
      <c r="D24" s="39" t="str">
        <f t="array" ref="D24">IF(ROWS($B$4:D24)&gt;$M$2,"",INDEX(Database!C$2:C$1000,SMALL(IF(Database!$B$2:$B$1000=FindPO!$D$2,ROW(Database!$A$2:$A$1000)-ROW(Database!$B$2)+1),ROWS($B$4:D24))))</f>
        <v/>
      </c>
      <c r="E24" s="103" t="str">
        <f t="array" ref="E24">IF(ROWS($B$4:E24)&gt;$M$2,"",INDEX(Database!D$2:D$1000,SMALL(IF(Database!$B$2:$B$1000=FindPO!$D$2,ROW(Database!$A$2:$A$1000)-ROW(Database!$B$2)+1),ROWS($B$4:E24))))</f>
        <v/>
      </c>
      <c r="F24" s="39" t="str">
        <f t="array" ref="F24">IF(ROWS($B$4:F24)&gt;$M$2,"",INDEX(Database!E$2:E$1000,SMALL(IF(Database!$B$2:$B$1000=FindPO!$D$2,ROW(Database!$A$2:$A$1000)-ROW(Database!$B$2)+1),ROWS($B$4:F24))))</f>
        <v/>
      </c>
      <c r="G24" s="103" t="str">
        <f t="array" ref="G24">IF(ROWS($B$4:G24)&gt;$M$2,"",INDEX(Database!F$2:F$67,SMALL(IF(Database!$B$2:$B$67=FindPO!$D$2,ROW(Database!$A$2:$A$67)-ROW(Database!$B$2)+1),ROWS($B$4:G24))))</f>
        <v/>
      </c>
      <c r="H24" s="39" t="str">
        <f t="array" ref="H24">IF(ROWS($B$4:H24)&gt;$M$2,"",INDEX(Database!G$2:G$1000,SMALL(IF(Database!$B$2:$B$1000=FindPO!$D$2,ROW(Database!$A$2:$A$1000)-ROW(Database!$B$2)+1),ROWS($B$4:H24))))</f>
        <v/>
      </c>
      <c r="I24" s="39" t="str">
        <f t="array" ref="I24">IF(ROWS($B$4:I24)&gt;$M$2,"",INDEX(Database!H$2:H$1000,SMALL(IF(Database!$B$2:$B$1000=FindPO!$D$2,ROW(Database!$A$2:$A$1000)-ROW(Database!$B$2)+1),ROWS($B$4:I24))))</f>
        <v/>
      </c>
      <c r="J24" s="103" t="str">
        <f t="array" ref="J24">IF(ROWS($B$4:J24)&gt;$M$2,"",INDEX(Database!I$2:I$1000,SMALL(IF(Database!$B$2:$B$1000=FindPO!$D$2,ROW(Database!$A$2:$A$1000)-ROW(Database!$B$2)+1),ROWS($B$4:J24))))</f>
        <v/>
      </c>
      <c r="K24" s="103" t="str">
        <f t="array" ref="K24">IF(ROWS($B$4:B24)&gt;$M$2,"",INDEX(Database!K$2:K$1000,SMALL(IF(Database!$B$2:$B$1000=FindPO!$D$2,ROW(Database!$K$2:$K$1000)-ROW(Database!$B$2)+1),ROWS($B$4:B24))))</f>
        <v/>
      </c>
      <c r="L24" s="103" t="str">
        <f t="array" ref="L24">IF(ROWS($B$4:B24)&gt;$M$2,"",INDEX(Database!L$2:L$1000,SMALL(IF(Database!$B$2:$B$1000=FindPO!$D$2,ROW(Database!$L$2:$L$1000)-ROW(Database!$B$2)+1),ROWS($B$4:B24))))</f>
        <v/>
      </c>
      <c r="M24" s="2"/>
    </row>
    <row r="25" spans="2:13">
      <c r="B25" s="118" t="str">
        <f t="array" ref="B25">IF(ROWS($B$4:B25)&gt;$M$2,"",INDEX(Database!J$2:J$1000,SMALL(IF(Database!$B$2:$B$1000=FindPO!$D$2,ROW(Database!$J$2:$J$1000)-ROW(Database!$B$2)+1),ROWS($B$4:B25))))</f>
        <v/>
      </c>
      <c r="C25" s="118" t="str">
        <f t="array" ref="C25">IF(ROWS($B$4:C25)&gt;$M$2,"",INDEX(Database!B$2:B$1000,SMALL(IF(Database!$B$2:$B$1000=FindPO!$D$2,ROW(Database!$A$2:$A$1000)-ROW(Database!$B$2)+1),ROWS($B$4:C25))))</f>
        <v/>
      </c>
      <c r="D25" s="39" t="str">
        <f t="array" ref="D25">IF(ROWS($B$4:D25)&gt;$M$2,"",INDEX(Database!C$2:C$1000,SMALL(IF(Database!$B$2:$B$1000=FindPO!$D$2,ROW(Database!$A$2:$A$1000)-ROW(Database!$B$2)+1),ROWS($B$4:D25))))</f>
        <v/>
      </c>
      <c r="E25" s="103" t="str">
        <f t="array" ref="E25">IF(ROWS($B$4:E25)&gt;$M$2,"",INDEX(Database!D$2:D$1000,SMALL(IF(Database!$B$2:$B$1000=FindPO!$D$2,ROW(Database!$A$2:$A$1000)-ROW(Database!$B$2)+1),ROWS($B$4:E25))))</f>
        <v/>
      </c>
      <c r="F25" s="39" t="str">
        <f t="array" ref="F25">IF(ROWS($B$4:F25)&gt;$M$2,"",INDEX(Database!E$2:E$1000,SMALL(IF(Database!$B$2:$B$1000=FindPO!$D$2,ROW(Database!$A$2:$A$1000)-ROW(Database!$B$2)+1),ROWS($B$4:F25))))</f>
        <v/>
      </c>
      <c r="G25" s="103" t="str">
        <f t="array" ref="G25">IF(ROWS($B$4:G25)&gt;$M$2,"",INDEX(Database!F$2:F$67,SMALL(IF(Database!$B$2:$B$67=FindPO!$D$2,ROW(Database!$A$2:$A$67)-ROW(Database!$B$2)+1),ROWS($B$4:G25))))</f>
        <v/>
      </c>
      <c r="H25" s="39" t="str">
        <f t="array" ref="H25">IF(ROWS($B$4:H25)&gt;$M$2,"",INDEX(Database!G$2:G$1000,SMALL(IF(Database!$B$2:$B$1000=FindPO!$D$2,ROW(Database!$A$2:$A$1000)-ROW(Database!$B$2)+1),ROWS($B$4:H25))))</f>
        <v/>
      </c>
      <c r="I25" s="39" t="str">
        <f t="array" ref="I25">IF(ROWS($B$4:I25)&gt;$M$2,"",INDEX(Database!H$2:H$1000,SMALL(IF(Database!$B$2:$B$1000=FindPO!$D$2,ROW(Database!$A$2:$A$1000)-ROW(Database!$B$2)+1),ROWS($B$4:I25))))</f>
        <v/>
      </c>
      <c r="J25" s="103" t="str">
        <f t="array" ref="J25">IF(ROWS($B$4:J25)&gt;$M$2,"",INDEX(Database!I$2:I$1000,SMALL(IF(Database!$B$2:$B$1000=FindPO!$D$2,ROW(Database!$A$2:$A$1000)-ROW(Database!$B$2)+1),ROWS($B$4:J25))))</f>
        <v/>
      </c>
      <c r="K25" s="103" t="str">
        <f t="array" ref="K25">IF(ROWS($B$4:B25)&gt;$M$2,"",INDEX(Database!K$2:K$1000,SMALL(IF(Database!$B$2:$B$1000=FindPO!$D$2,ROW(Database!$K$2:$K$1000)-ROW(Database!$B$2)+1),ROWS($B$4:B25))))</f>
        <v/>
      </c>
      <c r="L25" s="103" t="str">
        <f t="array" ref="L25">IF(ROWS($B$4:B25)&gt;$M$2,"",INDEX(Database!L$2:L$1000,SMALL(IF(Database!$B$2:$B$1000=FindPO!$D$2,ROW(Database!$L$2:$L$1000)-ROW(Database!$B$2)+1),ROWS($B$4:B25))))</f>
        <v/>
      </c>
      <c r="M25" s="2"/>
    </row>
    <row r="26" spans="2:13">
      <c r="B26" s="118" t="str">
        <f t="array" ref="B26">IF(ROWS($B$4:B26)&gt;$M$2,"",INDEX(Database!J$2:J$1000,SMALL(IF(Database!$B$2:$B$1000=FindPO!$D$2,ROW(Database!$J$2:$J$1000)-ROW(Database!$B$2)+1),ROWS($B$4:B26))))</f>
        <v/>
      </c>
      <c r="C26" s="118" t="str">
        <f t="array" ref="C26">IF(ROWS($B$4:C26)&gt;$M$2,"",INDEX(Database!B$2:B$1000,SMALL(IF(Database!$B$2:$B$1000=FindPO!$D$2,ROW(Database!$A$2:$A$1000)-ROW(Database!$B$2)+1),ROWS($B$4:C26))))</f>
        <v/>
      </c>
      <c r="D26" s="39" t="str">
        <f t="array" ref="D26">IF(ROWS($B$4:D26)&gt;$M$2,"",INDEX(Database!C$2:C$1000,SMALL(IF(Database!$B$2:$B$1000=FindPO!$D$2,ROW(Database!$A$2:$A$1000)-ROW(Database!$B$2)+1),ROWS($B$4:D26))))</f>
        <v/>
      </c>
      <c r="E26" s="103" t="str">
        <f t="array" ref="E26">IF(ROWS($B$4:E26)&gt;$M$2,"",INDEX(Database!D$2:D$1000,SMALL(IF(Database!$B$2:$B$1000=FindPO!$D$2,ROW(Database!$A$2:$A$1000)-ROW(Database!$B$2)+1),ROWS($B$4:E26))))</f>
        <v/>
      </c>
      <c r="F26" s="39" t="str">
        <f t="array" ref="F26">IF(ROWS($B$4:F26)&gt;$M$2,"",INDEX(Database!E$2:E$1000,SMALL(IF(Database!$B$2:$B$1000=FindPO!$D$2,ROW(Database!$A$2:$A$1000)-ROW(Database!$B$2)+1),ROWS($B$4:F26))))</f>
        <v/>
      </c>
      <c r="G26" s="103" t="str">
        <f t="array" ref="G26">IF(ROWS($B$4:G26)&gt;$M$2,"",INDEX(Database!F$2:F$67,SMALL(IF(Database!$B$2:$B$67=FindPO!$D$2,ROW(Database!$A$2:$A$67)-ROW(Database!$B$2)+1),ROWS($B$4:G26))))</f>
        <v/>
      </c>
      <c r="H26" s="39" t="str">
        <f t="array" ref="H26">IF(ROWS($B$4:H26)&gt;$M$2,"",INDEX(Database!G$2:G$1000,SMALL(IF(Database!$B$2:$B$1000=FindPO!$D$2,ROW(Database!$A$2:$A$1000)-ROW(Database!$B$2)+1),ROWS($B$4:H26))))</f>
        <v/>
      </c>
      <c r="I26" s="39" t="str">
        <f t="array" ref="I26">IF(ROWS($B$4:I26)&gt;$M$2,"",INDEX(Database!H$2:H$1000,SMALL(IF(Database!$B$2:$B$1000=FindPO!$D$2,ROW(Database!$A$2:$A$1000)-ROW(Database!$B$2)+1),ROWS($B$4:I26))))</f>
        <v/>
      </c>
      <c r="J26" s="103" t="str">
        <f t="array" ref="J26">IF(ROWS($B$4:J26)&gt;$M$2,"",INDEX(Database!I$2:I$1000,SMALL(IF(Database!$B$2:$B$1000=FindPO!$D$2,ROW(Database!$A$2:$A$1000)-ROW(Database!$B$2)+1),ROWS($B$4:J26))))</f>
        <v/>
      </c>
      <c r="K26" s="103" t="str">
        <f t="array" ref="K26">IF(ROWS($B$4:B26)&gt;$M$2,"",INDEX(Database!K$2:K$1000,SMALL(IF(Database!$B$2:$B$1000=FindPO!$D$2,ROW(Database!$K$2:$K$1000)-ROW(Database!$B$2)+1),ROWS($B$4:B26))))</f>
        <v/>
      </c>
      <c r="L26" s="103" t="str">
        <f t="array" ref="L26">IF(ROWS($B$4:B26)&gt;$M$2,"",INDEX(Database!L$2:L$1000,SMALL(IF(Database!$B$2:$B$1000=FindPO!$D$2,ROW(Database!$L$2:$L$1000)-ROW(Database!$B$2)+1),ROWS($B$4:B26))))</f>
        <v/>
      </c>
      <c r="M26" s="2"/>
    </row>
    <row r="27" spans="2:13">
      <c r="B27" s="118" t="str">
        <f t="array" ref="B27">IF(ROWS($B$4:B27)&gt;$M$2,"",INDEX(Database!J$2:J$1000,SMALL(IF(Database!$B$2:$B$1000=FindPO!$D$2,ROW(Database!$J$2:$J$1000)-ROW(Database!$B$2)+1),ROWS($B$4:B27))))</f>
        <v/>
      </c>
      <c r="C27" s="118" t="str">
        <f t="array" ref="C27">IF(ROWS($B$4:C27)&gt;$M$2,"",INDEX(Database!B$2:B$1000,SMALL(IF(Database!$B$2:$B$1000=FindPO!$D$2,ROW(Database!$A$2:$A$1000)-ROW(Database!$B$2)+1),ROWS($B$4:C27))))</f>
        <v/>
      </c>
      <c r="D27" s="39" t="str">
        <f t="array" ref="D27">IF(ROWS($B$4:D27)&gt;$M$2,"",INDEX(Database!C$2:C$1000,SMALL(IF(Database!$B$2:$B$1000=FindPO!$D$2,ROW(Database!$A$2:$A$1000)-ROW(Database!$B$2)+1),ROWS($B$4:D27))))</f>
        <v/>
      </c>
      <c r="E27" s="103" t="str">
        <f t="array" ref="E27">IF(ROWS($B$4:E27)&gt;$M$2,"",INDEX(Database!D$2:D$1000,SMALL(IF(Database!$B$2:$B$1000=FindPO!$D$2,ROW(Database!$A$2:$A$1000)-ROW(Database!$B$2)+1),ROWS($B$4:E27))))</f>
        <v/>
      </c>
      <c r="F27" s="39" t="str">
        <f t="array" ref="F27">IF(ROWS($B$4:F27)&gt;$M$2,"",INDEX(Database!E$2:E$1000,SMALL(IF(Database!$B$2:$B$1000=FindPO!$D$2,ROW(Database!$A$2:$A$1000)-ROW(Database!$B$2)+1),ROWS($B$4:F27))))</f>
        <v/>
      </c>
      <c r="G27" s="103" t="str">
        <f t="array" ref="G27">IF(ROWS($B$4:G27)&gt;$M$2,"",INDEX(Database!F$2:F$67,SMALL(IF(Database!$B$2:$B$67=FindPO!$D$2,ROW(Database!$A$2:$A$67)-ROW(Database!$B$2)+1),ROWS($B$4:G27))))</f>
        <v/>
      </c>
      <c r="H27" s="39" t="str">
        <f t="array" ref="H27">IF(ROWS($B$4:H27)&gt;$M$2,"",INDEX(Database!G$2:G$1000,SMALL(IF(Database!$B$2:$B$1000=FindPO!$D$2,ROW(Database!$A$2:$A$1000)-ROW(Database!$B$2)+1),ROWS($B$4:H27))))</f>
        <v/>
      </c>
      <c r="I27" s="39" t="str">
        <f t="array" ref="I27">IF(ROWS($B$4:I27)&gt;$M$2,"",INDEX(Database!H$2:H$1000,SMALL(IF(Database!$B$2:$B$1000=FindPO!$D$2,ROW(Database!$A$2:$A$1000)-ROW(Database!$B$2)+1),ROWS($B$4:I27))))</f>
        <v/>
      </c>
      <c r="J27" s="103" t="str">
        <f t="array" ref="J27">IF(ROWS($B$4:J27)&gt;$M$2,"",INDEX(Database!I$2:I$1000,SMALL(IF(Database!$B$2:$B$1000=FindPO!$D$2,ROW(Database!$A$2:$A$1000)-ROW(Database!$B$2)+1),ROWS($B$4:J27))))</f>
        <v/>
      </c>
      <c r="K27" s="103" t="str">
        <f t="array" ref="K27">IF(ROWS($B$4:B27)&gt;$M$2,"",INDEX(Database!K$2:K$1000,SMALL(IF(Database!$B$2:$B$1000=FindPO!$D$2,ROW(Database!$K$2:$K$1000)-ROW(Database!$B$2)+1),ROWS($B$4:B27))))</f>
        <v/>
      </c>
      <c r="L27" s="103" t="str">
        <f t="array" ref="L27">IF(ROWS($B$4:B27)&gt;$M$2,"",INDEX(Database!L$2:L$1000,SMALL(IF(Database!$B$2:$B$1000=FindPO!$D$2,ROW(Database!$L$2:$L$1000)-ROW(Database!$B$2)+1),ROWS($B$4:B27))))</f>
        <v/>
      </c>
      <c r="M27" s="2"/>
    </row>
    <row r="28" spans="2:13">
      <c r="B28" s="118" t="str">
        <f t="array" ref="B28">IF(ROWS($B$4:B28)&gt;$M$2,"",INDEX(Database!J$2:J$1000,SMALL(IF(Database!$B$2:$B$1000=FindPO!$D$2,ROW(Database!$J$2:$J$1000)-ROW(Database!$B$2)+1),ROWS($B$4:B28))))</f>
        <v/>
      </c>
      <c r="C28" s="118" t="str">
        <f t="array" ref="C28">IF(ROWS($B$4:C28)&gt;$M$2,"",INDEX(Database!B$2:B$1000,SMALL(IF(Database!$B$2:$B$1000=FindPO!$D$2,ROW(Database!$A$2:$A$1000)-ROW(Database!$B$2)+1),ROWS($B$4:C28))))</f>
        <v/>
      </c>
      <c r="D28" s="39" t="str">
        <f t="array" ref="D28">IF(ROWS($B$4:D28)&gt;$M$2,"",INDEX(Database!C$2:C$1000,SMALL(IF(Database!$B$2:$B$1000=FindPO!$D$2,ROW(Database!$A$2:$A$1000)-ROW(Database!$B$2)+1),ROWS($B$4:D28))))</f>
        <v/>
      </c>
      <c r="E28" s="103" t="str">
        <f t="array" ref="E28">IF(ROWS($B$4:E28)&gt;$M$2,"",INDEX(Database!D$2:D$1000,SMALL(IF(Database!$B$2:$B$1000=FindPO!$D$2,ROW(Database!$A$2:$A$1000)-ROW(Database!$B$2)+1),ROWS($B$4:E28))))</f>
        <v/>
      </c>
      <c r="F28" s="39" t="str">
        <f t="array" ref="F28">IF(ROWS($B$4:F28)&gt;$M$2,"",INDEX(Database!E$2:E$1000,SMALL(IF(Database!$B$2:$B$1000=FindPO!$D$2,ROW(Database!$A$2:$A$1000)-ROW(Database!$B$2)+1),ROWS($B$4:F28))))</f>
        <v/>
      </c>
      <c r="G28" s="103" t="str">
        <f t="array" ref="G28">IF(ROWS($B$4:G28)&gt;$M$2,"",INDEX(Database!F$2:F$67,SMALL(IF(Database!$B$2:$B$67=FindPO!$D$2,ROW(Database!$A$2:$A$67)-ROW(Database!$B$2)+1),ROWS($B$4:G28))))</f>
        <v/>
      </c>
      <c r="H28" s="39" t="str">
        <f t="array" ref="H28">IF(ROWS($B$4:H28)&gt;$M$2,"",INDEX(Database!G$2:G$1000,SMALL(IF(Database!$B$2:$B$1000=FindPO!$D$2,ROW(Database!$A$2:$A$1000)-ROW(Database!$B$2)+1),ROWS($B$4:H28))))</f>
        <v/>
      </c>
      <c r="I28" s="39" t="str">
        <f t="array" ref="I28">IF(ROWS($B$4:I28)&gt;$M$2,"",INDEX(Database!H$2:H$1000,SMALL(IF(Database!$B$2:$B$1000=FindPO!$D$2,ROW(Database!$A$2:$A$1000)-ROW(Database!$B$2)+1),ROWS($B$4:I28))))</f>
        <v/>
      </c>
      <c r="J28" s="103" t="str">
        <f t="array" ref="J28">IF(ROWS($B$4:J28)&gt;$M$2,"",INDEX(Database!I$2:I$1000,SMALL(IF(Database!$B$2:$B$1000=FindPO!$D$2,ROW(Database!$A$2:$A$1000)-ROW(Database!$B$2)+1),ROWS($B$4:J28))))</f>
        <v/>
      </c>
      <c r="K28" s="103" t="str">
        <f t="array" ref="K28">IF(ROWS($B$4:B28)&gt;$M$2,"",INDEX(Database!K$2:K$1000,SMALL(IF(Database!$B$2:$B$1000=FindPO!$D$2,ROW(Database!$K$2:$K$1000)-ROW(Database!$B$2)+1),ROWS($B$4:B28))))</f>
        <v/>
      </c>
      <c r="L28" s="103" t="str">
        <f t="array" ref="L28">IF(ROWS($B$4:B28)&gt;$M$2,"",INDEX(Database!L$2:L$1000,SMALL(IF(Database!$B$2:$B$1000=FindPO!$D$2,ROW(Database!$L$2:$L$1000)-ROW(Database!$B$2)+1),ROWS($B$4:B28))))</f>
        <v/>
      </c>
      <c r="M28" s="2"/>
    </row>
    <row r="29" spans="2:13">
      <c r="B29" s="118" t="str">
        <f t="array" ref="B29">IF(ROWS($B$4:B29)&gt;$M$2,"",INDEX(Database!J$2:J$1000,SMALL(IF(Database!$B$2:$B$1000=FindPO!$D$2,ROW(Database!$J$2:$J$1000)-ROW(Database!$B$2)+1),ROWS($B$4:B29))))</f>
        <v/>
      </c>
      <c r="C29" s="118" t="str">
        <f t="array" ref="C29">IF(ROWS($B$4:C29)&gt;$M$2,"",INDEX(Database!B$2:B$1000,SMALL(IF(Database!$B$2:$B$1000=FindPO!$D$2,ROW(Database!$A$2:$A$1000)-ROW(Database!$B$2)+1),ROWS($B$4:C29))))</f>
        <v/>
      </c>
      <c r="D29" s="39" t="str">
        <f t="array" ref="D29">IF(ROWS($B$4:D29)&gt;$M$2,"",INDEX(Database!C$2:C$1000,SMALL(IF(Database!$B$2:$B$1000=FindPO!$D$2,ROW(Database!$A$2:$A$1000)-ROW(Database!$B$2)+1),ROWS($B$4:D29))))</f>
        <v/>
      </c>
      <c r="E29" s="103" t="str">
        <f t="array" ref="E29">IF(ROWS($B$4:E29)&gt;$M$2,"",INDEX(Database!D$2:D$1000,SMALL(IF(Database!$B$2:$B$1000=FindPO!$D$2,ROW(Database!$A$2:$A$1000)-ROW(Database!$B$2)+1),ROWS($B$4:E29))))</f>
        <v/>
      </c>
      <c r="F29" s="39" t="str">
        <f t="array" ref="F29">IF(ROWS($B$4:F29)&gt;$M$2,"",INDEX(Database!E$2:E$1000,SMALL(IF(Database!$B$2:$B$1000=FindPO!$D$2,ROW(Database!$A$2:$A$1000)-ROW(Database!$B$2)+1),ROWS($B$4:F29))))</f>
        <v/>
      </c>
      <c r="G29" s="103" t="str">
        <f t="array" ref="G29">IF(ROWS($B$4:G29)&gt;$M$2,"",INDEX(Database!F$2:F$67,SMALL(IF(Database!$B$2:$B$67=FindPO!$D$2,ROW(Database!$A$2:$A$67)-ROW(Database!$B$2)+1),ROWS($B$4:G29))))</f>
        <v/>
      </c>
      <c r="H29" s="39" t="str">
        <f t="array" ref="H29">IF(ROWS($B$4:H29)&gt;$M$2,"",INDEX(Database!G$2:G$1000,SMALL(IF(Database!$B$2:$B$1000=FindPO!$D$2,ROW(Database!$A$2:$A$1000)-ROW(Database!$B$2)+1),ROWS($B$4:H29))))</f>
        <v/>
      </c>
      <c r="I29" s="39" t="str">
        <f t="array" ref="I29">IF(ROWS($B$4:I29)&gt;$M$2,"",INDEX(Database!H$2:H$1000,SMALL(IF(Database!$B$2:$B$1000=FindPO!$D$2,ROW(Database!$A$2:$A$1000)-ROW(Database!$B$2)+1),ROWS($B$4:I29))))</f>
        <v/>
      </c>
      <c r="J29" s="103" t="str">
        <f t="array" ref="J29">IF(ROWS($B$4:J29)&gt;$M$2,"",INDEX(Database!I$2:I$1000,SMALL(IF(Database!$B$2:$B$1000=FindPO!$D$2,ROW(Database!$A$2:$A$1000)-ROW(Database!$B$2)+1),ROWS($B$4:J29))))</f>
        <v/>
      </c>
      <c r="K29" s="103" t="str">
        <f t="array" ref="K29">IF(ROWS($B$4:B29)&gt;$M$2,"",INDEX(Database!K$2:K$1000,SMALL(IF(Database!$B$2:$B$1000=FindPO!$D$2,ROW(Database!$K$2:$K$1000)-ROW(Database!$B$2)+1),ROWS($B$4:B29))))</f>
        <v/>
      </c>
      <c r="L29" s="103" t="str">
        <f t="array" ref="L29">IF(ROWS($B$4:B29)&gt;$M$2,"",INDEX(Database!L$2:L$1000,SMALL(IF(Database!$B$2:$B$1000=FindPO!$D$2,ROW(Database!$L$2:$L$1000)-ROW(Database!$B$2)+1),ROWS($B$4:B29))))</f>
        <v/>
      </c>
      <c r="M29" s="2"/>
    </row>
    <row r="30" spans="2:13">
      <c r="B30" s="118" t="str">
        <f t="array" ref="B30">IF(ROWS($B$4:B30)&gt;$M$2,"",INDEX(Database!J$2:J$1000,SMALL(IF(Database!$B$2:$B$1000=FindPO!$D$2,ROW(Database!$J$2:$J$1000)-ROW(Database!$B$2)+1),ROWS($B$4:B30))))</f>
        <v/>
      </c>
      <c r="C30" s="118" t="str">
        <f t="array" ref="C30">IF(ROWS($B$4:C30)&gt;$M$2,"",INDEX(Database!B$2:B$1000,SMALL(IF(Database!$B$2:$B$1000=FindPO!$D$2,ROW(Database!$A$2:$A$1000)-ROW(Database!$B$2)+1),ROWS($B$4:C30))))</f>
        <v/>
      </c>
      <c r="D30" s="39" t="str">
        <f t="array" ref="D30">IF(ROWS($B$4:D30)&gt;$M$2,"",INDEX(Database!C$2:C$1000,SMALL(IF(Database!$B$2:$B$1000=FindPO!$D$2,ROW(Database!$A$2:$A$1000)-ROW(Database!$B$2)+1),ROWS($B$4:D30))))</f>
        <v/>
      </c>
      <c r="E30" s="103" t="str">
        <f t="array" ref="E30">IF(ROWS($B$4:E30)&gt;$M$2,"",INDEX(Database!D$2:D$1000,SMALL(IF(Database!$B$2:$B$1000=FindPO!$D$2,ROW(Database!$A$2:$A$1000)-ROW(Database!$B$2)+1),ROWS($B$4:E30))))</f>
        <v/>
      </c>
      <c r="F30" s="39" t="str">
        <f t="array" ref="F30">IF(ROWS($B$4:F30)&gt;$M$2,"",INDEX(Database!E$2:E$1000,SMALL(IF(Database!$B$2:$B$1000=FindPO!$D$2,ROW(Database!$A$2:$A$1000)-ROW(Database!$B$2)+1),ROWS($B$4:F30))))</f>
        <v/>
      </c>
      <c r="G30" s="103" t="str">
        <f t="array" ref="G30">IF(ROWS($B$4:G30)&gt;$M$2,"",INDEX(Database!F$2:F$67,SMALL(IF(Database!$B$2:$B$67=FindPO!$D$2,ROW(Database!$A$2:$A$67)-ROW(Database!$B$2)+1),ROWS($B$4:G30))))</f>
        <v/>
      </c>
      <c r="H30" s="39" t="str">
        <f t="array" ref="H30">IF(ROWS($B$4:H30)&gt;$M$2,"",INDEX(Database!G$2:G$1000,SMALL(IF(Database!$B$2:$B$1000=FindPO!$D$2,ROW(Database!$A$2:$A$1000)-ROW(Database!$B$2)+1),ROWS($B$4:H30))))</f>
        <v/>
      </c>
      <c r="I30" s="39" t="str">
        <f t="array" ref="I30">IF(ROWS($B$4:I30)&gt;$M$2,"",INDEX(Database!H$2:H$1000,SMALL(IF(Database!$B$2:$B$1000=FindPO!$D$2,ROW(Database!$A$2:$A$1000)-ROW(Database!$B$2)+1),ROWS($B$4:I30))))</f>
        <v/>
      </c>
      <c r="J30" s="103" t="str">
        <f t="array" ref="J30">IF(ROWS($B$4:J30)&gt;$M$2,"",INDEX(Database!I$2:I$1000,SMALL(IF(Database!$B$2:$B$1000=FindPO!$D$2,ROW(Database!$A$2:$A$1000)-ROW(Database!$B$2)+1),ROWS($B$4:J30))))</f>
        <v/>
      </c>
      <c r="K30" s="103" t="str">
        <f t="array" ref="K30">IF(ROWS($B$4:B30)&gt;$M$2,"",INDEX(Database!K$2:K$1000,SMALL(IF(Database!$B$2:$B$1000=FindPO!$D$2,ROW(Database!$K$2:$K$1000)-ROW(Database!$B$2)+1),ROWS($B$4:B30))))</f>
        <v/>
      </c>
      <c r="L30" s="103" t="str">
        <f t="array" ref="L30">IF(ROWS($B$4:B30)&gt;$M$2,"",INDEX(Database!L$2:L$1000,SMALL(IF(Database!$B$2:$B$1000=FindPO!$D$2,ROW(Database!$L$2:$L$1000)-ROW(Database!$B$2)+1),ROWS($B$4:B30))))</f>
        <v/>
      </c>
      <c r="M30" s="2"/>
    </row>
    <row r="31" spans="2:13">
      <c r="B31" s="118" t="str">
        <f t="array" ref="B31">IF(ROWS($B$4:B31)&gt;$M$2,"",INDEX(Database!J$2:J$1000,SMALL(IF(Database!$B$2:$B$1000=FindPO!$D$2,ROW(Database!$J$2:$J$1000)-ROW(Database!$B$2)+1),ROWS($B$4:B31))))</f>
        <v/>
      </c>
      <c r="C31" s="118" t="str">
        <f t="array" ref="C31">IF(ROWS($B$4:C31)&gt;$M$2,"",INDEX(Database!B$2:B$1000,SMALL(IF(Database!$B$2:$B$1000=FindPO!$D$2,ROW(Database!$A$2:$A$1000)-ROW(Database!$B$2)+1),ROWS($B$4:C31))))</f>
        <v/>
      </c>
      <c r="D31" s="39" t="str">
        <f t="array" ref="D31">IF(ROWS($B$4:D31)&gt;$M$2,"",INDEX(Database!C$2:C$1000,SMALL(IF(Database!$B$2:$B$1000=FindPO!$D$2,ROW(Database!$A$2:$A$1000)-ROW(Database!$B$2)+1),ROWS($B$4:D31))))</f>
        <v/>
      </c>
      <c r="E31" s="103" t="str">
        <f t="array" ref="E31">IF(ROWS($B$4:E31)&gt;$M$2,"",INDEX(Database!D$2:D$1000,SMALL(IF(Database!$B$2:$B$1000=FindPO!$D$2,ROW(Database!$A$2:$A$1000)-ROW(Database!$B$2)+1),ROWS($B$4:E31))))</f>
        <v/>
      </c>
      <c r="F31" s="39" t="str">
        <f t="array" ref="F31">IF(ROWS($B$4:F31)&gt;$M$2,"",INDEX(Database!E$2:E$1000,SMALL(IF(Database!$B$2:$B$1000=FindPO!$D$2,ROW(Database!$A$2:$A$1000)-ROW(Database!$B$2)+1),ROWS($B$4:F31))))</f>
        <v/>
      </c>
      <c r="G31" s="103" t="str">
        <f t="array" ref="G31">IF(ROWS($B$4:G31)&gt;$M$2,"",INDEX(Database!F$2:F$67,SMALL(IF(Database!$B$2:$B$67=FindPO!$D$2,ROW(Database!$A$2:$A$67)-ROW(Database!$B$2)+1),ROWS($B$4:G31))))</f>
        <v/>
      </c>
      <c r="H31" s="39" t="str">
        <f t="array" ref="H31">IF(ROWS($B$4:H31)&gt;$M$2,"",INDEX(Database!G$2:G$1000,SMALL(IF(Database!$B$2:$B$1000=FindPO!$D$2,ROW(Database!$A$2:$A$1000)-ROW(Database!$B$2)+1),ROWS($B$4:H31))))</f>
        <v/>
      </c>
      <c r="I31" s="39" t="str">
        <f t="array" ref="I31">IF(ROWS($B$4:I31)&gt;$M$2,"",INDEX(Database!H$2:H$1000,SMALL(IF(Database!$B$2:$B$1000=FindPO!$D$2,ROW(Database!$A$2:$A$1000)-ROW(Database!$B$2)+1),ROWS($B$4:I31))))</f>
        <v/>
      </c>
      <c r="J31" s="103" t="str">
        <f t="array" ref="J31">IF(ROWS($B$4:J31)&gt;$M$2,"",INDEX(Database!I$2:I$1000,SMALL(IF(Database!$B$2:$B$1000=FindPO!$D$2,ROW(Database!$A$2:$A$1000)-ROW(Database!$B$2)+1),ROWS($B$4:J31))))</f>
        <v/>
      </c>
      <c r="K31" s="103" t="str">
        <f t="array" ref="K31">IF(ROWS($B$4:B31)&gt;$M$2,"",INDEX(Database!K$2:K$1000,SMALL(IF(Database!$B$2:$B$1000=FindPO!$D$2,ROW(Database!$K$2:$K$1000)-ROW(Database!$B$2)+1),ROWS($B$4:B31))))</f>
        <v/>
      </c>
      <c r="L31" s="103" t="str">
        <f t="array" ref="L31">IF(ROWS($B$4:B31)&gt;$M$2,"",INDEX(Database!L$2:L$1000,SMALL(IF(Database!$B$2:$B$1000=FindPO!$D$2,ROW(Database!$L$2:$L$1000)-ROW(Database!$B$2)+1),ROWS($B$4:B31))))</f>
        <v/>
      </c>
      <c r="M31" s="2"/>
    </row>
    <row r="32" spans="2:13">
      <c r="B32" s="118" t="str">
        <f t="array" ref="B32">IF(ROWS($B$4:B32)&gt;$M$2,"",INDEX(Database!J$2:J$1000,SMALL(IF(Database!$B$2:$B$1000=FindPO!$D$2,ROW(Database!$J$2:$J$1000)-ROW(Database!$B$2)+1),ROWS($B$4:B32))))</f>
        <v/>
      </c>
      <c r="C32" s="118" t="str">
        <f t="array" ref="C32">IF(ROWS($B$4:C32)&gt;$M$2,"",INDEX(Database!B$2:B$1000,SMALL(IF(Database!$B$2:$B$1000=FindPO!$D$2,ROW(Database!$A$2:$A$1000)-ROW(Database!$B$2)+1),ROWS($B$4:C32))))</f>
        <v/>
      </c>
      <c r="D32" s="39" t="str">
        <f t="array" ref="D32">IF(ROWS($B$4:D32)&gt;$M$2,"",INDEX(Database!C$2:C$1000,SMALL(IF(Database!$B$2:$B$1000=FindPO!$D$2,ROW(Database!$A$2:$A$1000)-ROW(Database!$B$2)+1),ROWS($B$4:D32))))</f>
        <v/>
      </c>
      <c r="E32" s="103" t="str">
        <f t="array" ref="E32">IF(ROWS($B$4:E32)&gt;$M$2,"",INDEX(Database!D$2:D$1000,SMALL(IF(Database!$B$2:$B$1000=FindPO!$D$2,ROW(Database!$A$2:$A$1000)-ROW(Database!$B$2)+1),ROWS($B$4:E32))))</f>
        <v/>
      </c>
      <c r="F32" s="39" t="str">
        <f t="array" ref="F32">IF(ROWS($B$4:F32)&gt;$M$2,"",INDEX(Database!E$2:E$1000,SMALL(IF(Database!$B$2:$B$1000=FindPO!$D$2,ROW(Database!$A$2:$A$1000)-ROW(Database!$B$2)+1),ROWS($B$4:F32))))</f>
        <v/>
      </c>
      <c r="G32" s="103" t="str">
        <f t="array" ref="G32">IF(ROWS($B$4:G32)&gt;$M$2,"",INDEX(Database!F$2:F$67,SMALL(IF(Database!$B$2:$B$67=FindPO!$D$2,ROW(Database!$A$2:$A$67)-ROW(Database!$B$2)+1),ROWS($B$4:G32))))</f>
        <v/>
      </c>
      <c r="H32" s="39" t="str">
        <f t="array" ref="H32">IF(ROWS($B$4:H32)&gt;$M$2,"",INDEX(Database!G$2:G$1000,SMALL(IF(Database!$B$2:$B$1000=FindPO!$D$2,ROW(Database!$A$2:$A$1000)-ROW(Database!$B$2)+1),ROWS($B$4:H32))))</f>
        <v/>
      </c>
      <c r="I32" s="39" t="str">
        <f t="array" ref="I32">IF(ROWS($B$4:I32)&gt;$M$2,"",INDEX(Database!H$2:H$1000,SMALL(IF(Database!$B$2:$B$1000=FindPO!$D$2,ROW(Database!$A$2:$A$1000)-ROW(Database!$B$2)+1),ROWS($B$4:I32))))</f>
        <v/>
      </c>
      <c r="J32" s="103" t="str">
        <f t="array" ref="J32">IF(ROWS($B$4:J32)&gt;$M$2,"",INDEX(Database!I$2:I$1000,SMALL(IF(Database!$B$2:$B$1000=FindPO!$D$2,ROW(Database!$A$2:$A$1000)-ROW(Database!$B$2)+1),ROWS($B$4:J32))))</f>
        <v/>
      </c>
      <c r="K32" s="103" t="str">
        <f t="array" ref="K32">IF(ROWS($B$4:B32)&gt;$M$2,"",INDEX(Database!K$2:K$1000,SMALL(IF(Database!$B$2:$B$1000=FindPO!$D$2,ROW(Database!$K$2:$K$1000)-ROW(Database!$B$2)+1),ROWS($B$4:B32))))</f>
        <v/>
      </c>
      <c r="L32" s="103" t="str">
        <f t="array" ref="L32">IF(ROWS($B$4:B32)&gt;$M$2,"",INDEX(Database!L$2:L$1000,SMALL(IF(Database!$B$2:$B$1000=FindPO!$D$2,ROW(Database!$L$2:$L$1000)-ROW(Database!$B$2)+1),ROWS($B$4:B32))))</f>
        <v/>
      </c>
      <c r="M32" s="2"/>
    </row>
    <row r="33" spans="2:13">
      <c r="B33" s="118" t="str">
        <f t="array" ref="B33">IF(ROWS($B$4:B33)&gt;$M$2,"",INDEX(Database!J$2:J$1000,SMALL(IF(Database!$B$2:$B$1000=FindPO!$D$2,ROW(Database!$J$2:$J$1000)-ROW(Database!$B$2)+1),ROWS($B$4:B33))))</f>
        <v/>
      </c>
      <c r="C33" s="118" t="str">
        <f t="array" ref="C33">IF(ROWS($B$4:C33)&gt;$M$2,"",INDEX(Database!B$2:B$1000,SMALL(IF(Database!$B$2:$B$1000=FindPO!$D$2,ROW(Database!$A$2:$A$1000)-ROW(Database!$B$2)+1),ROWS($B$4:C33))))</f>
        <v/>
      </c>
      <c r="D33" s="39" t="str">
        <f t="array" ref="D33">IF(ROWS($B$4:D33)&gt;$M$2,"",INDEX(Database!C$2:C$1000,SMALL(IF(Database!$B$2:$B$1000=FindPO!$D$2,ROW(Database!$A$2:$A$1000)-ROW(Database!$B$2)+1),ROWS($B$4:D33))))</f>
        <v/>
      </c>
      <c r="E33" s="103" t="str">
        <f t="array" ref="E33">IF(ROWS($B$4:E33)&gt;$M$2,"",INDEX(Database!D$2:D$1000,SMALL(IF(Database!$B$2:$B$1000=FindPO!$D$2,ROW(Database!$A$2:$A$1000)-ROW(Database!$B$2)+1),ROWS($B$4:E33))))</f>
        <v/>
      </c>
      <c r="F33" s="39" t="str">
        <f t="array" ref="F33">IF(ROWS($B$4:F33)&gt;$M$2,"",INDEX(Database!E$2:E$1000,SMALL(IF(Database!$B$2:$B$1000=FindPO!$D$2,ROW(Database!$A$2:$A$1000)-ROW(Database!$B$2)+1),ROWS($B$4:F33))))</f>
        <v/>
      </c>
      <c r="G33" s="103" t="str">
        <f t="array" ref="G33">IF(ROWS($B$4:G33)&gt;$M$2,"",INDEX(Database!F$2:F$67,SMALL(IF(Database!$B$2:$B$67=FindPO!$D$2,ROW(Database!$A$2:$A$67)-ROW(Database!$B$2)+1),ROWS($B$4:G33))))</f>
        <v/>
      </c>
      <c r="H33" s="39" t="str">
        <f t="array" ref="H33">IF(ROWS($B$4:H33)&gt;$M$2,"",INDEX(Database!G$2:G$1000,SMALL(IF(Database!$B$2:$B$1000=FindPO!$D$2,ROW(Database!$A$2:$A$1000)-ROW(Database!$B$2)+1),ROWS($B$4:H33))))</f>
        <v/>
      </c>
      <c r="I33" s="39" t="str">
        <f t="array" ref="I33">IF(ROWS($B$4:I33)&gt;$M$2,"",INDEX(Database!H$2:H$1000,SMALL(IF(Database!$B$2:$B$1000=FindPO!$D$2,ROW(Database!$A$2:$A$1000)-ROW(Database!$B$2)+1),ROWS($B$4:I33))))</f>
        <v/>
      </c>
      <c r="J33" s="103" t="str">
        <f t="array" ref="J33">IF(ROWS($B$4:J33)&gt;$M$2,"",INDEX(Database!I$2:I$1000,SMALL(IF(Database!$B$2:$B$1000=FindPO!$D$2,ROW(Database!$A$2:$A$1000)-ROW(Database!$B$2)+1),ROWS($B$4:J33))))</f>
        <v/>
      </c>
      <c r="K33" s="103" t="str">
        <f t="array" ref="K33">IF(ROWS($B$4:B33)&gt;$M$2,"",INDEX(Database!K$2:K$1000,SMALL(IF(Database!$B$2:$B$1000=FindPO!$D$2,ROW(Database!$K$2:$K$1000)-ROW(Database!$B$2)+1),ROWS($B$4:B33))))</f>
        <v/>
      </c>
      <c r="L33" s="103" t="str">
        <f t="array" ref="L33">IF(ROWS($B$4:B33)&gt;$M$2,"",INDEX(Database!L$2:L$1000,SMALL(IF(Database!$B$2:$B$1000=FindPO!$D$2,ROW(Database!$L$2:$L$1000)-ROW(Database!$B$2)+1),ROWS($B$4:B33))))</f>
        <v/>
      </c>
      <c r="M33" s="2"/>
    </row>
    <row r="34" spans="2:13">
      <c r="B34" s="118" t="str">
        <f t="array" ref="B34">IF(ROWS($B$4:B34)&gt;$M$2,"",INDEX(Database!J$2:J$1000,SMALL(IF(Database!$B$2:$B$1000=FindPO!$D$2,ROW(Database!$J$2:$J$1000)-ROW(Database!$B$2)+1),ROWS($B$4:B34))))</f>
        <v/>
      </c>
      <c r="C34" s="118" t="str">
        <f t="array" ref="C34">IF(ROWS($B$4:C34)&gt;$M$2,"",INDEX(Database!B$2:B$1000,SMALL(IF(Database!$B$2:$B$1000=FindPO!$D$2,ROW(Database!$A$2:$A$1000)-ROW(Database!$B$2)+1),ROWS($B$4:C34))))</f>
        <v/>
      </c>
      <c r="D34" s="39" t="str">
        <f t="array" ref="D34">IF(ROWS($B$4:D34)&gt;$M$2,"",INDEX(Database!C$2:C$1000,SMALL(IF(Database!$B$2:$B$1000=FindPO!$D$2,ROW(Database!$A$2:$A$1000)-ROW(Database!$B$2)+1),ROWS($B$4:D34))))</f>
        <v/>
      </c>
      <c r="E34" s="103" t="str">
        <f t="array" ref="E34">IF(ROWS($B$4:E34)&gt;$M$2,"",INDEX(Database!D$2:D$1000,SMALL(IF(Database!$B$2:$B$1000=FindPO!$D$2,ROW(Database!$A$2:$A$1000)-ROW(Database!$B$2)+1),ROWS($B$4:E34))))</f>
        <v/>
      </c>
      <c r="F34" s="39" t="str">
        <f t="array" ref="F34">IF(ROWS($B$4:F34)&gt;$M$2,"",INDEX(Database!E$2:E$1000,SMALL(IF(Database!$B$2:$B$1000=FindPO!$D$2,ROW(Database!$A$2:$A$1000)-ROW(Database!$B$2)+1),ROWS($B$4:F34))))</f>
        <v/>
      </c>
      <c r="G34" s="103" t="str">
        <f t="array" ref="G34">IF(ROWS($B$4:G34)&gt;$M$2,"",INDEX(Database!F$2:F$67,SMALL(IF(Database!$B$2:$B$67=FindPO!$D$2,ROW(Database!$A$2:$A$67)-ROW(Database!$B$2)+1),ROWS($B$4:G34))))</f>
        <v/>
      </c>
      <c r="H34" s="39" t="str">
        <f t="array" ref="H34">IF(ROWS($B$4:H34)&gt;$M$2,"",INDEX(Database!G$2:G$1000,SMALL(IF(Database!$B$2:$B$1000=FindPO!$D$2,ROW(Database!$A$2:$A$1000)-ROW(Database!$B$2)+1),ROWS($B$4:H34))))</f>
        <v/>
      </c>
      <c r="I34" s="39" t="str">
        <f t="array" ref="I34">IF(ROWS($B$4:I34)&gt;$M$2,"",INDEX(Database!H$2:H$1000,SMALL(IF(Database!$B$2:$B$1000=FindPO!$D$2,ROW(Database!$A$2:$A$1000)-ROW(Database!$B$2)+1),ROWS($B$4:I34))))</f>
        <v/>
      </c>
      <c r="J34" s="103" t="str">
        <f t="array" ref="J34">IF(ROWS($B$4:J34)&gt;$M$2,"",INDEX(Database!I$2:I$1000,SMALL(IF(Database!$B$2:$B$1000=FindPO!$D$2,ROW(Database!$A$2:$A$1000)-ROW(Database!$B$2)+1),ROWS($B$4:J34))))</f>
        <v/>
      </c>
      <c r="K34" s="103" t="str">
        <f t="array" ref="K34">IF(ROWS($B$4:B34)&gt;$M$2,"",INDEX(Database!K$2:K$1000,SMALL(IF(Database!$B$2:$B$1000=FindPO!$D$2,ROW(Database!$K$2:$K$1000)-ROW(Database!$B$2)+1),ROWS($B$4:B34))))</f>
        <v/>
      </c>
      <c r="L34" s="103" t="str">
        <f t="array" ref="L34">IF(ROWS($B$4:B34)&gt;$M$2,"",INDEX(Database!L$2:L$1000,SMALL(IF(Database!$B$2:$B$1000=FindPO!$D$2,ROW(Database!$L$2:$L$1000)-ROW(Database!$B$2)+1),ROWS($B$4:B34))))</f>
        <v/>
      </c>
      <c r="M34" s="2"/>
    </row>
    <row r="35" spans="2:13">
      <c r="B35" s="118" t="str">
        <f t="array" ref="B35">IF(ROWS($B$4:B35)&gt;$M$2,"",INDEX(Database!J$2:J$1000,SMALL(IF(Database!$B$2:$B$1000=FindPO!$D$2,ROW(Database!$J$2:$J$1000)-ROW(Database!$B$2)+1),ROWS($B$4:B35))))</f>
        <v/>
      </c>
      <c r="C35" s="118" t="str">
        <f t="array" ref="C35">IF(ROWS($B$4:C35)&gt;$M$2,"",INDEX(Database!B$2:B$1000,SMALL(IF(Database!$B$2:$B$1000=FindPO!$D$2,ROW(Database!$A$2:$A$1000)-ROW(Database!$B$2)+1),ROWS($B$4:C35))))</f>
        <v/>
      </c>
      <c r="D35" s="39" t="str">
        <f t="array" ref="D35">IF(ROWS($B$4:D35)&gt;$M$2,"",INDEX(Database!C$2:C$1000,SMALL(IF(Database!$B$2:$B$1000=FindPO!$D$2,ROW(Database!$A$2:$A$1000)-ROW(Database!$B$2)+1),ROWS($B$4:D35))))</f>
        <v/>
      </c>
      <c r="E35" s="103" t="str">
        <f t="array" ref="E35">IF(ROWS($B$4:E35)&gt;$M$2,"",INDEX(Database!D$2:D$1000,SMALL(IF(Database!$B$2:$B$1000=FindPO!$D$2,ROW(Database!$A$2:$A$1000)-ROW(Database!$B$2)+1),ROWS($B$4:E35))))</f>
        <v/>
      </c>
      <c r="F35" s="39" t="str">
        <f t="array" ref="F35">IF(ROWS($B$4:F35)&gt;$M$2,"",INDEX(Database!E$2:E$1000,SMALL(IF(Database!$B$2:$B$1000=FindPO!$D$2,ROW(Database!$A$2:$A$1000)-ROW(Database!$B$2)+1),ROWS($B$4:F35))))</f>
        <v/>
      </c>
      <c r="G35" s="103" t="str">
        <f t="array" ref="G35">IF(ROWS($B$4:G35)&gt;$M$2,"",INDEX(Database!F$2:F$67,SMALL(IF(Database!$B$2:$B$67=FindPO!$D$2,ROW(Database!$A$2:$A$67)-ROW(Database!$B$2)+1),ROWS($B$4:G35))))</f>
        <v/>
      </c>
      <c r="H35" s="39" t="str">
        <f t="array" ref="H35">IF(ROWS($B$4:H35)&gt;$M$2,"",INDEX(Database!G$2:G$1000,SMALL(IF(Database!$B$2:$B$1000=FindPO!$D$2,ROW(Database!$A$2:$A$1000)-ROW(Database!$B$2)+1),ROWS($B$4:H35))))</f>
        <v/>
      </c>
      <c r="I35" s="39" t="str">
        <f t="array" ref="I35">IF(ROWS($B$4:I35)&gt;$M$2,"",INDEX(Database!H$2:H$1000,SMALL(IF(Database!$B$2:$B$1000=FindPO!$D$2,ROW(Database!$A$2:$A$1000)-ROW(Database!$B$2)+1),ROWS($B$4:I35))))</f>
        <v/>
      </c>
      <c r="J35" s="103" t="str">
        <f t="array" ref="J35">IF(ROWS($B$4:J35)&gt;$M$2,"",INDEX(Database!I$2:I$1000,SMALL(IF(Database!$B$2:$B$1000=FindPO!$D$2,ROW(Database!$A$2:$A$1000)-ROW(Database!$B$2)+1),ROWS($B$4:J35))))</f>
        <v/>
      </c>
      <c r="K35" s="103" t="str">
        <f t="array" ref="K35">IF(ROWS($B$4:B35)&gt;$M$2,"",INDEX(Database!K$2:K$1000,SMALL(IF(Database!$B$2:$B$1000=FindPO!$D$2,ROW(Database!$K$2:$K$1000)-ROW(Database!$B$2)+1),ROWS($B$4:B35))))</f>
        <v/>
      </c>
      <c r="L35" s="103" t="str">
        <f t="array" ref="L35">IF(ROWS($B$4:B35)&gt;$M$2,"",INDEX(Database!L$2:L$1000,SMALL(IF(Database!$B$2:$B$1000=FindPO!$D$2,ROW(Database!$L$2:$L$1000)-ROW(Database!$B$2)+1),ROWS($B$4:B35))))</f>
        <v/>
      </c>
      <c r="M35" s="2"/>
    </row>
    <row r="36" spans="2:13">
      <c r="B36" s="118" t="str">
        <f t="array" ref="B36">IF(ROWS($B$4:B36)&gt;$M$2,"",INDEX(Database!J$2:J$1000,SMALL(IF(Database!$B$2:$B$1000=FindPO!$D$2,ROW(Database!$J$2:$J$1000)-ROW(Database!$B$2)+1),ROWS($B$4:B36))))</f>
        <v/>
      </c>
      <c r="C36" s="118" t="str">
        <f t="array" ref="C36">IF(ROWS($B$4:C36)&gt;$M$2,"",INDEX(Database!B$2:B$1000,SMALL(IF(Database!$B$2:$B$1000=FindPO!$D$2,ROW(Database!$A$2:$A$1000)-ROW(Database!$B$2)+1),ROWS($B$4:C36))))</f>
        <v/>
      </c>
      <c r="D36" s="39" t="str">
        <f t="array" ref="D36">IF(ROWS($B$4:D36)&gt;$M$2,"",INDEX(Database!C$2:C$1000,SMALL(IF(Database!$B$2:$B$1000=FindPO!$D$2,ROW(Database!$A$2:$A$1000)-ROW(Database!$B$2)+1),ROWS($B$4:D36))))</f>
        <v/>
      </c>
      <c r="E36" s="103" t="str">
        <f t="array" ref="E36">IF(ROWS($B$4:E36)&gt;$M$2,"",INDEX(Database!D$2:D$1000,SMALL(IF(Database!$B$2:$B$1000=FindPO!$D$2,ROW(Database!$A$2:$A$1000)-ROW(Database!$B$2)+1),ROWS($B$4:E36))))</f>
        <v/>
      </c>
      <c r="F36" s="39" t="str">
        <f t="array" ref="F36">IF(ROWS($B$4:F36)&gt;$M$2,"",INDEX(Database!E$2:E$1000,SMALL(IF(Database!$B$2:$B$1000=FindPO!$D$2,ROW(Database!$A$2:$A$1000)-ROW(Database!$B$2)+1),ROWS($B$4:F36))))</f>
        <v/>
      </c>
      <c r="G36" s="103" t="str">
        <f t="array" ref="G36">IF(ROWS($B$4:G36)&gt;$M$2,"",INDEX(Database!F$2:F$67,SMALL(IF(Database!$B$2:$B$67=FindPO!$D$2,ROW(Database!$A$2:$A$67)-ROW(Database!$B$2)+1),ROWS($B$4:G36))))</f>
        <v/>
      </c>
      <c r="H36" s="39" t="str">
        <f t="array" ref="H36">IF(ROWS($B$4:H36)&gt;$M$2,"",INDEX(Database!G$2:G$1000,SMALL(IF(Database!$B$2:$B$1000=FindPO!$D$2,ROW(Database!$A$2:$A$1000)-ROW(Database!$B$2)+1),ROWS($B$4:H36))))</f>
        <v/>
      </c>
      <c r="I36" s="39" t="str">
        <f t="array" ref="I36">IF(ROWS($B$4:I36)&gt;$M$2,"",INDEX(Database!H$2:H$1000,SMALL(IF(Database!$B$2:$B$1000=FindPO!$D$2,ROW(Database!$A$2:$A$1000)-ROW(Database!$B$2)+1),ROWS($B$4:I36))))</f>
        <v/>
      </c>
      <c r="J36" s="103" t="str">
        <f t="array" ref="J36">IF(ROWS($B$4:J36)&gt;$M$2,"",INDEX(Database!I$2:I$1000,SMALL(IF(Database!$B$2:$B$1000=FindPO!$D$2,ROW(Database!$A$2:$A$1000)-ROW(Database!$B$2)+1),ROWS($B$4:J36))))</f>
        <v/>
      </c>
      <c r="K36" s="103" t="str">
        <f t="array" ref="K36">IF(ROWS($B$4:B36)&gt;$M$2,"",INDEX(Database!K$2:K$1000,SMALL(IF(Database!$B$2:$B$1000=FindPO!$D$2,ROW(Database!$K$2:$K$1000)-ROW(Database!$B$2)+1),ROWS($B$4:B36))))</f>
        <v/>
      </c>
      <c r="L36" s="103" t="str">
        <f t="array" ref="L36">IF(ROWS($B$4:B36)&gt;$M$2,"",INDEX(Database!L$2:L$1000,SMALL(IF(Database!$B$2:$B$1000=FindPO!$D$2,ROW(Database!$L$2:$L$1000)-ROW(Database!$B$2)+1),ROWS($B$4:B36))))</f>
        <v/>
      </c>
      <c r="M36" s="2"/>
    </row>
    <row r="37" spans="2:13">
      <c r="B37" s="118" t="str">
        <f t="array" ref="B37">IF(ROWS($B$4:B37)&gt;$M$2,"",INDEX(Database!J$2:J$1000,SMALL(IF(Database!$B$2:$B$1000=FindPO!$D$2,ROW(Database!$J$2:$J$1000)-ROW(Database!$B$2)+1),ROWS($B$4:B37))))</f>
        <v/>
      </c>
      <c r="C37" s="118" t="str">
        <f t="array" ref="C37">IF(ROWS($B$4:C37)&gt;$M$2,"",INDEX(Database!B$2:B$1000,SMALL(IF(Database!$B$2:$B$1000=FindPO!$D$2,ROW(Database!$A$2:$A$1000)-ROW(Database!$B$2)+1),ROWS($B$4:C37))))</f>
        <v/>
      </c>
      <c r="D37" s="39" t="str">
        <f t="array" ref="D37">IF(ROWS($B$4:D37)&gt;$M$2,"",INDEX(Database!C$2:C$1000,SMALL(IF(Database!$B$2:$B$1000=FindPO!$D$2,ROW(Database!$A$2:$A$1000)-ROW(Database!$B$2)+1),ROWS($B$4:D37))))</f>
        <v/>
      </c>
      <c r="E37" s="103" t="str">
        <f t="array" ref="E37">IF(ROWS($B$4:E37)&gt;$M$2,"",INDEX(Database!D$2:D$1000,SMALL(IF(Database!$B$2:$B$1000=FindPO!$D$2,ROW(Database!$A$2:$A$1000)-ROW(Database!$B$2)+1),ROWS($B$4:E37))))</f>
        <v/>
      </c>
      <c r="F37" s="39" t="str">
        <f t="array" ref="F37">IF(ROWS($B$4:F37)&gt;$M$2,"",INDEX(Database!E$2:E$1000,SMALL(IF(Database!$B$2:$B$1000=FindPO!$D$2,ROW(Database!$A$2:$A$1000)-ROW(Database!$B$2)+1),ROWS($B$4:F37))))</f>
        <v/>
      </c>
      <c r="G37" s="103" t="str">
        <f t="array" ref="G37">IF(ROWS($B$4:G37)&gt;$M$2,"",INDEX(Database!F$2:F$67,SMALL(IF(Database!$B$2:$B$67=FindPO!$D$2,ROW(Database!$A$2:$A$67)-ROW(Database!$B$2)+1),ROWS($B$4:G37))))</f>
        <v/>
      </c>
      <c r="H37" s="39" t="str">
        <f t="array" ref="H37">IF(ROWS($B$4:H37)&gt;$M$2,"",INDEX(Database!G$2:G$1000,SMALL(IF(Database!$B$2:$B$1000=FindPO!$D$2,ROW(Database!$A$2:$A$1000)-ROW(Database!$B$2)+1),ROWS($B$4:H37))))</f>
        <v/>
      </c>
      <c r="I37" s="39" t="str">
        <f t="array" ref="I37">IF(ROWS($B$4:I37)&gt;$M$2,"",INDEX(Database!H$2:H$1000,SMALL(IF(Database!$B$2:$B$1000=FindPO!$D$2,ROW(Database!$A$2:$A$1000)-ROW(Database!$B$2)+1),ROWS($B$4:I37))))</f>
        <v/>
      </c>
      <c r="J37" s="103" t="str">
        <f t="array" ref="J37">IF(ROWS($B$4:J37)&gt;$M$2,"",INDEX(Database!I$2:I$1000,SMALL(IF(Database!$B$2:$B$1000=FindPO!$D$2,ROW(Database!$A$2:$A$1000)-ROW(Database!$B$2)+1),ROWS($B$4:J37))))</f>
        <v/>
      </c>
      <c r="K37" s="103" t="str">
        <f t="array" ref="K37">IF(ROWS($B$4:B37)&gt;$M$2,"",INDEX(Database!K$2:K$1000,SMALL(IF(Database!$B$2:$B$1000=FindPO!$D$2,ROW(Database!$K$2:$K$1000)-ROW(Database!$B$2)+1),ROWS($B$4:B37))))</f>
        <v/>
      </c>
      <c r="L37" s="103" t="str">
        <f t="array" ref="L37">IF(ROWS($B$4:B37)&gt;$M$2,"",INDEX(Database!L$2:L$1000,SMALL(IF(Database!$B$2:$B$1000=FindPO!$D$2,ROW(Database!$L$2:$L$1000)-ROW(Database!$B$2)+1),ROWS($B$4:B37))))</f>
        <v/>
      </c>
      <c r="M37" s="2"/>
    </row>
    <row r="38" spans="2:13">
      <c r="B38" s="118" t="str">
        <f t="array" ref="B38">IF(ROWS($B$4:B38)&gt;$M$2,"",INDEX(Database!J$2:J$1000,SMALL(IF(Database!$B$2:$B$1000=FindPO!$D$2,ROW(Database!$J$2:$J$1000)-ROW(Database!$B$2)+1),ROWS($B$4:B38))))</f>
        <v/>
      </c>
      <c r="C38" s="118" t="str">
        <f t="array" ref="C38">IF(ROWS($B$4:C38)&gt;$M$2,"",INDEX(Database!B$2:B$1000,SMALL(IF(Database!$B$2:$B$1000=FindPO!$D$2,ROW(Database!$A$2:$A$1000)-ROW(Database!$B$2)+1),ROWS($B$4:C38))))</f>
        <v/>
      </c>
      <c r="D38" s="39" t="str">
        <f t="array" ref="D38">IF(ROWS($B$4:D38)&gt;$M$2,"",INDEX(Database!C$2:C$1000,SMALL(IF(Database!$B$2:$B$1000=FindPO!$D$2,ROW(Database!$A$2:$A$1000)-ROW(Database!$B$2)+1),ROWS($B$4:D38))))</f>
        <v/>
      </c>
      <c r="E38" s="103" t="str">
        <f t="array" ref="E38">IF(ROWS($B$4:E38)&gt;$M$2,"",INDEX(Database!D$2:D$1000,SMALL(IF(Database!$B$2:$B$1000=FindPO!$D$2,ROW(Database!$A$2:$A$1000)-ROW(Database!$B$2)+1),ROWS($B$4:E38))))</f>
        <v/>
      </c>
      <c r="F38" s="39" t="str">
        <f t="array" ref="F38">IF(ROWS($B$4:F38)&gt;$M$2,"",INDEX(Database!E$2:E$1000,SMALL(IF(Database!$B$2:$B$1000=FindPO!$D$2,ROW(Database!$A$2:$A$1000)-ROW(Database!$B$2)+1),ROWS($B$4:F38))))</f>
        <v/>
      </c>
      <c r="G38" s="103" t="str">
        <f t="array" ref="G38">IF(ROWS($B$4:G38)&gt;$M$2,"",INDEX(Database!F$2:F$67,SMALL(IF(Database!$B$2:$B$67=FindPO!$D$2,ROW(Database!$A$2:$A$67)-ROW(Database!$B$2)+1),ROWS($B$4:G38))))</f>
        <v/>
      </c>
      <c r="H38" s="39" t="str">
        <f t="array" ref="H38">IF(ROWS($B$4:H38)&gt;$M$2,"",INDEX(Database!G$2:G$1000,SMALL(IF(Database!$B$2:$B$1000=FindPO!$D$2,ROW(Database!$A$2:$A$1000)-ROW(Database!$B$2)+1),ROWS($B$4:H38))))</f>
        <v/>
      </c>
      <c r="I38" s="39" t="str">
        <f t="array" ref="I38">IF(ROWS($B$4:I38)&gt;$M$2,"",INDEX(Database!H$2:H$1000,SMALL(IF(Database!$B$2:$B$1000=FindPO!$D$2,ROW(Database!$A$2:$A$1000)-ROW(Database!$B$2)+1),ROWS($B$4:I38))))</f>
        <v/>
      </c>
      <c r="J38" s="103" t="str">
        <f t="array" ref="J38">IF(ROWS($B$4:J38)&gt;$M$2,"",INDEX(Database!I$2:I$1000,SMALL(IF(Database!$B$2:$B$1000=FindPO!$D$2,ROW(Database!$A$2:$A$1000)-ROW(Database!$B$2)+1),ROWS($B$4:J38))))</f>
        <v/>
      </c>
      <c r="K38" s="103" t="str">
        <f t="array" ref="K38">IF(ROWS($B$4:B38)&gt;$M$2,"",INDEX(Database!K$2:K$1000,SMALL(IF(Database!$B$2:$B$1000=FindPO!$D$2,ROW(Database!$K$2:$K$1000)-ROW(Database!$B$2)+1),ROWS($B$4:B38))))</f>
        <v/>
      </c>
      <c r="L38" s="103" t="str">
        <f t="array" ref="L38">IF(ROWS($B$4:B38)&gt;$M$2,"",INDEX(Database!L$2:L$1000,SMALL(IF(Database!$B$2:$B$1000=FindPO!$D$2,ROW(Database!$L$2:$L$1000)-ROW(Database!$B$2)+1),ROWS($B$4:B38))))</f>
        <v/>
      </c>
      <c r="M38" s="2"/>
    </row>
    <row r="39" spans="2:13">
      <c r="B39" s="118" t="str">
        <f t="array" ref="B39">IF(ROWS($B$4:B39)&gt;$M$2,"",INDEX(Database!J$2:J$1000,SMALL(IF(Database!$B$2:$B$1000=FindPO!$D$2,ROW(Database!$J$2:$J$1000)-ROW(Database!$B$2)+1),ROWS($B$4:B39))))</f>
        <v/>
      </c>
      <c r="C39" s="118" t="str">
        <f t="array" ref="C39">IF(ROWS($B$4:C39)&gt;$M$2,"",INDEX(Database!B$2:B$1000,SMALL(IF(Database!$B$2:$B$1000=FindPO!$D$2,ROW(Database!$A$2:$A$1000)-ROW(Database!$B$2)+1),ROWS($B$4:C39))))</f>
        <v/>
      </c>
      <c r="D39" s="39" t="str">
        <f t="array" ref="D39">IF(ROWS($B$4:D39)&gt;$M$2,"",INDEX(Database!C$2:C$1000,SMALL(IF(Database!$B$2:$B$1000=FindPO!$D$2,ROW(Database!$A$2:$A$1000)-ROW(Database!$B$2)+1),ROWS($B$4:D39))))</f>
        <v/>
      </c>
      <c r="E39" s="103" t="str">
        <f t="array" ref="E39">IF(ROWS($B$4:E39)&gt;$M$2,"",INDEX(Database!D$2:D$1000,SMALL(IF(Database!$B$2:$B$1000=FindPO!$D$2,ROW(Database!$A$2:$A$1000)-ROW(Database!$B$2)+1),ROWS($B$4:E39))))</f>
        <v/>
      </c>
      <c r="F39" s="39" t="str">
        <f t="array" ref="F39">IF(ROWS($B$4:F39)&gt;$M$2,"",INDEX(Database!E$2:E$1000,SMALL(IF(Database!$B$2:$B$1000=FindPO!$D$2,ROW(Database!$A$2:$A$1000)-ROW(Database!$B$2)+1),ROWS($B$4:F39))))</f>
        <v/>
      </c>
      <c r="G39" s="103" t="str">
        <f t="array" ref="G39">IF(ROWS($B$4:G39)&gt;$M$2,"",INDEX(Database!F$2:F$67,SMALL(IF(Database!$B$2:$B$67=FindPO!$D$2,ROW(Database!$A$2:$A$67)-ROW(Database!$B$2)+1),ROWS($B$4:G39))))</f>
        <v/>
      </c>
      <c r="H39" s="39" t="str">
        <f t="array" ref="H39">IF(ROWS($B$4:H39)&gt;$M$2,"",INDEX(Database!G$2:G$1000,SMALL(IF(Database!$B$2:$B$1000=FindPO!$D$2,ROW(Database!$A$2:$A$1000)-ROW(Database!$B$2)+1),ROWS($B$4:H39))))</f>
        <v/>
      </c>
      <c r="I39" s="39" t="str">
        <f t="array" ref="I39">IF(ROWS($B$4:I39)&gt;$M$2,"",INDEX(Database!H$2:H$1000,SMALL(IF(Database!$B$2:$B$1000=FindPO!$D$2,ROW(Database!$A$2:$A$1000)-ROW(Database!$B$2)+1),ROWS($B$4:I39))))</f>
        <v/>
      </c>
      <c r="J39" s="103" t="str">
        <f t="array" ref="J39">IF(ROWS($B$4:J39)&gt;$M$2,"",INDEX(Database!I$2:I$1000,SMALL(IF(Database!$B$2:$B$1000=FindPO!$D$2,ROW(Database!$A$2:$A$1000)-ROW(Database!$B$2)+1),ROWS($B$4:J39))))</f>
        <v/>
      </c>
      <c r="K39" s="103" t="str">
        <f t="array" ref="K39">IF(ROWS($B$4:B39)&gt;$M$2,"",INDEX(Database!K$2:K$1000,SMALL(IF(Database!$B$2:$B$1000=FindPO!$D$2,ROW(Database!$K$2:$K$1000)-ROW(Database!$B$2)+1),ROWS($B$4:B39))))</f>
        <v/>
      </c>
      <c r="L39" s="103" t="str">
        <f t="array" ref="L39">IF(ROWS($B$4:B39)&gt;$M$2,"",INDEX(Database!L$2:L$1000,SMALL(IF(Database!$B$2:$B$1000=FindPO!$D$2,ROW(Database!$L$2:$L$1000)-ROW(Database!$B$2)+1),ROWS($B$4:B39))))</f>
        <v/>
      </c>
      <c r="M39" s="2"/>
    </row>
    <row r="40" spans="2:13">
      <c r="B40" s="118" t="str">
        <f t="array" ref="B40">IF(ROWS($B$4:B40)&gt;$M$2,"",INDEX(Database!J$2:J$1000,SMALL(IF(Database!$B$2:$B$1000=FindPO!$D$2,ROW(Database!$J$2:$J$1000)-ROW(Database!$B$2)+1),ROWS($B$4:B40))))</f>
        <v/>
      </c>
      <c r="C40" s="118" t="str">
        <f t="array" ref="C40">IF(ROWS($B$4:C40)&gt;$M$2,"",INDEX(Database!B$2:B$1000,SMALL(IF(Database!$B$2:$B$1000=FindPO!$D$2,ROW(Database!$A$2:$A$1000)-ROW(Database!$B$2)+1),ROWS($B$4:C40))))</f>
        <v/>
      </c>
      <c r="D40" s="39" t="str">
        <f t="array" ref="D40">IF(ROWS($B$4:D40)&gt;$M$2,"",INDEX(Database!C$2:C$1000,SMALL(IF(Database!$B$2:$B$1000=FindPO!$D$2,ROW(Database!$A$2:$A$1000)-ROW(Database!$B$2)+1),ROWS($B$4:D40))))</f>
        <v/>
      </c>
      <c r="E40" s="103" t="str">
        <f t="array" ref="E40">IF(ROWS($B$4:E40)&gt;$M$2,"",INDEX(Database!D$2:D$1000,SMALL(IF(Database!$B$2:$B$1000=FindPO!$D$2,ROW(Database!$A$2:$A$1000)-ROW(Database!$B$2)+1),ROWS($B$4:E40))))</f>
        <v/>
      </c>
      <c r="F40" s="39" t="str">
        <f t="array" ref="F40">IF(ROWS($B$4:F40)&gt;$M$2,"",INDEX(Database!E$2:E$1000,SMALL(IF(Database!$B$2:$B$1000=FindPO!$D$2,ROW(Database!$A$2:$A$1000)-ROW(Database!$B$2)+1),ROWS($B$4:F40))))</f>
        <v/>
      </c>
      <c r="G40" s="103" t="str">
        <f t="array" ref="G40">IF(ROWS($B$4:G40)&gt;$M$2,"",INDEX(Database!F$2:F$67,SMALL(IF(Database!$B$2:$B$67=FindPO!$D$2,ROW(Database!$A$2:$A$67)-ROW(Database!$B$2)+1),ROWS($B$4:G40))))</f>
        <v/>
      </c>
      <c r="H40" s="39" t="str">
        <f t="array" ref="H40">IF(ROWS($B$4:H40)&gt;$M$2,"",INDEX(Database!G$2:G$1000,SMALL(IF(Database!$B$2:$B$1000=FindPO!$D$2,ROW(Database!$A$2:$A$1000)-ROW(Database!$B$2)+1),ROWS($B$4:H40))))</f>
        <v/>
      </c>
      <c r="I40" s="39" t="str">
        <f t="array" ref="I40">IF(ROWS($B$4:I40)&gt;$M$2,"",INDEX(Database!H$2:H$1000,SMALL(IF(Database!$B$2:$B$1000=FindPO!$D$2,ROW(Database!$A$2:$A$1000)-ROW(Database!$B$2)+1),ROWS($B$4:I40))))</f>
        <v/>
      </c>
      <c r="J40" s="103" t="str">
        <f t="array" ref="J40">IF(ROWS($B$4:J40)&gt;$M$2,"",INDEX(Database!I$2:I$1000,SMALL(IF(Database!$B$2:$B$1000=FindPO!$D$2,ROW(Database!$A$2:$A$1000)-ROW(Database!$B$2)+1),ROWS($B$4:J40))))</f>
        <v/>
      </c>
      <c r="K40" s="103" t="str">
        <f t="array" ref="K40">IF(ROWS($B$4:B40)&gt;$M$2,"",INDEX(Database!K$2:K$1000,SMALL(IF(Database!$B$2:$B$1000=FindPO!$D$2,ROW(Database!$K$2:$K$1000)-ROW(Database!$B$2)+1),ROWS($B$4:B40))))</f>
        <v/>
      </c>
      <c r="L40" s="103" t="str">
        <f t="array" ref="L40">IF(ROWS($B$4:B40)&gt;$M$2,"",INDEX(Database!L$2:L$1000,SMALL(IF(Database!$B$2:$B$1000=FindPO!$D$2,ROW(Database!$L$2:$L$1000)-ROW(Database!$B$2)+1),ROWS($B$4:B40))))</f>
        <v/>
      </c>
      <c r="M40" s="2"/>
    </row>
    <row r="41" spans="2:13">
      <c r="B41" s="118" t="str">
        <f t="array" ref="B41">IF(ROWS($B$4:B41)&gt;$M$2,"",INDEX(Database!J$2:J$1000,SMALL(IF(Database!$B$2:$B$1000=FindPO!$D$2,ROW(Database!$J$2:$J$1000)-ROW(Database!$B$2)+1),ROWS($B$4:B41))))</f>
        <v/>
      </c>
      <c r="C41" s="118" t="str">
        <f t="array" ref="C41">IF(ROWS($B$4:C41)&gt;$M$2,"",INDEX(Database!B$2:B$1000,SMALL(IF(Database!$B$2:$B$1000=FindPO!$D$2,ROW(Database!$A$2:$A$1000)-ROW(Database!$B$2)+1),ROWS($B$4:C41))))</f>
        <v/>
      </c>
      <c r="D41" s="39" t="str">
        <f t="array" ref="D41">IF(ROWS($B$4:D41)&gt;$M$2,"",INDEX(Database!C$2:C$1000,SMALL(IF(Database!$B$2:$B$1000=FindPO!$D$2,ROW(Database!$A$2:$A$1000)-ROW(Database!$B$2)+1),ROWS($B$4:D41))))</f>
        <v/>
      </c>
      <c r="E41" s="103" t="str">
        <f t="array" ref="E41">IF(ROWS($B$4:E41)&gt;$M$2,"",INDEX(Database!D$2:D$1000,SMALL(IF(Database!$B$2:$B$1000=FindPO!$D$2,ROW(Database!$A$2:$A$1000)-ROW(Database!$B$2)+1),ROWS($B$4:E41))))</f>
        <v/>
      </c>
      <c r="F41" s="39" t="str">
        <f t="array" ref="F41">IF(ROWS($B$4:F41)&gt;$M$2,"",INDEX(Database!E$2:E$1000,SMALL(IF(Database!$B$2:$B$1000=FindPO!$D$2,ROW(Database!$A$2:$A$1000)-ROW(Database!$B$2)+1),ROWS($B$4:F41))))</f>
        <v/>
      </c>
      <c r="G41" s="103" t="str">
        <f t="array" ref="G41">IF(ROWS($B$4:G41)&gt;$M$2,"",INDEX(Database!F$2:F$67,SMALL(IF(Database!$B$2:$B$67=FindPO!$D$2,ROW(Database!$A$2:$A$67)-ROW(Database!$B$2)+1),ROWS($B$4:G41))))</f>
        <v/>
      </c>
      <c r="H41" s="39" t="str">
        <f t="array" ref="H41">IF(ROWS($B$4:H41)&gt;$M$2,"",INDEX(Database!G$2:G$1000,SMALL(IF(Database!$B$2:$B$1000=FindPO!$D$2,ROW(Database!$A$2:$A$1000)-ROW(Database!$B$2)+1),ROWS($B$4:H41))))</f>
        <v/>
      </c>
      <c r="I41" s="39" t="str">
        <f t="array" ref="I41">IF(ROWS($B$4:I41)&gt;$M$2,"",INDEX(Database!H$2:H$1000,SMALL(IF(Database!$B$2:$B$1000=FindPO!$D$2,ROW(Database!$A$2:$A$1000)-ROW(Database!$B$2)+1),ROWS($B$4:I41))))</f>
        <v/>
      </c>
      <c r="J41" s="103" t="str">
        <f t="array" ref="J41">IF(ROWS($B$4:J41)&gt;$M$2,"",INDEX(Database!I$2:I$1000,SMALL(IF(Database!$B$2:$B$1000=FindPO!$D$2,ROW(Database!$A$2:$A$1000)-ROW(Database!$B$2)+1),ROWS($B$4:J41))))</f>
        <v/>
      </c>
      <c r="K41" s="103" t="str">
        <f t="array" ref="K41">IF(ROWS($B$4:B41)&gt;$M$2,"",INDEX(Database!K$2:K$1000,SMALL(IF(Database!$B$2:$B$1000=FindPO!$D$2,ROW(Database!$K$2:$K$1000)-ROW(Database!$B$2)+1),ROWS($B$4:B41))))</f>
        <v/>
      </c>
      <c r="L41" s="103" t="str">
        <f t="array" ref="L41">IF(ROWS($B$4:B41)&gt;$M$2,"",INDEX(Database!L$2:L$1000,SMALL(IF(Database!$B$2:$B$1000=FindPO!$D$2,ROW(Database!$L$2:$L$1000)-ROW(Database!$B$2)+1),ROWS($B$4:B41))))</f>
        <v/>
      </c>
      <c r="M41" s="2"/>
    </row>
    <row r="42" spans="2:13">
      <c r="B42" s="118" t="str">
        <f t="array" ref="B42">IF(ROWS($B$4:B42)&gt;$M$2,"",INDEX(Database!J$2:J$1000,SMALL(IF(Database!$B$2:$B$1000=FindPO!$D$2,ROW(Database!$J$2:$J$1000)-ROW(Database!$B$2)+1),ROWS($B$4:B42))))</f>
        <v/>
      </c>
      <c r="C42" s="118" t="str">
        <f t="array" ref="C42">IF(ROWS($B$4:C42)&gt;$M$2,"",INDEX(Database!B$2:B$1000,SMALL(IF(Database!$B$2:$B$1000=FindPO!$D$2,ROW(Database!$A$2:$A$1000)-ROW(Database!$B$2)+1),ROWS($B$4:C42))))</f>
        <v/>
      </c>
      <c r="D42" s="39" t="str">
        <f t="array" ref="D42">IF(ROWS($B$4:D42)&gt;$M$2,"",INDEX(Database!C$2:C$1000,SMALL(IF(Database!$B$2:$B$1000=FindPO!$D$2,ROW(Database!$A$2:$A$1000)-ROW(Database!$B$2)+1),ROWS($B$4:D42))))</f>
        <v/>
      </c>
      <c r="E42" s="103" t="str">
        <f t="array" ref="E42">IF(ROWS($B$4:E42)&gt;$M$2,"",INDEX(Database!D$2:D$1000,SMALL(IF(Database!$B$2:$B$1000=FindPO!$D$2,ROW(Database!$A$2:$A$1000)-ROW(Database!$B$2)+1),ROWS($B$4:E42))))</f>
        <v/>
      </c>
      <c r="F42" s="39" t="str">
        <f t="array" ref="F42">IF(ROWS($B$4:F42)&gt;$M$2,"",INDEX(Database!E$2:E$1000,SMALL(IF(Database!$B$2:$B$1000=FindPO!$D$2,ROW(Database!$A$2:$A$1000)-ROW(Database!$B$2)+1),ROWS($B$4:F42))))</f>
        <v/>
      </c>
      <c r="G42" s="103" t="str">
        <f t="array" ref="G42">IF(ROWS($B$4:G42)&gt;$M$2,"",INDEX(Database!F$2:F$67,SMALL(IF(Database!$B$2:$B$67=FindPO!$D$2,ROW(Database!$A$2:$A$67)-ROW(Database!$B$2)+1),ROWS($B$4:G42))))</f>
        <v/>
      </c>
      <c r="H42" s="39" t="str">
        <f t="array" ref="H42">IF(ROWS($B$4:H42)&gt;$M$2,"",INDEX(Database!G$2:G$1000,SMALL(IF(Database!$B$2:$B$1000=FindPO!$D$2,ROW(Database!$A$2:$A$1000)-ROW(Database!$B$2)+1),ROWS($B$4:H42))))</f>
        <v/>
      </c>
      <c r="I42" s="39" t="str">
        <f t="array" ref="I42">IF(ROWS($B$4:I42)&gt;$M$2,"",INDEX(Database!H$2:H$1000,SMALL(IF(Database!$B$2:$B$1000=FindPO!$D$2,ROW(Database!$A$2:$A$1000)-ROW(Database!$B$2)+1),ROWS($B$4:I42))))</f>
        <v/>
      </c>
      <c r="J42" s="103" t="str">
        <f t="array" ref="J42">IF(ROWS($B$4:J42)&gt;$M$2,"",INDEX(Database!I$2:I$1000,SMALL(IF(Database!$B$2:$B$1000=FindPO!$D$2,ROW(Database!$A$2:$A$1000)-ROW(Database!$B$2)+1),ROWS($B$4:J42))))</f>
        <v/>
      </c>
      <c r="K42" s="103" t="str">
        <f t="array" ref="K42">IF(ROWS($B$4:B42)&gt;$M$2,"",INDEX(Database!K$2:K$1000,SMALL(IF(Database!$B$2:$B$1000=FindPO!$D$2,ROW(Database!$K$2:$K$1000)-ROW(Database!$B$2)+1),ROWS($B$4:B42))))</f>
        <v/>
      </c>
      <c r="L42" s="103" t="str">
        <f t="array" ref="L42">IF(ROWS($B$4:B42)&gt;$M$2,"",INDEX(Database!L$2:L$1000,SMALL(IF(Database!$B$2:$B$1000=FindPO!$D$2,ROW(Database!$L$2:$L$1000)-ROW(Database!$B$2)+1),ROWS($B$4:B42))))</f>
        <v/>
      </c>
      <c r="M42" s="2"/>
    </row>
    <row r="43" spans="2:13">
      <c r="B43" s="118" t="str">
        <f t="array" ref="B43">IF(ROWS($B$4:B43)&gt;$M$2,"",INDEX(Database!J$2:J$1000,SMALL(IF(Database!$B$2:$B$1000=FindPO!$D$2,ROW(Database!$J$2:$J$1000)-ROW(Database!$B$2)+1),ROWS($B$4:B43))))</f>
        <v/>
      </c>
      <c r="C43" s="118" t="str">
        <f t="array" ref="C43">IF(ROWS($B$4:C43)&gt;$M$2,"",INDEX(Database!B$2:B$1000,SMALL(IF(Database!$B$2:$B$1000=FindPO!$D$2,ROW(Database!$A$2:$A$1000)-ROW(Database!$B$2)+1),ROWS($B$4:C43))))</f>
        <v/>
      </c>
      <c r="D43" s="39" t="str">
        <f t="array" ref="D43">IF(ROWS($B$4:D43)&gt;$M$2,"",INDEX(Database!C$2:C$1000,SMALL(IF(Database!$B$2:$B$1000=FindPO!$D$2,ROW(Database!$A$2:$A$1000)-ROW(Database!$B$2)+1),ROWS($B$4:D43))))</f>
        <v/>
      </c>
      <c r="E43" s="103" t="str">
        <f t="array" ref="E43">IF(ROWS($B$4:E43)&gt;$M$2,"",INDEX(Database!D$2:D$1000,SMALL(IF(Database!$B$2:$B$1000=FindPO!$D$2,ROW(Database!$A$2:$A$1000)-ROW(Database!$B$2)+1),ROWS($B$4:E43))))</f>
        <v/>
      </c>
      <c r="F43" s="39" t="str">
        <f t="array" ref="F43">IF(ROWS($B$4:F43)&gt;$M$2,"",INDEX(Database!E$2:E$1000,SMALL(IF(Database!$B$2:$B$1000=FindPO!$D$2,ROW(Database!$A$2:$A$1000)-ROW(Database!$B$2)+1),ROWS($B$4:F43))))</f>
        <v/>
      </c>
      <c r="G43" s="103" t="str">
        <f t="array" ref="G43">IF(ROWS($B$4:G43)&gt;$M$2,"",INDEX(Database!F$2:F$67,SMALL(IF(Database!$B$2:$B$67=FindPO!$D$2,ROW(Database!$A$2:$A$67)-ROW(Database!$B$2)+1),ROWS($B$4:G43))))</f>
        <v/>
      </c>
      <c r="H43" s="39" t="str">
        <f t="array" ref="H43">IF(ROWS($B$4:H43)&gt;$M$2,"",INDEX(Database!G$2:G$1000,SMALL(IF(Database!$B$2:$B$1000=FindPO!$D$2,ROW(Database!$A$2:$A$1000)-ROW(Database!$B$2)+1),ROWS($B$4:H43))))</f>
        <v/>
      </c>
      <c r="I43" s="39" t="str">
        <f t="array" ref="I43">IF(ROWS($B$4:I43)&gt;$M$2,"",INDEX(Database!H$2:H$1000,SMALL(IF(Database!$B$2:$B$1000=FindPO!$D$2,ROW(Database!$A$2:$A$1000)-ROW(Database!$B$2)+1),ROWS($B$4:I43))))</f>
        <v/>
      </c>
      <c r="J43" s="103" t="str">
        <f t="array" ref="J43">IF(ROWS($B$4:J43)&gt;$M$2,"",INDEX(Database!I$2:I$1000,SMALL(IF(Database!$B$2:$B$1000=FindPO!$D$2,ROW(Database!$A$2:$A$1000)-ROW(Database!$B$2)+1),ROWS($B$4:J43))))</f>
        <v/>
      </c>
      <c r="K43" s="103" t="str">
        <f t="array" ref="K43">IF(ROWS($B$4:B43)&gt;$M$2,"",INDEX(Database!K$2:K$1000,SMALL(IF(Database!$B$2:$B$1000=FindPO!$D$2,ROW(Database!$K$2:$K$1000)-ROW(Database!$B$2)+1),ROWS($B$4:B43))))</f>
        <v/>
      </c>
      <c r="L43" s="103" t="str">
        <f t="array" ref="L43">IF(ROWS($B$4:B43)&gt;$M$2,"",INDEX(Database!L$2:L$1000,SMALL(IF(Database!$B$2:$B$1000=FindPO!$D$2,ROW(Database!$L$2:$L$1000)-ROW(Database!$B$2)+1),ROWS($B$4:B43))))</f>
        <v/>
      </c>
      <c r="M43" s="2"/>
    </row>
    <row r="44" spans="2:13">
      <c r="B44" s="118" t="str">
        <f t="array" ref="B44">IF(ROWS($B$4:B44)&gt;$M$2,"",INDEX(Database!J$2:J$1000,SMALL(IF(Database!$B$2:$B$1000=FindPO!$D$2,ROW(Database!$J$2:$J$1000)-ROW(Database!$B$2)+1),ROWS($B$4:B44))))</f>
        <v/>
      </c>
      <c r="C44" s="118" t="str">
        <f t="array" ref="C44">IF(ROWS($B$4:C44)&gt;$M$2,"",INDEX(Database!B$2:B$1000,SMALL(IF(Database!$B$2:$B$1000=FindPO!$D$2,ROW(Database!$A$2:$A$1000)-ROW(Database!$B$2)+1),ROWS($B$4:C44))))</f>
        <v/>
      </c>
      <c r="D44" s="39" t="str">
        <f t="array" ref="D44">IF(ROWS($B$4:D44)&gt;$M$2,"",INDEX(Database!C$2:C$1000,SMALL(IF(Database!$B$2:$B$1000=FindPO!$D$2,ROW(Database!$A$2:$A$1000)-ROW(Database!$B$2)+1),ROWS($B$4:D44))))</f>
        <v/>
      </c>
      <c r="E44" s="103" t="str">
        <f t="array" ref="E44">IF(ROWS($B$4:E44)&gt;$M$2,"",INDEX(Database!D$2:D$1000,SMALL(IF(Database!$B$2:$B$1000=FindPO!$D$2,ROW(Database!$A$2:$A$1000)-ROW(Database!$B$2)+1),ROWS($B$4:E44))))</f>
        <v/>
      </c>
      <c r="F44" s="39" t="str">
        <f t="array" ref="F44">IF(ROWS($B$4:F44)&gt;$M$2,"",INDEX(Database!E$2:E$1000,SMALL(IF(Database!$B$2:$B$1000=FindPO!$D$2,ROW(Database!$A$2:$A$1000)-ROW(Database!$B$2)+1),ROWS($B$4:F44))))</f>
        <v/>
      </c>
      <c r="G44" s="103" t="str">
        <f t="array" ref="G44">IF(ROWS($B$4:G44)&gt;$M$2,"",INDEX(Database!F$2:F$67,SMALL(IF(Database!$B$2:$B$67=FindPO!$D$2,ROW(Database!$A$2:$A$67)-ROW(Database!$B$2)+1),ROWS($B$4:G44))))</f>
        <v/>
      </c>
      <c r="H44" s="39" t="str">
        <f t="array" ref="H44">IF(ROWS($B$4:H44)&gt;$M$2,"",INDEX(Database!G$2:G$1000,SMALL(IF(Database!$B$2:$B$1000=FindPO!$D$2,ROW(Database!$A$2:$A$1000)-ROW(Database!$B$2)+1),ROWS($B$4:H44))))</f>
        <v/>
      </c>
      <c r="I44" s="39" t="str">
        <f t="array" ref="I44">IF(ROWS($B$4:I44)&gt;$M$2,"",INDEX(Database!H$2:H$1000,SMALL(IF(Database!$B$2:$B$1000=FindPO!$D$2,ROW(Database!$A$2:$A$1000)-ROW(Database!$B$2)+1),ROWS($B$4:I44))))</f>
        <v/>
      </c>
      <c r="J44" s="103" t="str">
        <f t="array" ref="J44">IF(ROWS($B$4:J44)&gt;$M$2,"",INDEX(Database!I$2:I$1000,SMALL(IF(Database!$B$2:$B$1000=FindPO!$D$2,ROW(Database!$A$2:$A$1000)-ROW(Database!$B$2)+1),ROWS($B$4:J44))))</f>
        <v/>
      </c>
      <c r="K44" s="103" t="str">
        <f t="array" ref="K44">IF(ROWS($B$4:B44)&gt;$M$2,"",INDEX(Database!K$2:K$1000,SMALL(IF(Database!$B$2:$B$1000=FindPO!$D$2,ROW(Database!$K$2:$K$1000)-ROW(Database!$B$2)+1),ROWS($B$4:B44))))</f>
        <v/>
      </c>
      <c r="L44" s="103" t="str">
        <f t="array" ref="L44">IF(ROWS($B$4:B44)&gt;$M$2,"",INDEX(Database!L$2:L$1000,SMALL(IF(Database!$B$2:$B$1000=FindPO!$D$2,ROW(Database!$L$2:$L$1000)-ROW(Database!$B$2)+1),ROWS($B$4:B44))))</f>
        <v/>
      </c>
      <c r="M44" s="2"/>
    </row>
    <row r="45" spans="2:13">
      <c r="B45" s="118" t="str">
        <f t="array" ref="B45">IF(ROWS($B$4:B45)&gt;$M$2,"",INDEX(Database!J$2:J$1000,SMALL(IF(Database!$B$2:$B$1000=FindPO!$D$2,ROW(Database!$J$2:$J$1000)-ROW(Database!$B$2)+1),ROWS($B$4:B45))))</f>
        <v/>
      </c>
      <c r="C45" s="118" t="str">
        <f t="array" ref="C45">IF(ROWS($B$4:C45)&gt;$M$2,"",INDEX(Database!B$2:B$1000,SMALL(IF(Database!$B$2:$B$1000=FindPO!$D$2,ROW(Database!$A$2:$A$1000)-ROW(Database!$B$2)+1),ROWS($B$4:C45))))</f>
        <v/>
      </c>
      <c r="D45" s="39" t="str">
        <f t="array" ref="D45">IF(ROWS($B$4:D45)&gt;$M$2,"",INDEX(Database!C$2:C$1000,SMALL(IF(Database!$B$2:$B$1000=FindPO!$D$2,ROW(Database!$A$2:$A$1000)-ROW(Database!$B$2)+1),ROWS($B$4:D45))))</f>
        <v/>
      </c>
      <c r="E45" s="103" t="str">
        <f t="array" ref="E45">IF(ROWS($B$4:E45)&gt;$M$2,"",INDEX(Database!D$2:D$1000,SMALL(IF(Database!$B$2:$B$1000=FindPO!$D$2,ROW(Database!$A$2:$A$1000)-ROW(Database!$B$2)+1),ROWS($B$4:E45))))</f>
        <v/>
      </c>
      <c r="F45" s="39" t="str">
        <f t="array" ref="F45">IF(ROWS($B$4:F45)&gt;$M$2,"",INDEX(Database!E$2:E$1000,SMALL(IF(Database!$B$2:$B$1000=FindPO!$D$2,ROW(Database!$A$2:$A$1000)-ROW(Database!$B$2)+1),ROWS($B$4:F45))))</f>
        <v/>
      </c>
      <c r="G45" s="103" t="str">
        <f t="array" ref="G45">IF(ROWS($B$4:G45)&gt;$M$2,"",INDEX(Database!F$2:F$67,SMALL(IF(Database!$B$2:$B$67=FindPO!$D$2,ROW(Database!$A$2:$A$67)-ROW(Database!$B$2)+1),ROWS($B$4:G45))))</f>
        <v/>
      </c>
      <c r="H45" s="39" t="str">
        <f t="array" ref="H45">IF(ROWS($B$4:H45)&gt;$M$2,"",INDEX(Database!G$2:G$1000,SMALL(IF(Database!$B$2:$B$1000=FindPO!$D$2,ROW(Database!$A$2:$A$1000)-ROW(Database!$B$2)+1),ROWS($B$4:H45))))</f>
        <v/>
      </c>
      <c r="I45" s="39" t="str">
        <f t="array" ref="I45">IF(ROWS($B$4:I45)&gt;$M$2,"",INDEX(Database!H$2:H$1000,SMALL(IF(Database!$B$2:$B$1000=FindPO!$D$2,ROW(Database!$A$2:$A$1000)-ROW(Database!$B$2)+1),ROWS($B$4:I45))))</f>
        <v/>
      </c>
      <c r="J45" s="103" t="str">
        <f t="array" ref="J45">IF(ROWS($B$4:J45)&gt;$M$2,"",INDEX(Database!I$2:I$1000,SMALL(IF(Database!$B$2:$B$1000=FindPO!$D$2,ROW(Database!$A$2:$A$1000)-ROW(Database!$B$2)+1),ROWS($B$4:J45))))</f>
        <v/>
      </c>
      <c r="K45" s="103" t="str">
        <f t="array" ref="K45">IF(ROWS($B$4:B45)&gt;$M$2,"",INDEX(Database!K$2:K$1000,SMALL(IF(Database!$B$2:$B$1000=FindPO!$D$2,ROW(Database!$K$2:$K$1000)-ROW(Database!$B$2)+1),ROWS($B$4:B45))))</f>
        <v/>
      </c>
      <c r="L45" s="103" t="str">
        <f t="array" ref="L45">IF(ROWS($B$4:B45)&gt;$M$2,"",INDEX(Database!L$2:L$1000,SMALL(IF(Database!$B$2:$B$1000=FindPO!$D$2,ROW(Database!$L$2:$L$1000)-ROW(Database!$B$2)+1),ROWS($B$4:B45))))</f>
        <v/>
      </c>
    </row>
    <row r="46" spans="2:13">
      <c r="B46" s="118" t="str">
        <f t="array" ref="B46">IF(ROWS($B$4:B46)&gt;$M$2,"",INDEX(Database!J$2:J$1000,SMALL(IF(Database!$B$2:$B$1000=FindPO!$D$2,ROW(Database!$J$2:$J$1000)-ROW(Database!$B$2)+1),ROWS($B$4:B46))))</f>
        <v/>
      </c>
      <c r="C46" s="118" t="str">
        <f t="array" ref="C46">IF(ROWS($B$4:C46)&gt;$M$2,"",INDEX(Database!B$2:B$1000,SMALL(IF(Database!$B$2:$B$1000=FindPO!$D$2,ROW(Database!$A$2:$A$1000)-ROW(Database!$B$2)+1),ROWS($B$4:C46))))</f>
        <v/>
      </c>
      <c r="D46" s="39" t="str">
        <f t="array" ref="D46">IF(ROWS($B$4:D46)&gt;$M$2,"",INDEX(Database!C$2:C$1000,SMALL(IF(Database!$B$2:$B$1000=FindPO!$D$2,ROW(Database!$A$2:$A$1000)-ROW(Database!$B$2)+1),ROWS($B$4:D46))))</f>
        <v/>
      </c>
      <c r="E46" s="103" t="str">
        <f t="array" ref="E46">IF(ROWS($B$4:E46)&gt;$M$2,"",INDEX(Database!D$2:D$1000,SMALL(IF(Database!$B$2:$B$1000=FindPO!$D$2,ROW(Database!$A$2:$A$1000)-ROW(Database!$B$2)+1),ROWS($B$4:E46))))</f>
        <v/>
      </c>
      <c r="F46" s="39" t="str">
        <f t="array" ref="F46">IF(ROWS($B$4:F46)&gt;$M$2,"",INDEX(Database!E$2:E$1000,SMALL(IF(Database!$B$2:$B$1000=FindPO!$D$2,ROW(Database!$A$2:$A$1000)-ROW(Database!$B$2)+1),ROWS($B$4:F46))))</f>
        <v/>
      </c>
      <c r="G46" s="103" t="str">
        <f t="array" ref="G46">IF(ROWS($B$4:G46)&gt;$M$2,"",INDEX(Database!F$2:F$67,SMALL(IF(Database!$B$2:$B$67=FindPO!$D$2,ROW(Database!$A$2:$A$67)-ROW(Database!$B$2)+1),ROWS($B$4:G46))))</f>
        <v/>
      </c>
      <c r="H46" s="39" t="str">
        <f t="array" ref="H46">IF(ROWS($B$4:H46)&gt;$M$2,"",INDEX(Database!G$2:G$1000,SMALL(IF(Database!$B$2:$B$1000=FindPO!$D$2,ROW(Database!$A$2:$A$1000)-ROW(Database!$B$2)+1),ROWS($B$4:H46))))</f>
        <v/>
      </c>
      <c r="I46" s="39" t="str">
        <f t="array" ref="I46">IF(ROWS($B$4:I46)&gt;$M$2,"",INDEX(Database!H$2:H$1000,SMALL(IF(Database!$B$2:$B$1000=FindPO!$D$2,ROW(Database!$A$2:$A$1000)-ROW(Database!$B$2)+1),ROWS($B$4:I46))))</f>
        <v/>
      </c>
      <c r="J46" s="103" t="str">
        <f t="array" ref="J46">IF(ROWS($B$4:J46)&gt;$M$2,"",INDEX(Database!I$2:I$1000,SMALL(IF(Database!$B$2:$B$1000=FindPO!$D$2,ROW(Database!$A$2:$A$1000)-ROW(Database!$B$2)+1),ROWS($B$4:J46))))</f>
        <v/>
      </c>
      <c r="K46" s="103" t="str">
        <f t="array" ref="K46">IF(ROWS($B$4:B46)&gt;$M$2,"",INDEX(Database!K$2:K$1000,SMALL(IF(Database!$B$2:$B$1000=FindPO!$D$2,ROW(Database!$K$2:$K$1000)-ROW(Database!$B$2)+1),ROWS($B$4:B46))))</f>
        <v/>
      </c>
      <c r="L46" s="103" t="str">
        <f t="array" ref="L46">IF(ROWS($B$4:B46)&gt;$M$2,"",INDEX(Database!L$2:L$1000,SMALL(IF(Database!$B$2:$B$1000=FindPO!$D$2,ROW(Database!$L$2:$L$1000)-ROW(Database!$B$2)+1),ROWS($B$4:B46))))</f>
        <v/>
      </c>
    </row>
    <row r="47" spans="2:13">
      <c r="B47" s="118" t="str">
        <f t="array" ref="B47">IF(ROWS($B$4:B47)&gt;$M$2,"",INDEX(Database!J$2:J$1000,SMALL(IF(Database!$B$2:$B$1000=FindPO!$D$2,ROW(Database!$J$2:$J$1000)-ROW(Database!$B$2)+1),ROWS($B$4:B47))))</f>
        <v/>
      </c>
      <c r="C47" s="118" t="str">
        <f t="array" ref="C47">IF(ROWS($B$4:C47)&gt;$M$2,"",INDEX(Database!B$2:B$1000,SMALL(IF(Database!$B$2:$B$1000=FindPO!$D$2,ROW(Database!$A$2:$A$1000)-ROW(Database!$B$2)+1),ROWS($B$4:C47))))</f>
        <v/>
      </c>
      <c r="D47" s="39" t="str">
        <f t="array" ref="D47">IF(ROWS($B$4:D47)&gt;$M$2,"",INDEX(Database!C$2:C$1000,SMALL(IF(Database!$B$2:$B$1000=FindPO!$D$2,ROW(Database!$A$2:$A$1000)-ROW(Database!$B$2)+1),ROWS($B$4:D47))))</f>
        <v/>
      </c>
      <c r="E47" s="103" t="str">
        <f t="array" ref="E47">IF(ROWS($B$4:E47)&gt;$M$2,"",INDEX(Database!D$2:D$1000,SMALL(IF(Database!$B$2:$B$1000=FindPO!$D$2,ROW(Database!$A$2:$A$1000)-ROW(Database!$B$2)+1),ROWS($B$4:E47))))</f>
        <v/>
      </c>
      <c r="F47" s="39" t="str">
        <f t="array" ref="F47">IF(ROWS($B$4:F47)&gt;$M$2,"",INDEX(Database!E$2:E$1000,SMALL(IF(Database!$B$2:$B$1000=FindPO!$D$2,ROW(Database!$A$2:$A$1000)-ROW(Database!$B$2)+1),ROWS($B$4:F47))))</f>
        <v/>
      </c>
      <c r="G47" s="103" t="str">
        <f t="array" ref="G47">IF(ROWS($B$4:G47)&gt;$M$2,"",INDEX(Database!F$2:F$67,SMALL(IF(Database!$B$2:$B$67=FindPO!$D$2,ROW(Database!$A$2:$A$67)-ROW(Database!$B$2)+1),ROWS($B$4:G47))))</f>
        <v/>
      </c>
      <c r="H47" s="39" t="str">
        <f t="array" ref="H47">IF(ROWS($B$4:H47)&gt;$M$2,"",INDEX(Database!G$2:G$1000,SMALL(IF(Database!$B$2:$B$1000=FindPO!$D$2,ROW(Database!$A$2:$A$1000)-ROW(Database!$B$2)+1),ROWS($B$4:H47))))</f>
        <v/>
      </c>
      <c r="I47" s="39" t="str">
        <f t="array" ref="I47">IF(ROWS($B$4:I47)&gt;$M$2,"",INDEX(Database!H$2:H$1000,SMALL(IF(Database!$B$2:$B$1000=FindPO!$D$2,ROW(Database!$A$2:$A$1000)-ROW(Database!$B$2)+1),ROWS($B$4:I47))))</f>
        <v/>
      </c>
      <c r="J47" s="103" t="str">
        <f t="array" ref="J47">IF(ROWS($B$4:J47)&gt;$M$2,"",INDEX(Database!I$2:I$1000,SMALL(IF(Database!$B$2:$B$1000=FindPO!$D$2,ROW(Database!$A$2:$A$1000)-ROW(Database!$B$2)+1),ROWS($B$4:J47))))</f>
        <v/>
      </c>
      <c r="K47" s="103" t="str">
        <f t="array" ref="K47">IF(ROWS($B$4:B47)&gt;$M$2,"",INDEX(Database!K$2:K$1000,SMALL(IF(Database!$B$2:$B$1000=FindPO!$D$2,ROW(Database!$K$2:$K$1000)-ROW(Database!$B$2)+1),ROWS($B$4:B47))))</f>
        <v/>
      </c>
      <c r="L47" s="103" t="str">
        <f t="array" ref="L47">IF(ROWS($B$4:B47)&gt;$M$2,"",INDEX(Database!L$2:L$1000,SMALL(IF(Database!$B$2:$B$1000=FindPO!$D$2,ROW(Database!$L$2:$L$1000)-ROW(Database!$B$2)+1),ROWS($B$4:B47))))</f>
        <v/>
      </c>
    </row>
    <row r="48" spans="2:13">
      <c r="B48" s="118" t="str">
        <f t="array" ref="B48">IF(ROWS($B$4:B48)&gt;$M$2,"",INDEX(Database!J$2:J$1000,SMALL(IF(Database!$B$2:$B$1000=FindPO!$D$2,ROW(Database!$J$2:$J$1000)-ROW(Database!$B$2)+1),ROWS($B$4:B48))))</f>
        <v/>
      </c>
      <c r="C48" s="118" t="str">
        <f t="array" ref="C48">IF(ROWS($B$4:C48)&gt;$M$2,"",INDEX(Database!B$2:B$1000,SMALL(IF(Database!$B$2:$B$1000=FindPO!$D$2,ROW(Database!$A$2:$A$1000)-ROW(Database!$B$2)+1),ROWS($B$4:C48))))</f>
        <v/>
      </c>
      <c r="D48" s="39" t="str">
        <f t="array" ref="D48">IF(ROWS($B$4:D48)&gt;$M$2,"",INDEX(Database!C$2:C$1000,SMALL(IF(Database!$B$2:$B$1000=FindPO!$D$2,ROW(Database!$A$2:$A$1000)-ROW(Database!$B$2)+1),ROWS($B$4:D48))))</f>
        <v/>
      </c>
      <c r="E48" s="103" t="str">
        <f t="array" ref="E48">IF(ROWS($B$4:E48)&gt;$M$2,"",INDEX(Database!D$2:D$1000,SMALL(IF(Database!$B$2:$B$1000=FindPO!$D$2,ROW(Database!$A$2:$A$1000)-ROW(Database!$B$2)+1),ROWS($B$4:E48))))</f>
        <v/>
      </c>
      <c r="F48" s="39" t="str">
        <f t="array" ref="F48">IF(ROWS($B$4:F48)&gt;$M$2,"",INDEX(Database!E$2:E$1000,SMALL(IF(Database!$B$2:$B$1000=FindPO!$D$2,ROW(Database!$A$2:$A$1000)-ROW(Database!$B$2)+1),ROWS($B$4:F48))))</f>
        <v/>
      </c>
      <c r="G48" s="103" t="str">
        <f t="array" ref="G48">IF(ROWS($B$4:G48)&gt;$M$2,"",INDEX(Database!F$2:F$67,SMALL(IF(Database!$B$2:$B$67=FindPO!$D$2,ROW(Database!$A$2:$A$67)-ROW(Database!$B$2)+1),ROWS($B$4:G48))))</f>
        <v/>
      </c>
      <c r="H48" s="39" t="str">
        <f t="array" ref="H48">IF(ROWS($B$4:H48)&gt;$M$2,"",INDEX(Database!G$2:G$1000,SMALL(IF(Database!$B$2:$B$1000=FindPO!$D$2,ROW(Database!$A$2:$A$1000)-ROW(Database!$B$2)+1),ROWS($B$4:H48))))</f>
        <v/>
      </c>
      <c r="I48" s="39" t="str">
        <f t="array" ref="I48">IF(ROWS($B$4:I48)&gt;$M$2,"",INDEX(Database!H$2:H$1000,SMALL(IF(Database!$B$2:$B$1000=FindPO!$D$2,ROW(Database!$A$2:$A$1000)-ROW(Database!$B$2)+1),ROWS($B$4:I48))))</f>
        <v/>
      </c>
      <c r="J48" s="103" t="str">
        <f t="array" ref="J48">IF(ROWS($B$4:J48)&gt;$M$2,"",INDEX(Database!I$2:I$1000,SMALL(IF(Database!$B$2:$B$1000=FindPO!$D$2,ROW(Database!$A$2:$A$1000)-ROW(Database!$B$2)+1),ROWS($B$4:J48))))</f>
        <v/>
      </c>
      <c r="K48" s="103" t="str">
        <f t="array" ref="K48">IF(ROWS($B$4:B48)&gt;$M$2,"",INDEX(Database!K$2:K$1000,SMALL(IF(Database!$B$2:$B$1000=FindPO!$D$2,ROW(Database!$K$2:$K$1000)-ROW(Database!$B$2)+1),ROWS($B$4:B48))))</f>
        <v/>
      </c>
      <c r="L48" s="103" t="str">
        <f t="array" ref="L48">IF(ROWS($B$4:B48)&gt;$M$2,"",INDEX(Database!L$2:L$1000,SMALL(IF(Database!$B$2:$B$1000=FindPO!$D$2,ROW(Database!$L$2:$L$1000)-ROW(Database!$B$2)+1),ROWS($B$4:B48))))</f>
        <v/>
      </c>
    </row>
    <row r="49" spans="2:12">
      <c r="B49" s="118" t="str">
        <f t="array" ref="B49">IF(ROWS($B$4:B49)&gt;$M$2,"",INDEX(Database!J$2:J$1000,SMALL(IF(Database!$B$2:$B$1000=FindPO!$D$2,ROW(Database!$J$2:$J$1000)-ROW(Database!$B$2)+1),ROWS($B$4:B49))))</f>
        <v/>
      </c>
      <c r="C49" s="118" t="str">
        <f t="array" ref="C49">IF(ROWS($B$4:C49)&gt;$M$2,"",INDEX(Database!B$2:B$1000,SMALL(IF(Database!$B$2:$B$1000=FindPO!$D$2,ROW(Database!$A$2:$A$1000)-ROW(Database!$B$2)+1),ROWS($B$4:C49))))</f>
        <v/>
      </c>
      <c r="D49" s="39" t="str">
        <f t="array" ref="D49">IF(ROWS($B$4:D49)&gt;$M$2,"",INDEX(Database!C$2:C$1000,SMALL(IF(Database!$B$2:$B$1000=FindPO!$D$2,ROW(Database!$A$2:$A$1000)-ROW(Database!$B$2)+1),ROWS($B$4:D49))))</f>
        <v/>
      </c>
      <c r="E49" s="103" t="str">
        <f t="array" ref="E49">IF(ROWS($B$4:E49)&gt;$M$2,"",INDEX(Database!D$2:D$1000,SMALL(IF(Database!$B$2:$B$1000=FindPO!$D$2,ROW(Database!$A$2:$A$1000)-ROW(Database!$B$2)+1),ROWS($B$4:E49))))</f>
        <v/>
      </c>
      <c r="F49" s="39" t="str">
        <f t="array" ref="F49">IF(ROWS($B$4:F49)&gt;$M$2,"",INDEX(Database!E$2:E$1000,SMALL(IF(Database!$B$2:$B$1000=FindPO!$D$2,ROW(Database!$A$2:$A$1000)-ROW(Database!$B$2)+1),ROWS($B$4:F49))))</f>
        <v/>
      </c>
      <c r="G49" s="103" t="str">
        <f t="array" ref="G49">IF(ROWS($B$4:G49)&gt;$M$2,"",INDEX(Database!F$2:F$67,SMALL(IF(Database!$B$2:$B$67=FindPO!$D$2,ROW(Database!$A$2:$A$67)-ROW(Database!$B$2)+1),ROWS($B$4:G49))))</f>
        <v/>
      </c>
      <c r="H49" s="39" t="str">
        <f t="array" ref="H49">IF(ROWS($B$4:H49)&gt;$M$2,"",INDEX(Database!G$2:G$1000,SMALL(IF(Database!$B$2:$B$1000=FindPO!$D$2,ROW(Database!$A$2:$A$1000)-ROW(Database!$B$2)+1),ROWS($B$4:H49))))</f>
        <v/>
      </c>
      <c r="I49" s="39" t="str">
        <f t="array" ref="I49">IF(ROWS($B$4:I49)&gt;$M$2,"",INDEX(Database!H$2:H$1000,SMALL(IF(Database!$B$2:$B$1000=FindPO!$D$2,ROW(Database!$A$2:$A$1000)-ROW(Database!$B$2)+1),ROWS($B$4:I49))))</f>
        <v/>
      </c>
      <c r="J49" s="103" t="str">
        <f t="array" ref="J49">IF(ROWS($B$4:J49)&gt;$M$2,"",INDEX(Database!I$2:I$1000,SMALL(IF(Database!$B$2:$B$1000=FindPO!$D$2,ROW(Database!$A$2:$A$1000)-ROW(Database!$B$2)+1),ROWS($B$4:J49))))</f>
        <v/>
      </c>
      <c r="K49" s="103" t="str">
        <f t="array" ref="K49">IF(ROWS($B$4:B49)&gt;$M$2,"",INDEX(Database!K$2:K$1000,SMALL(IF(Database!$B$2:$B$1000=FindPO!$D$2,ROW(Database!$K$2:$K$1000)-ROW(Database!$B$2)+1),ROWS($B$4:B49))))</f>
        <v/>
      </c>
      <c r="L49" s="103" t="str">
        <f t="array" ref="L49">IF(ROWS($B$4:B49)&gt;$M$2,"",INDEX(Database!L$2:L$1000,SMALL(IF(Database!$B$2:$B$1000=FindPO!$D$2,ROW(Database!$L$2:$L$1000)-ROW(Database!$B$2)+1),ROWS($B$4:B49))))</f>
        <v/>
      </c>
    </row>
    <row r="50" spans="2:12">
      <c r="B50" s="118" t="str">
        <f t="array" ref="B50">IF(ROWS($B$4:B50)&gt;$M$2,"",INDEX(Database!J$2:J$1000,SMALL(IF(Database!$B$2:$B$1000=FindPO!$D$2,ROW(Database!$J$2:$J$1000)-ROW(Database!$B$2)+1),ROWS($B$4:B50))))</f>
        <v/>
      </c>
      <c r="C50" s="118" t="str">
        <f t="array" ref="C50">IF(ROWS($B$4:C50)&gt;$M$2,"",INDEX(Database!B$2:B$1000,SMALL(IF(Database!$B$2:$B$1000=FindPO!$D$2,ROW(Database!$A$2:$A$1000)-ROW(Database!$B$2)+1),ROWS($B$4:C50))))</f>
        <v/>
      </c>
      <c r="D50" s="39" t="str">
        <f t="array" ref="D50">IF(ROWS($B$4:D50)&gt;$M$2,"",INDEX(Database!C$2:C$1000,SMALL(IF(Database!$B$2:$B$1000=FindPO!$D$2,ROW(Database!$A$2:$A$1000)-ROW(Database!$B$2)+1),ROWS($B$4:D50))))</f>
        <v/>
      </c>
      <c r="E50" s="103" t="str">
        <f t="array" ref="E50">IF(ROWS($B$4:E50)&gt;$M$2,"",INDEX(Database!D$2:D$1000,SMALL(IF(Database!$B$2:$B$1000=FindPO!$D$2,ROW(Database!$A$2:$A$1000)-ROW(Database!$B$2)+1),ROWS($B$4:E50))))</f>
        <v/>
      </c>
      <c r="F50" s="39" t="str">
        <f t="array" ref="F50">IF(ROWS($B$4:F50)&gt;$M$2,"",INDEX(Database!E$2:E$1000,SMALL(IF(Database!$B$2:$B$1000=FindPO!$D$2,ROW(Database!$A$2:$A$1000)-ROW(Database!$B$2)+1),ROWS($B$4:F50))))</f>
        <v/>
      </c>
      <c r="G50" s="103" t="str">
        <f t="array" ref="G50">IF(ROWS($B$4:G50)&gt;$M$2,"",INDEX(Database!F$2:F$67,SMALL(IF(Database!$B$2:$B$67=FindPO!$D$2,ROW(Database!$A$2:$A$67)-ROW(Database!$B$2)+1),ROWS($B$4:G50))))</f>
        <v/>
      </c>
      <c r="H50" s="39" t="str">
        <f t="array" ref="H50">IF(ROWS($B$4:H50)&gt;$M$2,"",INDEX(Database!G$2:G$1000,SMALL(IF(Database!$B$2:$B$1000=FindPO!$D$2,ROW(Database!$A$2:$A$1000)-ROW(Database!$B$2)+1),ROWS($B$4:H50))))</f>
        <v/>
      </c>
      <c r="I50" s="39" t="str">
        <f t="array" ref="I50">IF(ROWS($B$4:I50)&gt;$M$2,"",INDEX(Database!H$2:H$1000,SMALL(IF(Database!$B$2:$B$1000=FindPO!$D$2,ROW(Database!$A$2:$A$1000)-ROW(Database!$B$2)+1),ROWS($B$4:I50))))</f>
        <v/>
      </c>
      <c r="J50" s="103" t="str">
        <f t="array" ref="J50">IF(ROWS($B$4:J50)&gt;$M$2,"",INDEX(Database!I$2:I$1000,SMALL(IF(Database!$B$2:$B$1000=FindPO!$D$2,ROW(Database!$A$2:$A$1000)-ROW(Database!$B$2)+1),ROWS($B$4:J50))))</f>
        <v/>
      </c>
      <c r="K50" s="103" t="str">
        <f t="array" ref="K50">IF(ROWS($B$4:B50)&gt;$M$2,"",INDEX(Database!K$2:K$1000,SMALL(IF(Database!$B$2:$B$1000=FindPO!$D$2,ROW(Database!$K$2:$K$1000)-ROW(Database!$B$2)+1),ROWS($B$4:B50))))</f>
        <v/>
      </c>
      <c r="L50" s="103" t="str">
        <f t="array" ref="L50">IF(ROWS($B$4:B50)&gt;$M$2,"",INDEX(Database!L$2:L$1000,SMALL(IF(Database!$B$2:$B$1000=FindPO!$D$2,ROW(Database!$L$2:$L$1000)-ROW(Database!$B$2)+1),ROWS($B$4:B50))))</f>
        <v/>
      </c>
    </row>
    <row r="51" spans="2:12">
      <c r="B51" s="118" t="str">
        <f t="array" ref="B51">IF(ROWS($B$4:B51)&gt;$M$2,"",INDEX(Database!J$2:J$1000,SMALL(IF(Database!$B$2:$B$1000=FindPO!$D$2,ROW(Database!$J$2:$J$1000)-ROW(Database!$B$2)+1),ROWS($B$4:B51))))</f>
        <v/>
      </c>
      <c r="C51" s="118" t="str">
        <f t="array" ref="C51">IF(ROWS($B$4:C51)&gt;$M$2,"",INDEX(Database!B$2:B$1000,SMALL(IF(Database!$B$2:$B$1000=FindPO!$D$2,ROW(Database!$A$2:$A$1000)-ROW(Database!$B$2)+1),ROWS($B$4:C51))))</f>
        <v/>
      </c>
      <c r="D51" s="39" t="str">
        <f t="array" ref="D51">IF(ROWS($B$4:D51)&gt;$M$2,"",INDEX(Database!C$2:C$1000,SMALL(IF(Database!$B$2:$B$1000=FindPO!$D$2,ROW(Database!$A$2:$A$1000)-ROW(Database!$B$2)+1),ROWS($B$4:D51))))</f>
        <v/>
      </c>
      <c r="E51" s="103" t="str">
        <f t="array" ref="E51">IF(ROWS($B$4:E51)&gt;$M$2,"",INDEX(Database!D$2:D$1000,SMALL(IF(Database!$B$2:$B$1000=FindPO!$D$2,ROW(Database!$A$2:$A$1000)-ROW(Database!$B$2)+1),ROWS($B$4:E51))))</f>
        <v/>
      </c>
      <c r="F51" s="39" t="str">
        <f t="array" ref="F51">IF(ROWS($B$4:F51)&gt;$M$2,"",INDEX(Database!E$2:E$1000,SMALL(IF(Database!$B$2:$B$1000=FindPO!$D$2,ROW(Database!$A$2:$A$1000)-ROW(Database!$B$2)+1),ROWS($B$4:F51))))</f>
        <v/>
      </c>
      <c r="G51" s="103" t="str">
        <f t="array" ref="G51">IF(ROWS($B$4:G51)&gt;$M$2,"",INDEX(Database!F$2:F$67,SMALL(IF(Database!$B$2:$B$67=FindPO!$D$2,ROW(Database!$A$2:$A$67)-ROW(Database!$B$2)+1),ROWS($B$4:G51))))</f>
        <v/>
      </c>
      <c r="H51" s="39" t="str">
        <f t="array" ref="H51">IF(ROWS($B$4:H51)&gt;$M$2,"",INDEX(Database!G$2:G$1000,SMALL(IF(Database!$B$2:$B$1000=FindPO!$D$2,ROW(Database!$A$2:$A$1000)-ROW(Database!$B$2)+1),ROWS($B$4:H51))))</f>
        <v/>
      </c>
      <c r="I51" s="39" t="str">
        <f t="array" ref="I51">IF(ROWS($B$4:I51)&gt;$M$2,"",INDEX(Database!H$2:H$1000,SMALL(IF(Database!$B$2:$B$1000=FindPO!$D$2,ROW(Database!$A$2:$A$1000)-ROW(Database!$B$2)+1),ROWS($B$4:I51))))</f>
        <v/>
      </c>
      <c r="J51" s="103" t="str">
        <f t="array" ref="J51">IF(ROWS($B$4:J51)&gt;$M$2,"",INDEX(Database!I$2:I$1000,SMALL(IF(Database!$B$2:$B$1000=FindPO!$D$2,ROW(Database!$A$2:$A$1000)-ROW(Database!$B$2)+1),ROWS($B$4:J51))))</f>
        <v/>
      </c>
      <c r="K51" s="103" t="str">
        <f t="array" ref="K51">IF(ROWS($B$4:B51)&gt;$M$2,"",INDEX(Database!K$2:K$1000,SMALL(IF(Database!$B$2:$B$1000=FindPO!$D$2,ROW(Database!$K$2:$K$1000)-ROW(Database!$B$2)+1),ROWS($B$4:B51))))</f>
        <v/>
      </c>
      <c r="L51" s="103" t="str">
        <f t="array" ref="L51">IF(ROWS($B$4:B51)&gt;$M$2,"",INDEX(Database!L$2:L$1000,SMALL(IF(Database!$B$2:$B$1000=FindPO!$D$2,ROW(Database!$L$2:$L$1000)-ROW(Database!$B$2)+1),ROWS($B$4:B51))))</f>
        <v/>
      </c>
    </row>
    <row r="52" spans="2:12">
      <c r="B52" s="118" t="str">
        <f t="array" ref="B52">IF(ROWS($B$4:B52)&gt;$M$2,"",INDEX(Database!J$2:J$1000,SMALL(IF(Database!$B$2:$B$1000=FindPO!$D$2,ROW(Database!$J$2:$J$1000)-ROW(Database!$B$2)+1),ROWS($B$4:B52))))</f>
        <v/>
      </c>
      <c r="C52" s="118" t="str">
        <f t="array" ref="C52">IF(ROWS($B$4:C52)&gt;$M$2,"",INDEX(Database!B$2:B$1000,SMALL(IF(Database!$B$2:$B$1000=FindPO!$D$2,ROW(Database!$A$2:$A$1000)-ROW(Database!$B$2)+1),ROWS($B$4:C52))))</f>
        <v/>
      </c>
      <c r="D52" s="39" t="str">
        <f t="array" ref="D52">IF(ROWS($B$4:D52)&gt;$M$2,"",INDEX(Database!C$2:C$1000,SMALL(IF(Database!$B$2:$B$1000=FindPO!$D$2,ROW(Database!$A$2:$A$1000)-ROW(Database!$B$2)+1),ROWS($B$4:D52))))</f>
        <v/>
      </c>
      <c r="E52" s="103" t="str">
        <f t="array" ref="E52">IF(ROWS($B$4:E52)&gt;$M$2,"",INDEX(Database!D$2:D$1000,SMALL(IF(Database!$B$2:$B$1000=FindPO!$D$2,ROW(Database!$A$2:$A$1000)-ROW(Database!$B$2)+1),ROWS($B$4:E52))))</f>
        <v/>
      </c>
      <c r="F52" s="39" t="str">
        <f t="array" ref="F52">IF(ROWS($B$4:F52)&gt;$M$2,"",INDEX(Database!E$2:E$1000,SMALL(IF(Database!$B$2:$B$1000=FindPO!$D$2,ROW(Database!$A$2:$A$1000)-ROW(Database!$B$2)+1),ROWS($B$4:F52))))</f>
        <v/>
      </c>
      <c r="G52" s="103" t="str">
        <f t="array" ref="G52">IF(ROWS($B$4:G52)&gt;$M$2,"",INDEX(Database!F$2:F$67,SMALL(IF(Database!$B$2:$B$67=FindPO!$D$2,ROW(Database!$A$2:$A$67)-ROW(Database!$B$2)+1),ROWS($B$4:G52))))</f>
        <v/>
      </c>
      <c r="H52" s="39" t="str">
        <f t="array" ref="H52">IF(ROWS($B$4:H52)&gt;$M$2,"",INDEX(Database!G$2:G$1000,SMALL(IF(Database!$B$2:$B$1000=FindPO!$D$2,ROW(Database!$A$2:$A$1000)-ROW(Database!$B$2)+1),ROWS($B$4:H52))))</f>
        <v/>
      </c>
      <c r="I52" s="39" t="str">
        <f t="array" ref="I52">IF(ROWS($B$4:I52)&gt;$M$2,"",INDEX(Database!H$2:H$1000,SMALL(IF(Database!$B$2:$B$1000=FindPO!$D$2,ROW(Database!$A$2:$A$1000)-ROW(Database!$B$2)+1),ROWS($B$4:I52))))</f>
        <v/>
      </c>
      <c r="J52" s="103" t="str">
        <f t="array" ref="J52">IF(ROWS($B$4:J52)&gt;$M$2,"",INDEX(Database!I$2:I$1000,SMALL(IF(Database!$B$2:$B$1000=FindPO!$D$2,ROW(Database!$A$2:$A$1000)-ROW(Database!$B$2)+1),ROWS($B$4:J52))))</f>
        <v/>
      </c>
      <c r="K52" s="103" t="str">
        <f t="array" ref="K52">IF(ROWS($B$4:B52)&gt;$M$2,"",INDEX(Database!K$2:K$1000,SMALL(IF(Database!$B$2:$B$1000=FindPO!$D$2,ROW(Database!$K$2:$K$1000)-ROW(Database!$B$2)+1),ROWS($B$4:B52))))</f>
        <v/>
      </c>
      <c r="L52" s="103" t="str">
        <f t="array" ref="L52">IF(ROWS($B$4:B52)&gt;$M$2,"",INDEX(Database!L$2:L$1000,SMALL(IF(Database!$B$2:$B$1000=FindPO!$D$2,ROW(Database!$L$2:$L$1000)-ROW(Database!$B$2)+1),ROWS($B$4:B52))))</f>
        <v/>
      </c>
    </row>
    <row r="53" spans="2:12">
      <c r="B53" s="118" t="str">
        <f t="array" ref="B53">IF(ROWS($B$4:B53)&gt;$M$2,"",INDEX(Database!J$2:J$1000,SMALL(IF(Database!$B$2:$B$1000=FindPO!$D$2,ROW(Database!$J$2:$J$1000)-ROW(Database!$B$2)+1),ROWS($B$4:B53))))</f>
        <v/>
      </c>
      <c r="C53" s="118" t="str">
        <f t="array" ref="C53">IF(ROWS($B$4:C53)&gt;$M$2,"",INDEX(Database!B$2:B$1000,SMALL(IF(Database!$B$2:$B$1000=FindPO!$D$2,ROW(Database!$A$2:$A$1000)-ROW(Database!$B$2)+1),ROWS($B$4:C53))))</f>
        <v/>
      </c>
      <c r="D53" s="39" t="str">
        <f t="array" ref="D53">IF(ROWS($B$4:D53)&gt;$M$2,"",INDEX(Database!C$2:C$1000,SMALL(IF(Database!$B$2:$B$1000=FindPO!$D$2,ROW(Database!$A$2:$A$1000)-ROW(Database!$B$2)+1),ROWS($B$4:D53))))</f>
        <v/>
      </c>
      <c r="E53" s="103" t="str">
        <f t="array" ref="E53">IF(ROWS($B$4:E53)&gt;$M$2,"",INDEX(Database!D$2:D$1000,SMALL(IF(Database!$B$2:$B$1000=FindPO!$D$2,ROW(Database!$A$2:$A$1000)-ROW(Database!$B$2)+1),ROWS($B$4:E53))))</f>
        <v/>
      </c>
      <c r="F53" s="39" t="str">
        <f t="array" ref="F53">IF(ROWS($B$4:F53)&gt;$M$2,"",INDEX(Database!E$2:E$1000,SMALL(IF(Database!$B$2:$B$1000=FindPO!$D$2,ROW(Database!$A$2:$A$1000)-ROW(Database!$B$2)+1),ROWS($B$4:F53))))</f>
        <v/>
      </c>
      <c r="G53" s="103" t="str">
        <f t="array" ref="G53">IF(ROWS($B$4:G53)&gt;$M$2,"",INDEX(Database!F$2:F$67,SMALL(IF(Database!$B$2:$B$67=FindPO!$D$2,ROW(Database!$A$2:$A$67)-ROW(Database!$B$2)+1),ROWS($B$4:G53))))</f>
        <v/>
      </c>
      <c r="H53" s="39" t="str">
        <f t="array" ref="H53">IF(ROWS($B$4:H53)&gt;$M$2,"",INDEX(Database!G$2:G$1000,SMALL(IF(Database!$B$2:$B$1000=FindPO!$D$2,ROW(Database!$A$2:$A$1000)-ROW(Database!$B$2)+1),ROWS($B$4:H53))))</f>
        <v/>
      </c>
      <c r="I53" s="39" t="str">
        <f t="array" ref="I53">IF(ROWS($B$4:I53)&gt;$M$2,"",INDEX(Database!H$2:H$1000,SMALL(IF(Database!$B$2:$B$1000=FindPO!$D$2,ROW(Database!$A$2:$A$1000)-ROW(Database!$B$2)+1),ROWS($B$4:I53))))</f>
        <v/>
      </c>
      <c r="J53" s="103" t="str">
        <f t="array" ref="J53">IF(ROWS($B$4:J53)&gt;$M$2,"",INDEX(Database!I$2:I$1000,SMALL(IF(Database!$B$2:$B$1000=FindPO!$D$2,ROW(Database!$A$2:$A$1000)-ROW(Database!$B$2)+1),ROWS($B$4:J53))))</f>
        <v/>
      </c>
      <c r="K53" s="103" t="str">
        <f t="array" ref="K53">IF(ROWS($B$4:B53)&gt;$M$2,"",INDEX(Database!K$2:K$1000,SMALL(IF(Database!$B$2:$B$1000=FindPO!$D$2,ROW(Database!$K$2:$K$1000)-ROW(Database!$B$2)+1),ROWS($B$4:B53))))</f>
        <v/>
      </c>
      <c r="L53" s="103" t="str">
        <f t="array" ref="L53">IF(ROWS($B$4:B53)&gt;$M$2,"",INDEX(Database!L$2:L$1000,SMALL(IF(Database!$B$2:$B$1000=FindPO!$D$2,ROW(Database!$L$2:$L$1000)-ROW(Database!$B$2)+1),ROWS($B$4:B53))))</f>
        <v/>
      </c>
    </row>
    <row r="54" spans="2:12">
      <c r="B54" s="118" t="str">
        <f t="array" ref="B54">IF(ROWS($B$4:B54)&gt;$M$2,"",INDEX(Database!J$2:J$1000,SMALL(IF(Database!$B$2:$B$1000=FindPO!$D$2,ROW(Database!$J$2:$J$1000)-ROW(Database!$B$2)+1),ROWS($B$4:B54))))</f>
        <v/>
      </c>
      <c r="C54" s="118" t="str">
        <f t="array" ref="C54">IF(ROWS($B$4:C54)&gt;$M$2,"",INDEX(Database!B$2:B$1000,SMALL(IF(Database!$B$2:$B$1000=FindPO!$D$2,ROW(Database!$A$2:$A$1000)-ROW(Database!$B$2)+1),ROWS($B$4:C54))))</f>
        <v/>
      </c>
      <c r="D54" s="39" t="str">
        <f t="array" ref="D54">IF(ROWS($B$4:D54)&gt;$M$2,"",INDEX(Database!C$2:C$1000,SMALL(IF(Database!$B$2:$B$1000=FindPO!$D$2,ROW(Database!$A$2:$A$1000)-ROW(Database!$B$2)+1),ROWS($B$4:D54))))</f>
        <v/>
      </c>
      <c r="E54" s="103" t="str">
        <f t="array" ref="E54">IF(ROWS($B$4:E54)&gt;$M$2,"",INDEX(Database!D$2:D$1000,SMALL(IF(Database!$B$2:$B$1000=FindPO!$D$2,ROW(Database!$A$2:$A$1000)-ROW(Database!$B$2)+1),ROWS($B$4:E54))))</f>
        <v/>
      </c>
      <c r="F54" s="39" t="str">
        <f t="array" ref="F54">IF(ROWS($B$4:F54)&gt;$M$2,"",INDEX(Database!E$2:E$1000,SMALL(IF(Database!$B$2:$B$1000=FindPO!$D$2,ROW(Database!$A$2:$A$1000)-ROW(Database!$B$2)+1),ROWS($B$4:F54))))</f>
        <v/>
      </c>
      <c r="G54" s="103" t="str">
        <f t="array" ref="G54">IF(ROWS($B$4:G54)&gt;$M$2,"",INDEX(Database!F$2:F$67,SMALL(IF(Database!$B$2:$B$67=FindPO!$D$2,ROW(Database!$A$2:$A$67)-ROW(Database!$B$2)+1),ROWS($B$4:G54))))</f>
        <v/>
      </c>
      <c r="H54" s="39" t="str">
        <f t="array" ref="H54">IF(ROWS($B$4:H54)&gt;$M$2,"",INDEX(Database!G$2:G$1000,SMALL(IF(Database!$B$2:$B$1000=FindPO!$D$2,ROW(Database!$A$2:$A$1000)-ROW(Database!$B$2)+1),ROWS($B$4:H54))))</f>
        <v/>
      </c>
      <c r="I54" s="39" t="str">
        <f t="array" ref="I54">IF(ROWS($B$4:I54)&gt;$M$2,"",INDEX(Database!H$2:H$1000,SMALL(IF(Database!$B$2:$B$1000=FindPO!$D$2,ROW(Database!$A$2:$A$1000)-ROW(Database!$B$2)+1),ROWS($B$4:I54))))</f>
        <v/>
      </c>
      <c r="J54" s="103" t="str">
        <f t="array" ref="J54">IF(ROWS($B$4:J54)&gt;$M$2,"",INDEX(Database!I$2:I$1000,SMALL(IF(Database!$B$2:$B$1000=FindPO!$D$2,ROW(Database!$A$2:$A$1000)-ROW(Database!$B$2)+1),ROWS($B$4:J54))))</f>
        <v/>
      </c>
      <c r="K54" s="103" t="str">
        <f t="array" ref="K54">IF(ROWS($B$4:B54)&gt;$M$2,"",INDEX(Database!K$2:K$1000,SMALL(IF(Database!$B$2:$B$1000=FindPO!$D$2,ROW(Database!$K$2:$K$1000)-ROW(Database!$B$2)+1),ROWS($B$4:B54))))</f>
        <v/>
      </c>
      <c r="L54" s="103" t="str">
        <f t="array" ref="L54">IF(ROWS($B$4:B54)&gt;$M$2,"",INDEX(Database!L$2:L$1000,SMALL(IF(Database!$B$2:$B$1000=FindPO!$D$2,ROW(Database!$L$2:$L$1000)-ROW(Database!$B$2)+1),ROWS($B$4:B54))))</f>
        <v/>
      </c>
    </row>
    <row r="55" spans="2:12">
      <c r="B55" s="118" t="str">
        <f t="array" ref="B55">IF(ROWS($B$4:B55)&gt;$M$2,"",INDEX(Database!J$2:J$1000,SMALL(IF(Database!$B$2:$B$1000=FindPO!$D$2,ROW(Database!$J$2:$J$1000)-ROW(Database!$B$2)+1),ROWS($B$4:B55))))</f>
        <v/>
      </c>
      <c r="C55" s="118" t="str">
        <f t="array" ref="C55">IF(ROWS($B$4:C55)&gt;$M$2,"",INDEX(Database!B$2:B$1000,SMALL(IF(Database!$B$2:$B$1000=FindPO!$D$2,ROW(Database!$A$2:$A$1000)-ROW(Database!$B$2)+1),ROWS($B$4:C55))))</f>
        <v/>
      </c>
      <c r="D55" s="39" t="str">
        <f t="array" ref="D55">IF(ROWS($B$4:D55)&gt;$M$2,"",INDEX(Database!C$2:C$1000,SMALL(IF(Database!$B$2:$B$1000=FindPO!$D$2,ROW(Database!$A$2:$A$1000)-ROW(Database!$B$2)+1),ROWS($B$4:D55))))</f>
        <v/>
      </c>
      <c r="E55" s="103" t="str">
        <f t="array" ref="E55">IF(ROWS($B$4:E55)&gt;$M$2,"",INDEX(Database!D$2:D$1000,SMALL(IF(Database!$B$2:$B$1000=FindPO!$D$2,ROW(Database!$A$2:$A$1000)-ROW(Database!$B$2)+1),ROWS($B$4:E55))))</f>
        <v/>
      </c>
      <c r="F55" s="39" t="str">
        <f t="array" ref="F55">IF(ROWS($B$4:F55)&gt;$M$2,"",INDEX(Database!E$2:E$1000,SMALL(IF(Database!$B$2:$B$1000=FindPO!$D$2,ROW(Database!$A$2:$A$1000)-ROW(Database!$B$2)+1),ROWS($B$4:F55))))</f>
        <v/>
      </c>
      <c r="G55" s="103" t="str">
        <f t="array" ref="G55">IF(ROWS($B$4:G55)&gt;$M$2,"",INDEX(Database!F$2:F$67,SMALL(IF(Database!$B$2:$B$67=FindPO!$D$2,ROW(Database!$A$2:$A$67)-ROW(Database!$B$2)+1),ROWS($B$4:G55))))</f>
        <v/>
      </c>
      <c r="H55" s="39" t="str">
        <f t="array" ref="H55">IF(ROWS($B$4:H55)&gt;$M$2,"",INDEX(Database!G$2:G$1000,SMALL(IF(Database!$B$2:$B$1000=FindPO!$D$2,ROW(Database!$A$2:$A$1000)-ROW(Database!$B$2)+1),ROWS($B$4:H55))))</f>
        <v/>
      </c>
      <c r="I55" s="39" t="str">
        <f t="array" ref="I55">IF(ROWS($B$4:I55)&gt;$M$2,"",INDEX(Database!H$2:H$1000,SMALL(IF(Database!$B$2:$B$1000=FindPO!$D$2,ROW(Database!$A$2:$A$1000)-ROW(Database!$B$2)+1),ROWS($B$4:I55))))</f>
        <v/>
      </c>
      <c r="J55" s="103" t="str">
        <f t="array" ref="J55">IF(ROWS($B$4:J55)&gt;$M$2,"",INDEX(Database!I$2:I$1000,SMALL(IF(Database!$B$2:$B$1000=FindPO!$D$2,ROW(Database!$A$2:$A$1000)-ROW(Database!$B$2)+1),ROWS($B$4:J55))))</f>
        <v/>
      </c>
      <c r="K55" s="103" t="str">
        <f t="array" ref="K55">IF(ROWS($B$4:B55)&gt;$M$2,"",INDEX(Database!K$2:K$1000,SMALL(IF(Database!$B$2:$B$1000=FindPO!$D$2,ROW(Database!$K$2:$K$1000)-ROW(Database!$B$2)+1),ROWS($B$4:B55))))</f>
        <v/>
      </c>
      <c r="L55" s="103" t="str">
        <f t="array" ref="L55">IF(ROWS($B$4:B55)&gt;$M$2,"",INDEX(Database!L$2:L$1000,SMALL(IF(Database!$B$2:$B$1000=FindPO!$D$2,ROW(Database!$L$2:$L$1000)-ROW(Database!$B$2)+1),ROWS($B$4:B55))))</f>
        <v/>
      </c>
    </row>
    <row r="56" spans="2:12">
      <c r="B56" s="118" t="str">
        <f t="array" ref="B56">IF(ROWS($B$4:B56)&gt;$M$2,"",INDEX(Database!J$2:J$1000,SMALL(IF(Database!$B$2:$B$1000=FindPO!$D$2,ROW(Database!$J$2:$J$1000)-ROW(Database!$B$2)+1),ROWS($B$4:B56))))</f>
        <v/>
      </c>
      <c r="C56" s="118" t="str">
        <f t="array" ref="C56">IF(ROWS($B$4:C56)&gt;$M$2,"",INDEX(Database!B$2:B$1000,SMALL(IF(Database!$B$2:$B$1000=FindPO!$D$2,ROW(Database!$A$2:$A$1000)-ROW(Database!$B$2)+1),ROWS($B$4:C56))))</f>
        <v/>
      </c>
      <c r="D56" s="39" t="str">
        <f t="array" ref="D56">IF(ROWS($B$4:D56)&gt;$M$2,"",INDEX(Database!C$2:C$1000,SMALL(IF(Database!$B$2:$B$1000=FindPO!$D$2,ROW(Database!$A$2:$A$1000)-ROW(Database!$B$2)+1),ROWS($B$4:D56))))</f>
        <v/>
      </c>
      <c r="E56" s="103" t="str">
        <f t="array" ref="E56">IF(ROWS($B$4:E56)&gt;$M$2,"",INDEX(Database!D$2:D$1000,SMALL(IF(Database!$B$2:$B$1000=FindPO!$D$2,ROW(Database!$A$2:$A$1000)-ROW(Database!$B$2)+1),ROWS($B$4:E56))))</f>
        <v/>
      </c>
      <c r="F56" s="39" t="str">
        <f t="array" ref="F56">IF(ROWS($B$4:F56)&gt;$M$2,"",INDEX(Database!E$2:E$1000,SMALL(IF(Database!$B$2:$B$1000=FindPO!$D$2,ROW(Database!$A$2:$A$1000)-ROW(Database!$B$2)+1),ROWS($B$4:F56))))</f>
        <v/>
      </c>
      <c r="G56" s="103" t="str">
        <f t="array" ref="G56">IF(ROWS($B$4:G56)&gt;$M$2,"",INDEX(Database!F$2:F$67,SMALL(IF(Database!$B$2:$B$67=FindPO!$D$2,ROW(Database!$A$2:$A$67)-ROW(Database!$B$2)+1),ROWS($B$4:G56))))</f>
        <v/>
      </c>
      <c r="H56" s="39" t="str">
        <f t="array" ref="H56">IF(ROWS($B$4:H56)&gt;$M$2,"",INDEX(Database!G$2:G$1000,SMALL(IF(Database!$B$2:$B$1000=FindPO!$D$2,ROW(Database!$A$2:$A$1000)-ROW(Database!$B$2)+1),ROWS($B$4:H56))))</f>
        <v/>
      </c>
      <c r="I56" s="39" t="str">
        <f t="array" ref="I56">IF(ROWS($B$4:I56)&gt;$M$2,"",INDEX(Database!H$2:H$1000,SMALL(IF(Database!$B$2:$B$1000=FindPO!$D$2,ROW(Database!$A$2:$A$1000)-ROW(Database!$B$2)+1),ROWS($B$4:I56))))</f>
        <v/>
      </c>
      <c r="J56" s="103" t="str">
        <f t="array" ref="J56">IF(ROWS($B$4:J56)&gt;$M$2,"",INDEX(Database!I$2:I$1000,SMALL(IF(Database!$B$2:$B$1000=FindPO!$D$2,ROW(Database!$A$2:$A$1000)-ROW(Database!$B$2)+1),ROWS($B$4:J56))))</f>
        <v/>
      </c>
      <c r="K56" s="103" t="str">
        <f t="array" ref="K56">IF(ROWS($B$4:B56)&gt;$M$2,"",INDEX(Database!K$2:K$1000,SMALL(IF(Database!$B$2:$B$1000=FindPO!$D$2,ROW(Database!$K$2:$K$1000)-ROW(Database!$B$2)+1),ROWS($B$4:B56))))</f>
        <v/>
      </c>
      <c r="L56" s="103" t="str">
        <f t="array" ref="L56">IF(ROWS($B$4:B56)&gt;$M$2,"",INDEX(Database!L$2:L$1000,SMALL(IF(Database!$B$2:$B$1000=FindPO!$D$2,ROW(Database!$L$2:$L$1000)-ROW(Database!$B$2)+1),ROWS($B$4:B56))))</f>
        <v/>
      </c>
    </row>
    <row r="57" spans="2:12">
      <c r="B57" s="118" t="str">
        <f t="array" ref="B57">IF(ROWS($B$4:B57)&gt;$M$2,"",INDEX(Database!J$2:J$1000,SMALL(IF(Database!$B$2:$B$1000=FindPO!$D$2,ROW(Database!$J$2:$J$1000)-ROW(Database!$B$2)+1),ROWS($B$4:B57))))</f>
        <v/>
      </c>
      <c r="C57" s="118" t="str">
        <f t="array" ref="C57">IF(ROWS($B$4:C57)&gt;$M$2,"",INDEX(Database!B$2:B$1000,SMALL(IF(Database!$B$2:$B$1000=FindPO!$D$2,ROW(Database!$A$2:$A$1000)-ROW(Database!$B$2)+1),ROWS($B$4:C57))))</f>
        <v/>
      </c>
      <c r="D57" s="39" t="str">
        <f t="array" ref="D57">IF(ROWS($B$4:D57)&gt;$M$2,"",INDEX(Database!C$2:C$1000,SMALL(IF(Database!$B$2:$B$1000=FindPO!$D$2,ROW(Database!$A$2:$A$1000)-ROW(Database!$B$2)+1),ROWS($B$4:D57))))</f>
        <v/>
      </c>
      <c r="E57" s="103" t="str">
        <f t="array" ref="E57">IF(ROWS($B$4:E57)&gt;$M$2,"",INDEX(Database!D$2:D$1000,SMALL(IF(Database!$B$2:$B$1000=FindPO!$D$2,ROW(Database!$A$2:$A$1000)-ROW(Database!$B$2)+1),ROWS($B$4:E57))))</f>
        <v/>
      </c>
      <c r="F57" s="39" t="str">
        <f t="array" ref="F57">IF(ROWS($B$4:F57)&gt;$M$2,"",INDEX(Database!E$2:E$1000,SMALL(IF(Database!$B$2:$B$1000=FindPO!$D$2,ROW(Database!$A$2:$A$1000)-ROW(Database!$B$2)+1),ROWS($B$4:F57))))</f>
        <v/>
      </c>
      <c r="G57" s="103" t="str">
        <f t="array" ref="G57">IF(ROWS($B$4:G57)&gt;$M$2,"",INDEX(Database!F$2:F$67,SMALL(IF(Database!$B$2:$B$67=FindPO!$D$2,ROW(Database!$A$2:$A$67)-ROW(Database!$B$2)+1),ROWS($B$4:G57))))</f>
        <v/>
      </c>
      <c r="H57" s="39" t="str">
        <f t="array" ref="H57">IF(ROWS($B$4:H57)&gt;$M$2,"",INDEX(Database!G$2:G$1000,SMALL(IF(Database!$B$2:$B$1000=FindPO!$D$2,ROW(Database!$A$2:$A$1000)-ROW(Database!$B$2)+1),ROWS($B$4:H57))))</f>
        <v/>
      </c>
      <c r="I57" s="39" t="str">
        <f t="array" ref="I57">IF(ROWS($B$4:I57)&gt;$M$2,"",INDEX(Database!H$2:H$1000,SMALL(IF(Database!$B$2:$B$1000=FindPO!$D$2,ROW(Database!$A$2:$A$1000)-ROW(Database!$B$2)+1),ROWS($B$4:I57))))</f>
        <v/>
      </c>
      <c r="J57" s="103" t="str">
        <f t="array" ref="J57">IF(ROWS($B$4:J57)&gt;$M$2,"",INDEX(Database!I$2:I$1000,SMALL(IF(Database!$B$2:$B$1000=FindPO!$D$2,ROW(Database!$A$2:$A$1000)-ROW(Database!$B$2)+1),ROWS($B$4:J57))))</f>
        <v/>
      </c>
      <c r="K57" s="103" t="str">
        <f t="array" ref="K57">IF(ROWS($B$4:B57)&gt;$M$2,"",INDEX(Database!K$2:K$1000,SMALL(IF(Database!$B$2:$B$1000=FindPO!$D$2,ROW(Database!$K$2:$K$1000)-ROW(Database!$B$2)+1),ROWS($B$4:B57))))</f>
        <v/>
      </c>
      <c r="L57" s="103" t="str">
        <f t="array" ref="L57">IF(ROWS($B$4:B57)&gt;$M$2,"",INDEX(Database!L$2:L$1000,SMALL(IF(Database!$B$2:$B$1000=FindPO!$D$2,ROW(Database!$L$2:$L$1000)-ROW(Database!$B$2)+1),ROWS($B$4:B57))))</f>
        <v/>
      </c>
    </row>
    <row r="58" spans="2:12">
      <c r="B58" s="118" t="str">
        <f t="array" ref="B58">IF(ROWS($B$4:B58)&gt;$M$2,"",INDEX(Database!J$2:J$1000,SMALL(IF(Database!$B$2:$B$1000=FindPO!$D$2,ROW(Database!$J$2:$J$1000)-ROW(Database!$B$2)+1),ROWS($B$4:B58))))</f>
        <v/>
      </c>
      <c r="C58" s="118" t="str">
        <f t="array" ref="C58">IF(ROWS($B$4:C58)&gt;$M$2,"",INDEX(Database!B$2:B$1000,SMALL(IF(Database!$B$2:$B$1000=FindPO!$D$2,ROW(Database!$A$2:$A$1000)-ROW(Database!$B$2)+1),ROWS($B$4:C58))))</f>
        <v/>
      </c>
      <c r="D58" s="39" t="str">
        <f t="array" ref="D58">IF(ROWS($B$4:D58)&gt;$M$2,"",INDEX(Database!C$2:C$1000,SMALL(IF(Database!$B$2:$B$1000=FindPO!$D$2,ROW(Database!$A$2:$A$1000)-ROW(Database!$B$2)+1),ROWS($B$4:D58))))</f>
        <v/>
      </c>
      <c r="E58" s="103" t="str">
        <f t="array" ref="E58">IF(ROWS($B$4:E58)&gt;$M$2,"",INDEX(Database!D$2:D$1000,SMALL(IF(Database!$B$2:$B$1000=FindPO!$D$2,ROW(Database!$A$2:$A$1000)-ROW(Database!$B$2)+1),ROWS($B$4:E58))))</f>
        <v/>
      </c>
      <c r="F58" s="39" t="str">
        <f t="array" ref="F58">IF(ROWS($B$4:F58)&gt;$M$2,"",INDEX(Database!E$2:E$1000,SMALL(IF(Database!$B$2:$B$1000=FindPO!$D$2,ROW(Database!$A$2:$A$1000)-ROW(Database!$B$2)+1),ROWS($B$4:F58))))</f>
        <v/>
      </c>
      <c r="G58" s="103" t="str">
        <f t="array" ref="G58">IF(ROWS($B$4:G58)&gt;$M$2,"",INDEX(Database!F$2:F$67,SMALL(IF(Database!$B$2:$B$67=FindPO!$D$2,ROW(Database!$A$2:$A$67)-ROW(Database!$B$2)+1),ROWS($B$4:G58))))</f>
        <v/>
      </c>
      <c r="H58" s="39" t="str">
        <f t="array" ref="H58">IF(ROWS($B$4:H58)&gt;$M$2,"",INDEX(Database!G$2:G$1000,SMALL(IF(Database!$B$2:$B$1000=FindPO!$D$2,ROW(Database!$A$2:$A$1000)-ROW(Database!$B$2)+1),ROWS($B$4:H58))))</f>
        <v/>
      </c>
      <c r="I58" s="39" t="str">
        <f t="array" ref="I58">IF(ROWS($B$4:I58)&gt;$M$2,"",INDEX(Database!H$2:H$1000,SMALL(IF(Database!$B$2:$B$1000=FindPO!$D$2,ROW(Database!$A$2:$A$1000)-ROW(Database!$B$2)+1),ROWS($B$4:I58))))</f>
        <v/>
      </c>
      <c r="J58" s="103" t="str">
        <f t="array" ref="J58">IF(ROWS($B$4:J58)&gt;$M$2,"",INDEX(Database!I$2:I$1000,SMALL(IF(Database!$B$2:$B$1000=FindPO!$D$2,ROW(Database!$A$2:$A$1000)-ROW(Database!$B$2)+1),ROWS($B$4:J58))))</f>
        <v/>
      </c>
      <c r="K58" s="103" t="str">
        <f t="array" ref="K58">IF(ROWS($B$4:B58)&gt;$M$2,"",INDEX(Database!K$2:K$1000,SMALL(IF(Database!$B$2:$B$1000=FindPO!$D$2,ROW(Database!$K$2:$K$1000)-ROW(Database!$B$2)+1),ROWS($B$4:B58))))</f>
        <v/>
      </c>
      <c r="L58" s="103" t="str">
        <f t="array" ref="L58">IF(ROWS($B$4:B58)&gt;$M$2,"",INDEX(Database!L$2:L$1000,SMALL(IF(Database!$B$2:$B$1000=FindPO!$D$2,ROW(Database!$L$2:$L$1000)-ROW(Database!$B$2)+1),ROWS($B$4:B58))))</f>
        <v/>
      </c>
    </row>
    <row r="59" spans="2:12">
      <c r="B59" s="118" t="str">
        <f t="array" ref="B59">IF(ROWS($B$4:B59)&gt;$M$2,"",INDEX(Database!J$2:J$1000,SMALL(IF(Database!$B$2:$B$1000=FindPO!$D$2,ROW(Database!$J$2:$J$1000)-ROW(Database!$B$2)+1),ROWS($B$4:B59))))</f>
        <v/>
      </c>
      <c r="C59" s="118" t="str">
        <f t="array" ref="C59">IF(ROWS($B$4:C59)&gt;$M$2,"",INDEX(Database!B$2:B$1000,SMALL(IF(Database!$B$2:$B$1000=FindPO!$D$2,ROW(Database!$A$2:$A$1000)-ROW(Database!$B$2)+1),ROWS($B$4:C59))))</f>
        <v/>
      </c>
      <c r="D59" s="39" t="str">
        <f t="array" ref="D59">IF(ROWS($B$4:D59)&gt;$M$2,"",INDEX(Database!C$2:C$1000,SMALL(IF(Database!$B$2:$B$1000=FindPO!$D$2,ROW(Database!$A$2:$A$1000)-ROW(Database!$B$2)+1),ROWS($B$4:D59))))</f>
        <v/>
      </c>
      <c r="E59" s="103" t="str">
        <f t="array" ref="E59">IF(ROWS($B$4:E59)&gt;$M$2,"",INDEX(Database!D$2:D$1000,SMALL(IF(Database!$B$2:$B$1000=FindPO!$D$2,ROW(Database!$A$2:$A$1000)-ROW(Database!$B$2)+1),ROWS($B$4:E59))))</f>
        <v/>
      </c>
      <c r="F59" s="39" t="str">
        <f t="array" ref="F59">IF(ROWS($B$4:F59)&gt;$M$2,"",INDEX(Database!E$2:E$1000,SMALL(IF(Database!$B$2:$B$1000=FindPO!$D$2,ROW(Database!$A$2:$A$1000)-ROW(Database!$B$2)+1),ROWS($B$4:F59))))</f>
        <v/>
      </c>
      <c r="G59" s="103" t="str">
        <f t="array" ref="G59">IF(ROWS($B$4:G59)&gt;$M$2,"",INDEX(Database!F$2:F$67,SMALL(IF(Database!$B$2:$B$67=FindPO!$D$2,ROW(Database!$A$2:$A$67)-ROW(Database!$B$2)+1),ROWS($B$4:G59))))</f>
        <v/>
      </c>
      <c r="H59" s="39" t="str">
        <f t="array" ref="H59">IF(ROWS($B$4:H59)&gt;$M$2,"",INDEX(Database!G$2:G$1000,SMALL(IF(Database!$B$2:$B$1000=FindPO!$D$2,ROW(Database!$A$2:$A$1000)-ROW(Database!$B$2)+1),ROWS($B$4:H59))))</f>
        <v/>
      </c>
      <c r="I59" s="39" t="str">
        <f t="array" ref="I59">IF(ROWS($B$4:I59)&gt;$M$2,"",INDEX(Database!H$2:H$1000,SMALL(IF(Database!$B$2:$B$1000=FindPO!$D$2,ROW(Database!$A$2:$A$1000)-ROW(Database!$B$2)+1),ROWS($B$4:I59))))</f>
        <v/>
      </c>
      <c r="J59" s="103" t="str">
        <f t="array" ref="J59">IF(ROWS($B$4:J59)&gt;$M$2,"",INDEX(Database!I$2:I$1000,SMALL(IF(Database!$B$2:$B$1000=FindPO!$D$2,ROW(Database!$A$2:$A$1000)-ROW(Database!$B$2)+1),ROWS($B$4:J59))))</f>
        <v/>
      </c>
      <c r="K59" s="103" t="str">
        <f t="array" ref="K59">IF(ROWS($B$4:B59)&gt;$M$2,"",INDEX(Database!K$2:K$1000,SMALL(IF(Database!$B$2:$B$1000=FindPO!$D$2,ROW(Database!$K$2:$K$1000)-ROW(Database!$B$2)+1),ROWS($B$4:B59))))</f>
        <v/>
      </c>
      <c r="L59" s="103" t="str">
        <f t="array" ref="L59">IF(ROWS($B$4:B59)&gt;$M$2,"",INDEX(Database!L$2:L$1000,SMALL(IF(Database!$B$2:$B$1000=FindPO!$D$2,ROW(Database!$L$2:$L$1000)-ROW(Database!$B$2)+1),ROWS($B$4:B59))))</f>
        <v/>
      </c>
    </row>
    <row r="60" spans="2:12">
      <c r="B60" s="118" t="str">
        <f t="array" ref="B60">IF(ROWS($B$4:B60)&gt;$M$2,"",INDEX(Database!J$2:J$1000,SMALL(IF(Database!$B$2:$B$1000=FindPO!$D$2,ROW(Database!$J$2:$J$1000)-ROW(Database!$B$2)+1),ROWS($B$4:B60))))</f>
        <v/>
      </c>
      <c r="C60" s="118" t="str">
        <f t="array" ref="C60">IF(ROWS($B$4:C60)&gt;$M$2,"",INDEX(Database!B$2:B$1000,SMALL(IF(Database!$B$2:$B$1000=FindPO!$D$2,ROW(Database!$A$2:$A$1000)-ROW(Database!$B$2)+1),ROWS($B$4:C60))))</f>
        <v/>
      </c>
      <c r="D60" s="39" t="str">
        <f t="array" ref="D60">IF(ROWS($B$4:D60)&gt;$M$2,"",INDEX(Database!C$2:C$1000,SMALL(IF(Database!$B$2:$B$1000=FindPO!$D$2,ROW(Database!$A$2:$A$1000)-ROW(Database!$B$2)+1),ROWS($B$4:D60))))</f>
        <v/>
      </c>
      <c r="E60" s="103" t="str">
        <f t="array" ref="E60">IF(ROWS($B$4:E60)&gt;$M$2,"",INDEX(Database!D$2:D$1000,SMALL(IF(Database!$B$2:$B$1000=FindPO!$D$2,ROW(Database!$A$2:$A$1000)-ROW(Database!$B$2)+1),ROWS($B$4:E60))))</f>
        <v/>
      </c>
      <c r="F60" s="39" t="str">
        <f t="array" ref="F60">IF(ROWS($B$4:F60)&gt;$M$2,"",INDEX(Database!E$2:E$1000,SMALL(IF(Database!$B$2:$B$1000=FindPO!$D$2,ROW(Database!$A$2:$A$1000)-ROW(Database!$B$2)+1),ROWS($B$4:F60))))</f>
        <v/>
      </c>
      <c r="G60" s="103" t="str">
        <f t="array" ref="G60">IF(ROWS($B$4:G60)&gt;$M$2,"",INDEX(Database!F$2:F$67,SMALL(IF(Database!$B$2:$B$67=FindPO!$D$2,ROW(Database!$A$2:$A$67)-ROW(Database!$B$2)+1),ROWS($B$4:G60))))</f>
        <v/>
      </c>
      <c r="H60" s="39" t="str">
        <f t="array" ref="H60">IF(ROWS($B$4:H60)&gt;$M$2,"",INDEX(Database!G$2:G$1000,SMALL(IF(Database!$B$2:$B$1000=FindPO!$D$2,ROW(Database!$A$2:$A$1000)-ROW(Database!$B$2)+1),ROWS($B$4:H60))))</f>
        <v/>
      </c>
      <c r="I60" s="39" t="str">
        <f t="array" ref="I60">IF(ROWS($B$4:I60)&gt;$M$2,"",INDEX(Database!H$2:H$1000,SMALL(IF(Database!$B$2:$B$1000=FindPO!$D$2,ROW(Database!$A$2:$A$1000)-ROW(Database!$B$2)+1),ROWS($B$4:I60))))</f>
        <v/>
      </c>
      <c r="J60" s="103" t="str">
        <f t="array" ref="J60">IF(ROWS($B$4:J60)&gt;$M$2,"",INDEX(Database!I$2:I$1000,SMALL(IF(Database!$B$2:$B$1000=FindPO!$D$2,ROW(Database!$A$2:$A$1000)-ROW(Database!$B$2)+1),ROWS($B$4:J60))))</f>
        <v/>
      </c>
      <c r="K60" s="103" t="str">
        <f t="array" ref="K60">IF(ROWS($B$4:B60)&gt;$M$2,"",INDEX(Database!K$2:K$1000,SMALL(IF(Database!$B$2:$B$1000=FindPO!$D$2,ROW(Database!$K$2:$K$1000)-ROW(Database!$B$2)+1),ROWS($B$4:B60))))</f>
        <v/>
      </c>
      <c r="L60" s="103" t="str">
        <f t="array" ref="L60">IF(ROWS($B$4:B60)&gt;$M$2,"",INDEX(Database!L$2:L$1000,SMALL(IF(Database!$B$2:$B$1000=FindPO!$D$2,ROW(Database!$L$2:$L$1000)-ROW(Database!$B$2)+1),ROWS($B$4:B60))))</f>
        <v/>
      </c>
    </row>
    <row r="61" spans="2:12">
      <c r="B61" s="118" t="str">
        <f t="array" ref="B61">IF(ROWS($B$4:B61)&gt;$M$2,"",INDEX(Database!J$2:J$1000,SMALL(IF(Database!$B$2:$B$1000=FindPO!$D$2,ROW(Database!$J$2:$J$1000)-ROW(Database!$B$2)+1),ROWS($B$4:B61))))</f>
        <v/>
      </c>
      <c r="C61" s="118" t="str">
        <f t="array" ref="C61">IF(ROWS($B$4:C61)&gt;$M$2,"",INDEX(Database!B$2:B$1000,SMALL(IF(Database!$B$2:$B$1000=FindPO!$D$2,ROW(Database!$A$2:$A$1000)-ROW(Database!$B$2)+1),ROWS($B$4:C61))))</f>
        <v/>
      </c>
      <c r="D61" s="39" t="str">
        <f t="array" ref="D61">IF(ROWS($B$4:D61)&gt;$M$2,"",INDEX(Database!C$2:C$1000,SMALL(IF(Database!$B$2:$B$1000=FindPO!$D$2,ROW(Database!$A$2:$A$1000)-ROW(Database!$B$2)+1),ROWS($B$4:D61))))</f>
        <v/>
      </c>
      <c r="E61" s="103" t="str">
        <f t="array" ref="E61">IF(ROWS($B$4:E61)&gt;$M$2,"",INDEX(Database!D$2:D$1000,SMALL(IF(Database!$B$2:$B$1000=FindPO!$D$2,ROW(Database!$A$2:$A$1000)-ROW(Database!$B$2)+1),ROWS($B$4:E61))))</f>
        <v/>
      </c>
      <c r="F61" s="39" t="str">
        <f t="array" ref="F61">IF(ROWS($B$4:F61)&gt;$M$2,"",INDEX(Database!E$2:E$1000,SMALL(IF(Database!$B$2:$B$1000=FindPO!$D$2,ROW(Database!$A$2:$A$1000)-ROW(Database!$B$2)+1),ROWS($B$4:F61))))</f>
        <v/>
      </c>
      <c r="G61" s="103" t="str">
        <f t="array" ref="G61">IF(ROWS($B$4:G61)&gt;$M$2,"",INDEX(Database!F$2:F$67,SMALL(IF(Database!$B$2:$B$67=FindPO!$D$2,ROW(Database!$A$2:$A$67)-ROW(Database!$B$2)+1),ROWS($B$4:G61))))</f>
        <v/>
      </c>
      <c r="H61" s="39" t="str">
        <f t="array" ref="H61">IF(ROWS($B$4:H61)&gt;$M$2,"",INDEX(Database!G$2:G$1000,SMALL(IF(Database!$B$2:$B$1000=FindPO!$D$2,ROW(Database!$A$2:$A$1000)-ROW(Database!$B$2)+1),ROWS($B$4:H61))))</f>
        <v/>
      </c>
      <c r="I61" s="39" t="str">
        <f t="array" ref="I61">IF(ROWS($B$4:I61)&gt;$M$2,"",INDEX(Database!H$2:H$1000,SMALL(IF(Database!$B$2:$B$1000=FindPO!$D$2,ROW(Database!$A$2:$A$1000)-ROW(Database!$B$2)+1),ROWS($B$4:I61))))</f>
        <v/>
      </c>
      <c r="J61" s="103" t="str">
        <f t="array" ref="J61">IF(ROWS($B$4:J61)&gt;$M$2,"",INDEX(Database!I$2:I$1000,SMALL(IF(Database!$B$2:$B$1000=FindPO!$D$2,ROW(Database!$A$2:$A$1000)-ROW(Database!$B$2)+1),ROWS($B$4:J61))))</f>
        <v/>
      </c>
      <c r="K61" s="103" t="str">
        <f t="array" ref="K61">IF(ROWS($B$4:B61)&gt;$M$2,"",INDEX(Database!K$2:K$1000,SMALL(IF(Database!$B$2:$B$1000=FindPO!$D$2,ROW(Database!$K$2:$K$1000)-ROW(Database!$B$2)+1),ROWS($B$4:B61))))</f>
        <v/>
      </c>
      <c r="L61" s="103" t="str">
        <f t="array" ref="L61">IF(ROWS($B$4:B61)&gt;$M$2,"",INDEX(Database!L$2:L$1000,SMALL(IF(Database!$B$2:$B$1000=FindPO!$D$2,ROW(Database!$L$2:$L$1000)-ROW(Database!$B$2)+1),ROWS($B$4:B61))))</f>
        <v/>
      </c>
    </row>
    <row r="62" spans="2:12">
      <c r="B62" s="118" t="str">
        <f t="array" ref="B62">IF(ROWS($B$4:B62)&gt;$M$2,"",INDEX(Database!J$2:J$1000,SMALL(IF(Database!$B$2:$B$1000=FindPO!$D$2,ROW(Database!$J$2:$J$1000)-ROW(Database!$B$2)+1),ROWS($B$4:B62))))</f>
        <v/>
      </c>
      <c r="C62" s="118" t="str">
        <f t="array" ref="C62">IF(ROWS($B$4:C62)&gt;$M$2,"",INDEX(Database!B$2:B$1000,SMALL(IF(Database!$B$2:$B$1000=FindPO!$D$2,ROW(Database!$A$2:$A$1000)-ROW(Database!$B$2)+1),ROWS($B$4:C62))))</f>
        <v/>
      </c>
      <c r="D62" s="39" t="str">
        <f t="array" ref="D62">IF(ROWS($B$4:D62)&gt;$M$2,"",INDEX(Database!C$2:C$1000,SMALL(IF(Database!$B$2:$B$1000=FindPO!$D$2,ROW(Database!$A$2:$A$1000)-ROW(Database!$B$2)+1),ROWS($B$4:D62))))</f>
        <v/>
      </c>
      <c r="E62" s="103" t="str">
        <f t="array" ref="E62">IF(ROWS($B$4:E62)&gt;$M$2,"",INDEX(Database!D$2:D$1000,SMALL(IF(Database!$B$2:$B$1000=FindPO!$D$2,ROW(Database!$A$2:$A$1000)-ROW(Database!$B$2)+1),ROWS($B$4:E62))))</f>
        <v/>
      </c>
      <c r="F62" s="39" t="str">
        <f t="array" ref="F62">IF(ROWS($B$4:F62)&gt;$M$2,"",INDEX(Database!E$2:E$1000,SMALL(IF(Database!$B$2:$B$1000=FindPO!$D$2,ROW(Database!$A$2:$A$1000)-ROW(Database!$B$2)+1),ROWS($B$4:F62))))</f>
        <v/>
      </c>
      <c r="G62" s="103" t="str">
        <f t="array" ref="G62">IF(ROWS($B$4:G62)&gt;$M$2,"",INDEX(Database!F$2:F$67,SMALL(IF(Database!$B$2:$B$67=FindPO!$D$2,ROW(Database!$A$2:$A$67)-ROW(Database!$B$2)+1),ROWS($B$4:G62))))</f>
        <v/>
      </c>
      <c r="H62" s="39" t="str">
        <f t="array" ref="H62">IF(ROWS($B$4:H62)&gt;$M$2,"",INDEX(Database!G$2:G$1000,SMALL(IF(Database!$B$2:$B$1000=FindPO!$D$2,ROW(Database!$A$2:$A$1000)-ROW(Database!$B$2)+1),ROWS($B$4:H62))))</f>
        <v/>
      </c>
      <c r="I62" s="39" t="str">
        <f t="array" ref="I62">IF(ROWS($B$4:I62)&gt;$M$2,"",INDEX(Database!H$2:H$1000,SMALL(IF(Database!$B$2:$B$1000=FindPO!$D$2,ROW(Database!$A$2:$A$1000)-ROW(Database!$B$2)+1),ROWS($B$4:I62))))</f>
        <v/>
      </c>
      <c r="J62" s="103" t="str">
        <f t="array" ref="J62">IF(ROWS($B$4:J62)&gt;$M$2,"",INDEX(Database!I$2:I$1000,SMALL(IF(Database!$B$2:$B$1000=FindPO!$D$2,ROW(Database!$A$2:$A$1000)-ROW(Database!$B$2)+1),ROWS($B$4:J62))))</f>
        <v/>
      </c>
      <c r="K62" s="103" t="str">
        <f t="array" ref="K62">IF(ROWS($B$4:B62)&gt;$M$2,"",INDEX(Database!K$2:K$1000,SMALL(IF(Database!$B$2:$B$1000=FindPO!$D$2,ROW(Database!$K$2:$K$1000)-ROW(Database!$B$2)+1),ROWS($B$4:B62))))</f>
        <v/>
      </c>
      <c r="L62" s="103" t="str">
        <f t="array" ref="L62">IF(ROWS($B$4:B62)&gt;$M$2,"",INDEX(Database!L$2:L$1000,SMALL(IF(Database!$B$2:$B$1000=FindPO!$D$2,ROW(Database!$L$2:$L$1000)-ROW(Database!$B$2)+1),ROWS($B$4:B62))))</f>
        <v/>
      </c>
    </row>
    <row r="63" spans="2:12">
      <c r="B63" s="118" t="str">
        <f t="array" ref="B63">IF(ROWS($B$4:B63)&gt;$M$2,"",INDEX(Database!J$2:J$1000,SMALL(IF(Database!$B$2:$B$1000=FindPO!$D$2,ROW(Database!$J$2:$J$1000)-ROW(Database!$B$2)+1),ROWS($B$4:B63))))</f>
        <v/>
      </c>
      <c r="C63" s="118" t="str">
        <f t="array" ref="C63">IF(ROWS($B$4:C63)&gt;$M$2,"",INDEX(Database!B$2:B$1000,SMALL(IF(Database!$B$2:$B$1000=FindPO!$D$2,ROW(Database!$A$2:$A$1000)-ROW(Database!$B$2)+1),ROWS($B$4:C63))))</f>
        <v/>
      </c>
      <c r="D63" s="39" t="str">
        <f t="array" ref="D63">IF(ROWS($B$4:D63)&gt;$M$2,"",INDEX(Database!C$2:C$1000,SMALL(IF(Database!$B$2:$B$1000=FindPO!$D$2,ROW(Database!$A$2:$A$1000)-ROW(Database!$B$2)+1),ROWS($B$4:D63))))</f>
        <v/>
      </c>
      <c r="E63" s="103" t="str">
        <f t="array" ref="E63">IF(ROWS($B$4:E63)&gt;$M$2,"",INDEX(Database!D$2:D$1000,SMALL(IF(Database!$B$2:$B$1000=FindPO!$D$2,ROW(Database!$A$2:$A$1000)-ROW(Database!$B$2)+1),ROWS($B$4:E63))))</f>
        <v/>
      </c>
      <c r="F63" s="39" t="str">
        <f t="array" ref="F63">IF(ROWS($B$4:F63)&gt;$M$2,"",INDEX(Database!E$2:E$1000,SMALL(IF(Database!$B$2:$B$1000=FindPO!$D$2,ROW(Database!$A$2:$A$1000)-ROW(Database!$B$2)+1),ROWS($B$4:F63))))</f>
        <v/>
      </c>
      <c r="G63" s="103" t="str">
        <f t="array" ref="G63">IF(ROWS($B$4:G63)&gt;$M$2,"",INDEX(Database!F$2:F$67,SMALL(IF(Database!$B$2:$B$67=FindPO!$D$2,ROW(Database!$A$2:$A$67)-ROW(Database!$B$2)+1),ROWS($B$4:G63))))</f>
        <v/>
      </c>
      <c r="H63" s="39" t="str">
        <f t="array" ref="H63">IF(ROWS($B$4:H63)&gt;$M$2,"",INDEX(Database!G$2:G$1000,SMALL(IF(Database!$B$2:$B$1000=FindPO!$D$2,ROW(Database!$A$2:$A$1000)-ROW(Database!$B$2)+1),ROWS($B$4:H63))))</f>
        <v/>
      </c>
      <c r="I63" s="39" t="str">
        <f t="array" ref="I63">IF(ROWS($B$4:I63)&gt;$M$2,"",INDEX(Database!H$2:H$1000,SMALL(IF(Database!$B$2:$B$1000=FindPO!$D$2,ROW(Database!$A$2:$A$1000)-ROW(Database!$B$2)+1),ROWS($B$4:I63))))</f>
        <v/>
      </c>
      <c r="J63" s="103" t="str">
        <f t="array" ref="J63">IF(ROWS($B$4:J63)&gt;$M$2,"",INDEX(Database!I$2:I$1000,SMALL(IF(Database!$B$2:$B$1000=FindPO!$D$2,ROW(Database!$A$2:$A$1000)-ROW(Database!$B$2)+1),ROWS($B$4:J63))))</f>
        <v/>
      </c>
      <c r="K63" s="103" t="str">
        <f t="array" ref="K63">IF(ROWS($B$4:B63)&gt;$M$2,"",INDEX(Database!K$2:K$1000,SMALL(IF(Database!$B$2:$B$1000=FindPO!$D$2,ROW(Database!$K$2:$K$1000)-ROW(Database!$B$2)+1),ROWS($B$4:B63))))</f>
        <v/>
      </c>
      <c r="L63" s="103" t="str">
        <f t="array" ref="L63">IF(ROWS($B$4:B63)&gt;$M$2,"",INDEX(Database!L$2:L$1000,SMALL(IF(Database!$B$2:$B$1000=FindPO!$D$2,ROW(Database!$L$2:$L$1000)-ROW(Database!$B$2)+1),ROWS($B$4:B63))))</f>
        <v/>
      </c>
    </row>
    <row r="64" spans="2:12">
      <c r="B64" s="118" t="str">
        <f t="array" ref="B64">IF(ROWS($B$4:B64)&gt;$M$2,"",INDEX(Database!J$2:J$1000,SMALL(IF(Database!$B$2:$B$1000=FindPO!$D$2,ROW(Database!$J$2:$J$1000)-ROW(Database!$B$2)+1),ROWS($B$4:B64))))</f>
        <v/>
      </c>
      <c r="C64" s="118" t="str">
        <f t="array" ref="C64">IF(ROWS($B$4:C64)&gt;$M$2,"",INDEX(Database!B$2:B$1000,SMALL(IF(Database!$B$2:$B$1000=FindPO!$D$2,ROW(Database!$A$2:$A$1000)-ROW(Database!$B$2)+1),ROWS($B$4:C64))))</f>
        <v/>
      </c>
      <c r="D64" s="39" t="str">
        <f t="array" ref="D64">IF(ROWS($B$4:D64)&gt;$M$2,"",INDEX(Database!C$2:C$1000,SMALL(IF(Database!$B$2:$B$1000=FindPO!$D$2,ROW(Database!$A$2:$A$1000)-ROW(Database!$B$2)+1),ROWS($B$4:D64))))</f>
        <v/>
      </c>
      <c r="E64" s="103" t="str">
        <f t="array" ref="E64">IF(ROWS($B$4:E64)&gt;$M$2,"",INDEX(Database!D$2:D$1000,SMALL(IF(Database!$B$2:$B$1000=FindPO!$D$2,ROW(Database!$A$2:$A$1000)-ROW(Database!$B$2)+1),ROWS($B$4:E64))))</f>
        <v/>
      </c>
      <c r="F64" s="39" t="str">
        <f t="array" ref="F64">IF(ROWS($B$4:F64)&gt;$M$2,"",INDEX(Database!E$2:E$1000,SMALL(IF(Database!$B$2:$B$1000=FindPO!$D$2,ROW(Database!$A$2:$A$1000)-ROW(Database!$B$2)+1),ROWS($B$4:F64))))</f>
        <v/>
      </c>
      <c r="G64" s="103" t="str">
        <f t="array" ref="G64">IF(ROWS($B$4:G64)&gt;$M$2,"",INDEX(Database!F$2:F$67,SMALL(IF(Database!$B$2:$B$67=FindPO!$D$2,ROW(Database!$A$2:$A$67)-ROW(Database!$B$2)+1),ROWS($B$4:G64))))</f>
        <v/>
      </c>
      <c r="H64" s="39" t="str">
        <f t="array" ref="H64">IF(ROWS($B$4:H64)&gt;$M$2,"",INDEX(Database!G$2:G$1000,SMALL(IF(Database!$B$2:$B$1000=FindPO!$D$2,ROW(Database!$A$2:$A$1000)-ROW(Database!$B$2)+1),ROWS($B$4:H64))))</f>
        <v/>
      </c>
      <c r="I64" s="39" t="str">
        <f t="array" ref="I64">IF(ROWS($B$4:I64)&gt;$M$2,"",INDEX(Database!H$2:H$1000,SMALL(IF(Database!$B$2:$B$1000=FindPO!$D$2,ROW(Database!$A$2:$A$1000)-ROW(Database!$B$2)+1),ROWS($B$4:I64))))</f>
        <v/>
      </c>
      <c r="J64" s="103" t="str">
        <f t="array" ref="J64">IF(ROWS($B$4:J64)&gt;$M$2,"",INDEX(Database!I$2:I$1000,SMALL(IF(Database!$B$2:$B$1000=FindPO!$D$2,ROW(Database!$A$2:$A$1000)-ROW(Database!$B$2)+1),ROWS($B$4:J64))))</f>
        <v/>
      </c>
      <c r="K64" s="103" t="str">
        <f t="array" ref="K64">IF(ROWS($B$4:B64)&gt;$M$2,"",INDEX(Database!K$2:K$1000,SMALL(IF(Database!$B$2:$B$1000=FindPO!$D$2,ROW(Database!$K$2:$K$1000)-ROW(Database!$B$2)+1),ROWS($B$4:B64))))</f>
        <v/>
      </c>
      <c r="L64" s="103" t="str">
        <f t="array" ref="L64">IF(ROWS($B$4:B64)&gt;$M$2,"",INDEX(Database!L$2:L$1000,SMALL(IF(Database!$B$2:$B$1000=FindPO!$D$2,ROW(Database!$L$2:$L$1000)-ROW(Database!$B$2)+1),ROWS($B$4:B64))))</f>
        <v/>
      </c>
    </row>
    <row r="65" spans="2:12">
      <c r="B65" s="118" t="str">
        <f t="array" ref="B65">IF(ROWS($B$4:B65)&gt;$M$2,"",INDEX(Database!J$2:J$1000,SMALL(IF(Database!$B$2:$B$1000=FindPO!$D$2,ROW(Database!$J$2:$J$1000)-ROW(Database!$B$2)+1),ROWS($B$4:B65))))</f>
        <v/>
      </c>
      <c r="C65" s="118" t="str">
        <f t="array" ref="C65">IF(ROWS($B$4:C65)&gt;$M$2,"",INDEX(Database!B$2:B$1000,SMALL(IF(Database!$B$2:$B$1000=FindPO!$D$2,ROW(Database!$A$2:$A$1000)-ROW(Database!$B$2)+1),ROWS($B$4:C65))))</f>
        <v/>
      </c>
      <c r="D65" s="39" t="str">
        <f t="array" ref="D65">IF(ROWS($B$4:D65)&gt;$M$2,"",INDEX(Database!C$2:C$1000,SMALL(IF(Database!$B$2:$B$1000=FindPO!$D$2,ROW(Database!$A$2:$A$1000)-ROW(Database!$B$2)+1),ROWS($B$4:D65))))</f>
        <v/>
      </c>
      <c r="E65" s="103" t="str">
        <f t="array" ref="E65">IF(ROWS($B$4:E65)&gt;$M$2,"",INDEX(Database!D$2:D$1000,SMALL(IF(Database!$B$2:$B$1000=FindPO!$D$2,ROW(Database!$A$2:$A$1000)-ROW(Database!$B$2)+1),ROWS($B$4:E65))))</f>
        <v/>
      </c>
      <c r="F65" s="39" t="str">
        <f t="array" ref="F65">IF(ROWS($B$4:F65)&gt;$M$2,"",INDEX(Database!E$2:E$1000,SMALL(IF(Database!$B$2:$B$1000=FindPO!$D$2,ROW(Database!$A$2:$A$1000)-ROW(Database!$B$2)+1),ROWS($B$4:F65))))</f>
        <v/>
      </c>
      <c r="G65" s="103" t="str">
        <f t="array" ref="G65">IF(ROWS($B$4:G65)&gt;$M$2,"",INDEX(Database!F$2:F$67,SMALL(IF(Database!$B$2:$B$67=FindPO!$D$2,ROW(Database!$A$2:$A$67)-ROW(Database!$B$2)+1),ROWS($B$4:G65))))</f>
        <v/>
      </c>
      <c r="H65" s="39" t="str">
        <f t="array" ref="H65">IF(ROWS($B$4:H65)&gt;$M$2,"",INDEX(Database!G$2:G$1000,SMALL(IF(Database!$B$2:$B$1000=FindPO!$D$2,ROW(Database!$A$2:$A$1000)-ROW(Database!$B$2)+1),ROWS($B$4:H65))))</f>
        <v/>
      </c>
      <c r="I65" s="39" t="str">
        <f t="array" ref="I65">IF(ROWS($B$4:I65)&gt;$M$2,"",INDEX(Database!H$2:H$1000,SMALL(IF(Database!$B$2:$B$1000=FindPO!$D$2,ROW(Database!$A$2:$A$1000)-ROW(Database!$B$2)+1),ROWS($B$4:I65))))</f>
        <v/>
      </c>
      <c r="J65" s="103" t="str">
        <f t="array" ref="J65">IF(ROWS($B$4:J65)&gt;$M$2,"",INDEX(Database!I$2:I$1000,SMALL(IF(Database!$B$2:$B$1000=FindPO!$D$2,ROW(Database!$A$2:$A$1000)-ROW(Database!$B$2)+1),ROWS($B$4:J65))))</f>
        <v/>
      </c>
      <c r="K65" s="103" t="str">
        <f t="array" ref="K65">IF(ROWS($B$4:B65)&gt;$M$2,"",INDEX(Database!K$2:K$1000,SMALL(IF(Database!$B$2:$B$1000=FindPO!$D$2,ROW(Database!$K$2:$K$1000)-ROW(Database!$B$2)+1),ROWS($B$4:B65))))</f>
        <v/>
      </c>
      <c r="L65" s="103" t="str">
        <f t="array" ref="L65">IF(ROWS($B$4:B65)&gt;$M$2,"",INDEX(Database!L$2:L$1000,SMALL(IF(Database!$B$2:$B$1000=FindPO!$D$2,ROW(Database!$L$2:$L$1000)-ROW(Database!$B$2)+1),ROWS($B$4:B65))))</f>
        <v/>
      </c>
    </row>
    <row r="66" spans="2:12">
      <c r="B66" s="118" t="str">
        <f t="array" ref="B66">IF(ROWS($B$4:B66)&gt;$M$2,"",INDEX(Database!J$2:J$1000,SMALL(IF(Database!$B$2:$B$1000=FindPO!$D$2,ROW(Database!$J$2:$J$1000)-ROW(Database!$B$2)+1),ROWS($B$4:B66))))</f>
        <v/>
      </c>
      <c r="C66" s="118" t="str">
        <f t="array" ref="C66">IF(ROWS($B$4:C66)&gt;$M$2,"",INDEX(Database!B$2:B$1000,SMALL(IF(Database!$B$2:$B$1000=FindPO!$D$2,ROW(Database!$A$2:$A$1000)-ROW(Database!$B$2)+1),ROWS($B$4:C66))))</f>
        <v/>
      </c>
      <c r="D66" s="39" t="str">
        <f t="array" ref="D66">IF(ROWS($B$4:D66)&gt;$M$2,"",INDEX(Database!C$2:C$1000,SMALL(IF(Database!$B$2:$B$1000=FindPO!$D$2,ROW(Database!$A$2:$A$1000)-ROW(Database!$B$2)+1),ROWS($B$4:D66))))</f>
        <v/>
      </c>
      <c r="E66" s="103" t="str">
        <f t="array" ref="E66">IF(ROWS($B$4:E66)&gt;$M$2,"",INDEX(Database!D$2:D$1000,SMALL(IF(Database!$B$2:$B$1000=FindPO!$D$2,ROW(Database!$A$2:$A$1000)-ROW(Database!$B$2)+1),ROWS($B$4:E66))))</f>
        <v/>
      </c>
      <c r="F66" s="39" t="str">
        <f t="array" ref="F66">IF(ROWS($B$4:F66)&gt;$M$2,"",INDEX(Database!E$2:E$1000,SMALL(IF(Database!$B$2:$B$1000=FindPO!$D$2,ROW(Database!$A$2:$A$1000)-ROW(Database!$B$2)+1),ROWS($B$4:F66))))</f>
        <v/>
      </c>
      <c r="G66" s="103" t="str">
        <f t="array" ref="G66">IF(ROWS($B$4:G66)&gt;$M$2,"",INDEX(Database!F$2:F$67,SMALL(IF(Database!$B$2:$B$67=FindPO!$D$2,ROW(Database!$A$2:$A$67)-ROW(Database!$B$2)+1),ROWS($B$4:G66))))</f>
        <v/>
      </c>
      <c r="H66" s="39" t="str">
        <f t="array" ref="H66">IF(ROWS($B$4:H66)&gt;$M$2,"",INDEX(Database!G$2:G$1000,SMALL(IF(Database!$B$2:$B$1000=FindPO!$D$2,ROW(Database!$A$2:$A$1000)-ROW(Database!$B$2)+1),ROWS($B$4:H66))))</f>
        <v/>
      </c>
      <c r="I66" s="39" t="str">
        <f t="array" ref="I66">IF(ROWS($B$4:I66)&gt;$M$2,"",INDEX(Database!H$2:H$1000,SMALL(IF(Database!$B$2:$B$1000=FindPO!$D$2,ROW(Database!$A$2:$A$1000)-ROW(Database!$B$2)+1),ROWS($B$4:I66))))</f>
        <v/>
      </c>
      <c r="J66" s="103" t="str">
        <f t="array" ref="J66">IF(ROWS($B$4:J66)&gt;$M$2,"",INDEX(Database!I$2:I$1000,SMALL(IF(Database!$B$2:$B$1000=FindPO!$D$2,ROW(Database!$A$2:$A$1000)-ROW(Database!$B$2)+1),ROWS($B$4:J66))))</f>
        <v/>
      </c>
      <c r="K66" s="103" t="str">
        <f t="array" ref="K66">IF(ROWS($B$4:B66)&gt;$M$2,"",INDEX(Database!K$2:K$1000,SMALL(IF(Database!$B$2:$B$1000=FindPO!$D$2,ROW(Database!$K$2:$K$1000)-ROW(Database!$B$2)+1),ROWS($B$4:B66))))</f>
        <v/>
      </c>
      <c r="L66" s="103" t="str">
        <f t="array" ref="L66">IF(ROWS($B$4:B66)&gt;$M$2,"",INDEX(Database!L$2:L$1000,SMALL(IF(Database!$B$2:$B$1000=FindPO!$D$2,ROW(Database!$L$2:$L$1000)-ROW(Database!$B$2)+1),ROWS($B$4:B66))))</f>
        <v/>
      </c>
    </row>
  </sheetData>
  <mergeCells count="2">
    <mergeCell ref="B2:C2"/>
    <mergeCell ref="F2:G2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9">
    <tabColor rgb="FF92D050"/>
  </sheetPr>
  <dimension ref="B1:M169"/>
  <sheetViews>
    <sheetView workbookViewId="0">
      <selection activeCell="D2" sqref="D2"/>
    </sheetView>
  </sheetViews>
  <sheetFormatPr defaultRowHeight="14.25"/>
  <cols>
    <col min="1" max="1" width="4.625" customWidth="1"/>
    <col min="3" max="3" width="8.75" style="109" customWidth="1"/>
    <col min="4" max="4" width="37.375" style="29" customWidth="1"/>
    <col min="5" max="5" width="8.375" style="1" customWidth="1"/>
    <col min="6" max="6" width="8.5" style="1" customWidth="1"/>
    <col min="7" max="7" width="17.5" style="29" customWidth="1"/>
    <col min="8" max="8" width="19.875" style="29" customWidth="1"/>
    <col min="9" max="9" width="9.25" customWidth="1"/>
    <col min="10" max="10" width="10" customWidth="1"/>
    <col min="11" max="11" width="9.75" customWidth="1"/>
  </cols>
  <sheetData>
    <row r="1" spans="2:13" ht="20.25" customHeight="1"/>
    <row r="2" spans="2:13" ht="33" customHeight="1">
      <c r="B2" s="188" t="s">
        <v>69</v>
      </c>
      <c r="C2" s="188"/>
      <c r="D2" s="114"/>
      <c r="E2" s="126"/>
      <c r="F2" s="190"/>
      <c r="G2" s="190"/>
      <c r="H2" s="123"/>
      <c r="I2" s="2"/>
      <c r="K2" s="132">
        <f>COUNTIF(Data!B:B,FindQO!D2)</f>
        <v>0</v>
      </c>
    </row>
    <row r="3" spans="2:13" s="109" customFormat="1" ht="29.25" customHeight="1">
      <c r="B3" s="117" t="s">
        <v>4</v>
      </c>
      <c r="C3" s="117" t="s">
        <v>934</v>
      </c>
      <c r="D3" s="38" t="s">
        <v>73</v>
      </c>
      <c r="E3" s="102" t="s">
        <v>6</v>
      </c>
      <c r="F3" s="38" t="s">
        <v>7</v>
      </c>
      <c r="G3" s="111" t="s">
        <v>67</v>
      </c>
      <c r="H3" s="38" t="s">
        <v>49</v>
      </c>
      <c r="M3" s="129"/>
    </row>
    <row r="4" spans="2:13" s="1" customFormat="1" ht="22.5" customHeight="1">
      <c r="B4" s="133" t="str">
        <f t="array" ref="B4">IF(ROWS($B4:B$4)&gt;$K$2,"",INDEX(Data!C$2:C$1000,SMALL(IF(Data!$B$2:$B$1000=FindQO!$D$2,ROW(Data!$C$2:$C$1000)-ROW(Data!$B$2)+1),ROWS($B4:B$4))))</f>
        <v/>
      </c>
      <c r="C4" s="131" t="str">
        <f t="array" ref="C4">IF(ROWS($B4:B$4)&gt;$K$2,"",INDEX(Data!B$2:B$1000,SMALL(IF(Data!$B$2:$B$1000=FindQO!$D$2,ROW(Data!$B$2:$B$1000)-ROW(Data!$B$2)+1),ROWS($B4:B$4))))</f>
        <v/>
      </c>
      <c r="D4" s="130" t="str">
        <f t="array" ref="D4">IF(ROWS($B4:B$4)&gt;$K$2,"",INDEX(Data!D$2:D$1000,SMALL(IF(Data!$B$2:$B$1000=FindQO!$D$2,ROW(Data!$D$2:$D$1000)-ROW(Data!$B$2)+1),ROWS($B4:B$4))))</f>
        <v/>
      </c>
      <c r="E4" s="127" t="str">
        <f t="array" ref="E4">IF(ROWS($B4:B$4)&gt;$K$2,"",INDEX(Data!E$2:E$1000,SMALL(IF(Data!$B$2:$B$1000=FindQO!$D$2,ROW(Data!$E$2:$E$1000)-ROW(Data!$B$2)+1),ROWS($B4:B$4))))</f>
        <v/>
      </c>
      <c r="F4" s="128" t="str">
        <f t="array" ref="F4">IF(ROWS($B4:B$4)&gt;$K$2,"",INDEX(Data!F$2:F$1000,SMALL(IF(Data!$B$2:$B$1000=FindQO!$D$2,ROW(Data!$F$2:$F$1000)-ROW(Data!$B$2)+1),ROWS($B4:B$4))))</f>
        <v/>
      </c>
      <c r="G4" s="127" t="str">
        <f t="array" ref="G4">IF(ROWS($B4:B$4)&gt;$K$2,"",INDEX(Data!G$2:G$1000,SMALL(IF(Data!$B$2:$B$1000=FindQO!$D$2,ROW(Data!$G$2:$G$1000)-ROW(Data!$B$2)+1),ROWS($B4:B$4))))</f>
        <v/>
      </c>
      <c r="H4" s="128" t="str">
        <f t="array" ref="H4">IF(ROWS($B4:B$4)&gt;$K$2,"",INDEX(Data!H$2:H$1000,SMALL(IF(Data!$B$2:$B$1000=FindQO!$D$2,ROW(Data!$H$2:$H$1000)-ROW(Data!$B$2)+1),ROWS($B4:B$4))))</f>
        <v/>
      </c>
      <c r="M4" s="134"/>
    </row>
    <row r="5" spans="2:13" s="1" customFormat="1" ht="22.5" customHeight="1">
      <c r="B5" s="133" t="str">
        <f t="array" ref="B5">IF(ROWS($B$4:B5)&gt;$K$2,"",INDEX(Data!C$2:C$1000,SMALL(IF(Data!$B$2:$B$1000=FindQO!$D$2,ROW(Data!$C$2:$C$1000)-ROW(Data!$B$2)+1),ROWS($B$4:B5))))</f>
        <v/>
      </c>
      <c r="C5" s="131" t="str">
        <f t="array" ref="C5">IF(ROWS($B$4:B5)&gt;$K$2,"",INDEX(Data!B$2:B$1000,SMALL(IF(Data!$B$2:$B$1000=FindQO!$D$2,ROW(Data!$B$2:$B$1000)-ROW(Data!$B$2)+1),ROWS($B$4:B5))))</f>
        <v/>
      </c>
      <c r="D5" s="130" t="str">
        <f t="array" ref="D5">IF(ROWS($B$4:B5)&gt;$K$2,"",INDEX(Data!D$2:D$1000,SMALL(IF(Data!$B$2:$B$1000=FindQO!$D$2,ROW(Data!$D$2:$D$1000)-ROW(Data!$B$2)+1),ROWS($B$4:B5))))</f>
        <v/>
      </c>
      <c r="E5" s="127" t="str">
        <f t="array" ref="E5">IF(ROWS($B$4:B5)&gt;$K$2,"",INDEX(Data!E$2:E$1000,SMALL(IF(Data!$B$2:$B$1000=FindQO!$D$2,ROW(Data!$E$2:$E$1000)-ROW(Data!$B$2)+1),ROWS($B$4:B5))))</f>
        <v/>
      </c>
      <c r="F5" s="128" t="str">
        <f t="array" ref="F5">IF(ROWS($B$4:B5)&gt;$K$2,"",INDEX(Data!F$2:F$1000,SMALL(IF(Data!$B$2:$B$1000=FindQO!$D$2,ROW(Data!$F$2:$F$1000)-ROW(Data!$B$2)+1),ROWS($B$4:B5))))</f>
        <v/>
      </c>
      <c r="G5" s="127" t="str">
        <f t="array" ref="G5">IF(ROWS($B$4:B5)&gt;$K$2,"",INDEX(Data!G$2:G$1000,SMALL(IF(Data!$B$2:$B$1000=FindQO!$D$2,ROW(Data!$G$2:$G$1000)-ROW(Data!$B$2)+1),ROWS($B$4:B5))))</f>
        <v/>
      </c>
      <c r="H5" s="128" t="str">
        <f t="array" ref="H5">IF(ROWS($B$4:B5)&gt;$K$2,"",INDEX(Data!H$2:H$1000,SMALL(IF(Data!$B$2:$B$1000=FindQO!$D$2,ROW(Data!$H$2:$H$1000)-ROW(Data!$B$2)+1),ROWS($B$4:B5))))</f>
        <v/>
      </c>
    </row>
    <row r="6" spans="2:13" s="1" customFormat="1" ht="22.5" customHeight="1">
      <c r="B6" s="133" t="str">
        <f t="array" ref="B6">IF(ROWS($B$4:B6)&gt;$K$2,"",INDEX(Data!C$2:C$1000,SMALL(IF(Data!$B$2:$B$1000=FindQO!$D$2,ROW(Data!$C$2:$C$1000)-ROW(Data!$B$2)+1),ROWS($B$4:B6))))</f>
        <v/>
      </c>
      <c r="C6" s="131" t="str">
        <f t="array" ref="C6">IF(ROWS($B$4:B6)&gt;$K$2,"",INDEX(Data!B$2:B$1000,SMALL(IF(Data!$B$2:$B$1000=FindQO!$D$2,ROW(Data!$B$2:$B$1000)-ROW(Data!$B$2)+1),ROWS($B$4:B6))))</f>
        <v/>
      </c>
      <c r="D6" s="130" t="str">
        <f t="array" ref="D6">IF(ROWS($B$4:B6)&gt;$K$2,"",INDEX(Data!D$2:D$1000,SMALL(IF(Data!$B$2:$B$1000=FindQO!$D$2,ROW(Data!$D$2:$D$1000)-ROW(Data!$B$2)+1),ROWS($B$4:B6))))</f>
        <v/>
      </c>
      <c r="E6" s="127" t="str">
        <f t="array" ref="E6">IF(ROWS($B$4:B6)&gt;$K$2,"",INDEX(Data!E$2:E$1000,SMALL(IF(Data!$B$2:$B$1000=FindQO!$D$2,ROW(Data!$E$2:$E$1000)-ROW(Data!$B$2)+1),ROWS($B$4:B6))))</f>
        <v/>
      </c>
      <c r="F6" s="128" t="str">
        <f t="array" ref="F6">IF(ROWS($B$4:B6)&gt;$K$2,"",INDEX(Data!F$2:F$1000,SMALL(IF(Data!$B$2:$B$1000=FindQO!$D$2,ROW(Data!$F$2:$F$1000)-ROW(Data!$B$2)+1),ROWS($B$4:B6))))</f>
        <v/>
      </c>
      <c r="G6" s="127" t="str">
        <f t="array" ref="G6">IF(ROWS($B$4:B6)&gt;$K$2,"",INDEX(Data!G$2:G$1000,SMALL(IF(Data!$B$2:$B$1000=FindQO!$D$2,ROW(Data!$G$2:$G$1000)-ROW(Data!$B$2)+1),ROWS($B$4:B6))))</f>
        <v/>
      </c>
      <c r="H6" s="128" t="str">
        <f t="array" ref="H6">IF(ROWS($B$4:B6)&gt;$K$2,"",INDEX(Data!H$2:H$1000,SMALL(IF(Data!$B$2:$B$1000=FindQO!$D$2,ROW(Data!$H$2:$H$1000)-ROW(Data!$B$2)+1),ROWS($B$4:B6))))</f>
        <v/>
      </c>
    </row>
    <row r="7" spans="2:13" s="1" customFormat="1" ht="22.5" customHeight="1">
      <c r="B7" s="133" t="str">
        <f t="array" ref="B7">IF(ROWS($B$4:B7)&gt;$K$2,"",INDEX(Data!C$2:C$1000,SMALL(IF(Data!$B$2:$B$1000=FindQO!$D$2,ROW(Data!$C$2:$C$1000)-ROW(Data!$B$2)+1),ROWS($B$4:B7))))</f>
        <v/>
      </c>
      <c r="C7" s="131" t="str">
        <f t="array" ref="C7">IF(ROWS($B$4:B7)&gt;$K$2,"",INDEX(Data!B$2:B$1000,SMALL(IF(Data!$B$2:$B$1000=FindQO!$D$2,ROW(Data!$B$2:$B$1000)-ROW(Data!$B$2)+1),ROWS($B$4:B7))))</f>
        <v/>
      </c>
      <c r="D7" s="130" t="str">
        <f t="array" ref="D7">IF(ROWS($B$4:B7)&gt;$K$2,"",INDEX(Data!D$2:D$1000,SMALL(IF(Data!$B$2:$B$1000=FindQO!$D$2,ROW(Data!$D$2:$D$1000)-ROW(Data!$B$2)+1),ROWS($B$4:B7))))</f>
        <v/>
      </c>
      <c r="E7" s="127" t="str">
        <f t="array" ref="E7">IF(ROWS($B$4:B7)&gt;$K$2,"",INDEX(Data!E$2:E$1000,SMALL(IF(Data!$B$2:$B$1000=FindQO!$D$2,ROW(Data!$E$2:$E$1000)-ROW(Data!$B$2)+1),ROWS($B$4:B7))))</f>
        <v/>
      </c>
      <c r="F7" s="128" t="str">
        <f t="array" ref="F7">IF(ROWS($B$4:B7)&gt;$K$2,"",INDEX(Data!F$2:F$1000,SMALL(IF(Data!$B$2:$B$1000=FindQO!$D$2,ROW(Data!$F$2:$F$1000)-ROW(Data!$B$2)+1),ROWS($B$4:B7))))</f>
        <v/>
      </c>
      <c r="G7" s="127" t="str">
        <f t="array" ref="G7">IF(ROWS($B$4:B7)&gt;$K$2,"",INDEX(Data!G$2:G$1000,SMALL(IF(Data!$B$2:$B$1000=FindQO!$D$2,ROW(Data!$G$2:$G$1000)-ROW(Data!$B$2)+1),ROWS($B$4:B7))))</f>
        <v/>
      </c>
      <c r="H7" s="128" t="str">
        <f t="array" ref="H7">IF(ROWS($B$4:B7)&gt;$K$2,"",INDEX(Data!H$2:H$1000,SMALL(IF(Data!$B$2:$B$1000=FindQO!$D$2,ROW(Data!$H$2:$H$1000)-ROW(Data!$B$2)+1),ROWS($B$4:B7))))</f>
        <v/>
      </c>
    </row>
    <row r="8" spans="2:13" s="1" customFormat="1" ht="22.5" customHeight="1">
      <c r="B8" s="133" t="str">
        <f t="array" ref="B8">IF(ROWS($B$4:B8)&gt;$K$2,"",INDEX(Data!C$2:C$1000,SMALL(IF(Data!$B$2:$B$1000=FindQO!$D$2,ROW(Data!$C$2:$C$1000)-ROW(Data!$B$2)+1),ROWS($B$4:B8))))</f>
        <v/>
      </c>
      <c r="C8" s="131" t="str">
        <f t="array" ref="C8">IF(ROWS($B$4:B8)&gt;$K$2,"",INDEX(Data!B$2:B$1000,SMALL(IF(Data!$B$2:$B$1000=FindQO!$D$2,ROW(Data!$B$2:$B$1000)-ROW(Data!$B$2)+1),ROWS($B$4:B8))))</f>
        <v/>
      </c>
      <c r="D8" s="130" t="str">
        <f t="array" ref="D8">IF(ROWS($B$4:B8)&gt;$K$2,"",INDEX(Data!D$2:D$1000,SMALL(IF(Data!$B$2:$B$1000=FindQO!$D$2,ROW(Data!$D$2:$D$1000)-ROW(Data!$B$2)+1),ROWS($B$4:B8))))</f>
        <v/>
      </c>
      <c r="E8" s="127" t="str">
        <f t="array" ref="E8">IF(ROWS($B$4:B8)&gt;$K$2,"",INDEX(Data!E$2:E$1000,SMALL(IF(Data!$B$2:$B$1000=FindQO!$D$2,ROW(Data!$E$2:$E$1000)-ROW(Data!$B$2)+1),ROWS($B$4:B8))))</f>
        <v/>
      </c>
      <c r="F8" s="128" t="str">
        <f t="array" ref="F8">IF(ROWS($B$4:B8)&gt;$K$2,"",INDEX(Data!F$2:F$1000,SMALL(IF(Data!$B$2:$B$1000=FindQO!$D$2,ROW(Data!$F$2:$F$1000)-ROW(Data!$B$2)+1),ROWS($B$4:B8))))</f>
        <v/>
      </c>
      <c r="G8" s="127" t="str">
        <f t="array" ref="G8">IF(ROWS($B$4:B8)&gt;$K$2,"",INDEX(Data!G$2:G$1000,SMALL(IF(Data!$B$2:$B$1000=FindQO!$D$2,ROW(Data!$G$2:$G$1000)-ROW(Data!$B$2)+1),ROWS($B$4:B8))))</f>
        <v/>
      </c>
      <c r="H8" s="128" t="str">
        <f t="array" ref="H8">IF(ROWS($B$4:B8)&gt;$K$2,"",INDEX(Data!H$2:H$1000,SMALL(IF(Data!$B$2:$B$1000=FindQO!$D$2,ROW(Data!$H$2:$H$1000)-ROW(Data!$B$2)+1),ROWS($B$4:B8))))</f>
        <v/>
      </c>
    </row>
    <row r="9" spans="2:13" s="1" customFormat="1" ht="22.5" customHeight="1">
      <c r="B9" s="133" t="str">
        <f t="array" ref="B9">IF(ROWS($B$4:B9)&gt;$K$2,"",INDEX(Data!C$2:C$1000,SMALL(IF(Data!$B$2:$B$1000=FindQO!$D$2,ROW(Data!$C$2:$C$1000)-ROW(Data!$B$2)+1),ROWS($B$4:B9))))</f>
        <v/>
      </c>
      <c r="C9" s="131" t="str">
        <f t="array" ref="C9">IF(ROWS($B$4:B9)&gt;$K$2,"",INDEX(Data!B$2:B$1000,SMALL(IF(Data!$B$2:$B$1000=FindQO!$D$2,ROW(Data!$B$2:$B$1000)-ROW(Data!$B$2)+1),ROWS($B$4:B9))))</f>
        <v/>
      </c>
      <c r="D9" s="130" t="str">
        <f t="array" ref="D9">IF(ROWS($B$4:B9)&gt;$K$2,"",INDEX(Data!D$2:D$1000,SMALL(IF(Data!$B$2:$B$1000=FindQO!$D$2,ROW(Data!$D$2:$D$1000)-ROW(Data!$B$2)+1),ROWS($B$4:B9))))</f>
        <v/>
      </c>
      <c r="E9" s="127" t="str">
        <f t="array" ref="E9">IF(ROWS($B$4:B9)&gt;$K$2,"",INDEX(Data!E$2:E$1000,SMALL(IF(Data!$B$2:$B$1000=FindQO!$D$2,ROW(Data!$E$2:$E$1000)-ROW(Data!$B$2)+1),ROWS($B$4:B9))))</f>
        <v/>
      </c>
      <c r="F9" s="128" t="str">
        <f t="array" ref="F9">IF(ROWS($B$4:B9)&gt;$K$2,"",INDEX(Data!F$2:F$1000,SMALL(IF(Data!$B$2:$B$1000=FindQO!$D$2,ROW(Data!$F$2:$F$1000)-ROW(Data!$B$2)+1),ROWS($B$4:B9))))</f>
        <v/>
      </c>
      <c r="G9" s="127" t="str">
        <f t="array" ref="G9">IF(ROWS($B$4:B9)&gt;$K$2,"",INDEX(Data!G$2:G$1000,SMALL(IF(Data!$B$2:$B$1000=FindQO!$D$2,ROW(Data!$G$2:$G$1000)-ROW(Data!$B$2)+1),ROWS($B$4:B9))))</f>
        <v/>
      </c>
      <c r="H9" s="128" t="str">
        <f t="array" ref="H9">IF(ROWS($B$4:B9)&gt;$K$2,"",INDEX(Data!H$2:H$1000,SMALL(IF(Data!$B$2:$B$1000=FindQO!$D$2,ROW(Data!$H$2:$H$1000)-ROW(Data!$B$2)+1),ROWS($B$4:B9))))</f>
        <v/>
      </c>
    </row>
    <row r="10" spans="2:13" s="1" customFormat="1" ht="22.5" customHeight="1">
      <c r="B10" s="133" t="str">
        <f t="array" ref="B10">IF(ROWS($B$4:B10)&gt;$K$2,"",INDEX(Data!C$2:C$1000,SMALL(IF(Data!$B$2:$B$1000=FindQO!$D$2,ROW(Data!$C$2:$C$1000)-ROW(Data!$B$2)+1),ROWS($B$4:B10))))</f>
        <v/>
      </c>
      <c r="C10" s="131" t="str">
        <f t="array" ref="C10">IF(ROWS($B$4:B10)&gt;$K$2,"",INDEX(Data!B$2:B$1000,SMALL(IF(Data!$B$2:$B$1000=FindQO!$D$2,ROW(Data!$B$2:$B$1000)-ROW(Data!$B$2)+1),ROWS($B$4:B10))))</f>
        <v/>
      </c>
      <c r="D10" s="130" t="str">
        <f t="array" ref="D10">IF(ROWS($B$4:B10)&gt;$K$2,"",INDEX(Data!D$2:D$1000,SMALL(IF(Data!$B$2:$B$1000=FindQO!$D$2,ROW(Data!$D$2:$D$1000)-ROW(Data!$B$2)+1),ROWS($B$4:B10))))</f>
        <v/>
      </c>
      <c r="E10" s="127" t="str">
        <f t="array" ref="E10">IF(ROWS($B$4:B10)&gt;$K$2,"",INDEX(Data!E$2:E$1000,SMALL(IF(Data!$B$2:$B$1000=FindQO!$D$2,ROW(Data!$E$2:$E$1000)-ROW(Data!$B$2)+1),ROWS($B$4:B10))))</f>
        <v/>
      </c>
      <c r="F10" s="128" t="str">
        <f t="array" ref="F10">IF(ROWS($B$4:B10)&gt;$K$2,"",INDEX(Data!F$2:F$1000,SMALL(IF(Data!$B$2:$B$1000=FindQO!$D$2,ROW(Data!$F$2:$F$1000)-ROW(Data!$B$2)+1),ROWS($B$4:B10))))</f>
        <v/>
      </c>
      <c r="G10" s="127" t="str">
        <f t="array" ref="G10">IF(ROWS($B$4:B10)&gt;$K$2,"",INDEX(Data!G$2:G$1000,SMALL(IF(Data!$B$2:$B$1000=FindQO!$D$2,ROW(Data!$G$2:$G$1000)-ROW(Data!$B$2)+1),ROWS($B$4:B10))))</f>
        <v/>
      </c>
      <c r="H10" s="128" t="str">
        <f t="array" ref="H10">IF(ROWS($B$4:B10)&gt;$K$2,"",INDEX(Data!H$2:H$1000,SMALL(IF(Data!$B$2:$B$1000=FindQO!$D$2,ROW(Data!$H$2:$H$1000)-ROW(Data!$B$2)+1),ROWS($B$4:B10))))</f>
        <v/>
      </c>
    </row>
    <row r="11" spans="2:13" s="1" customFormat="1" ht="22.5" customHeight="1">
      <c r="B11" s="133" t="str">
        <f t="array" ref="B11">IF(ROWS($B$4:B11)&gt;$K$2,"",INDEX(Data!C$2:C$1000,SMALL(IF(Data!$B$2:$B$1000=FindQO!$D$2,ROW(Data!$C$2:$C$1000)-ROW(Data!$B$2)+1),ROWS($B$4:B11))))</f>
        <v/>
      </c>
      <c r="C11" s="131" t="str">
        <f t="array" ref="C11">IF(ROWS($B$4:B11)&gt;$K$2,"",INDEX(Data!B$2:B$1000,SMALL(IF(Data!$B$2:$B$1000=FindQO!$D$2,ROW(Data!$B$2:$B$1000)-ROW(Data!$B$2)+1),ROWS($B$4:B11))))</f>
        <v/>
      </c>
      <c r="D11" s="130" t="str">
        <f t="array" ref="D11">IF(ROWS($B$4:B11)&gt;$K$2,"",INDEX(Data!D$2:D$1000,SMALL(IF(Data!$B$2:$B$1000=FindQO!$D$2,ROW(Data!$D$2:$D$1000)-ROW(Data!$B$2)+1),ROWS($B$4:B11))))</f>
        <v/>
      </c>
      <c r="E11" s="127" t="str">
        <f t="array" ref="E11">IF(ROWS($B$4:B11)&gt;$K$2,"",INDEX(Data!E$2:E$1000,SMALL(IF(Data!$B$2:$B$1000=FindQO!$D$2,ROW(Data!$E$2:$E$1000)-ROW(Data!$B$2)+1),ROWS($B$4:B11))))</f>
        <v/>
      </c>
      <c r="F11" s="128" t="str">
        <f t="array" ref="F11">IF(ROWS($B$4:B11)&gt;$K$2,"",INDEX(Data!F$2:F$1000,SMALL(IF(Data!$B$2:$B$1000=FindQO!$D$2,ROW(Data!$F$2:$F$1000)-ROW(Data!$B$2)+1),ROWS($B$4:B11))))</f>
        <v/>
      </c>
      <c r="G11" s="127" t="str">
        <f t="array" ref="G11">IF(ROWS($B$4:B11)&gt;$K$2,"",INDEX(Data!G$2:G$1000,SMALL(IF(Data!$B$2:$B$1000=FindQO!$D$2,ROW(Data!$G$2:$G$1000)-ROW(Data!$B$2)+1),ROWS($B$4:B11))))</f>
        <v/>
      </c>
      <c r="H11" s="128" t="str">
        <f t="array" ref="H11">IF(ROWS($B$4:B11)&gt;$K$2,"",INDEX(Data!H$2:H$1000,SMALL(IF(Data!$B$2:$B$1000=FindQO!$D$2,ROW(Data!$H$2:$H$1000)-ROW(Data!$B$2)+1),ROWS($B$4:B11))))</f>
        <v/>
      </c>
    </row>
    <row r="12" spans="2:13" s="1" customFormat="1" ht="22.5" customHeight="1">
      <c r="B12" s="133" t="str">
        <f t="array" ref="B12">IF(ROWS($B$4:B12)&gt;$K$2,"",INDEX(Data!C$2:C$1000,SMALL(IF(Data!$B$2:$B$1000=FindQO!$D$2,ROW(Data!$C$2:$C$1000)-ROW(Data!$B$2)+1),ROWS($B$4:B12))))</f>
        <v/>
      </c>
      <c r="C12" s="131" t="str">
        <f t="array" ref="C12">IF(ROWS($B$4:B12)&gt;$K$2,"",INDEX(Data!B$2:B$1000,SMALL(IF(Data!$B$2:$B$1000=FindQO!$D$2,ROW(Data!$B$2:$B$1000)-ROW(Data!$B$2)+1),ROWS($B$4:B12))))</f>
        <v/>
      </c>
      <c r="D12" s="130" t="str">
        <f t="array" ref="D12">IF(ROWS($B$4:B12)&gt;$K$2,"",INDEX(Data!D$2:D$1000,SMALL(IF(Data!$B$2:$B$1000=FindQO!$D$2,ROW(Data!$D$2:$D$1000)-ROW(Data!$B$2)+1),ROWS($B$4:B12))))</f>
        <v/>
      </c>
      <c r="E12" s="127" t="str">
        <f t="array" ref="E12">IF(ROWS($B$4:B12)&gt;$K$2,"",INDEX(Data!E$2:E$1000,SMALL(IF(Data!$B$2:$B$1000=FindQO!$D$2,ROW(Data!$E$2:$E$1000)-ROW(Data!$B$2)+1),ROWS($B$4:B12))))</f>
        <v/>
      </c>
      <c r="F12" s="128" t="str">
        <f t="array" ref="F12">IF(ROWS($B$4:B12)&gt;$K$2,"",INDEX(Data!F$2:F$1000,SMALL(IF(Data!$B$2:$B$1000=FindQO!$D$2,ROW(Data!$F$2:$F$1000)-ROW(Data!$B$2)+1),ROWS($B$4:B12))))</f>
        <v/>
      </c>
      <c r="G12" s="127" t="str">
        <f t="array" ref="G12">IF(ROWS($B$4:B12)&gt;$K$2,"",INDEX(Data!G$2:G$1000,SMALL(IF(Data!$B$2:$B$1000=FindQO!$D$2,ROW(Data!$G$2:$G$1000)-ROW(Data!$B$2)+1),ROWS($B$4:B12))))</f>
        <v/>
      </c>
      <c r="H12" s="128" t="str">
        <f t="array" ref="H12">IF(ROWS($B$4:B12)&gt;$K$2,"",INDEX(Data!H$2:H$1000,SMALL(IF(Data!$B$2:$B$1000=FindQO!$D$2,ROW(Data!$H$2:$H$1000)-ROW(Data!$B$2)+1),ROWS($B$4:B12))))</f>
        <v/>
      </c>
    </row>
    <row r="13" spans="2:13" s="1" customFormat="1" ht="22.5" customHeight="1">
      <c r="B13" s="133" t="str">
        <f t="array" ref="B13">IF(ROWS($B$4:B13)&gt;$K$2,"",INDEX(Data!C$2:C$1000,SMALL(IF(Data!$B$2:$B$1000=FindQO!$D$2,ROW(Data!$C$2:$C$1000)-ROW(Data!$B$2)+1),ROWS($B$4:B13))))</f>
        <v/>
      </c>
      <c r="C13" s="131" t="str">
        <f t="array" ref="C13">IF(ROWS($B$4:B13)&gt;$K$2,"",INDEX(Data!B$2:B$1000,SMALL(IF(Data!$B$2:$B$1000=FindQO!$D$2,ROW(Data!$B$2:$B$1000)-ROW(Data!$B$2)+1),ROWS($B$4:B13))))</f>
        <v/>
      </c>
      <c r="D13" s="130" t="str">
        <f t="array" ref="D13">IF(ROWS($B$4:B13)&gt;$K$2,"",INDEX(Data!D$2:D$1000,SMALL(IF(Data!$B$2:$B$1000=FindQO!$D$2,ROW(Data!$D$2:$D$1000)-ROW(Data!$B$2)+1),ROWS($B$4:B13))))</f>
        <v/>
      </c>
      <c r="E13" s="127" t="str">
        <f t="array" ref="E13">IF(ROWS($B$4:B13)&gt;$K$2,"",INDEX(Data!E$2:E$1000,SMALL(IF(Data!$B$2:$B$1000=FindQO!$D$2,ROW(Data!$E$2:$E$1000)-ROW(Data!$B$2)+1),ROWS($B$4:B13))))</f>
        <v/>
      </c>
      <c r="F13" s="128" t="str">
        <f t="array" ref="F13">IF(ROWS($B$4:B13)&gt;$K$2,"",INDEX(Data!F$2:F$1000,SMALL(IF(Data!$B$2:$B$1000=FindQO!$D$2,ROW(Data!$F$2:$F$1000)-ROW(Data!$B$2)+1),ROWS($B$4:B13))))</f>
        <v/>
      </c>
      <c r="G13" s="127" t="str">
        <f t="array" ref="G13">IF(ROWS($B$4:B13)&gt;$K$2,"",INDEX(Data!G$2:G$1000,SMALL(IF(Data!$B$2:$B$1000=FindQO!$D$2,ROW(Data!$G$2:$G$1000)-ROW(Data!$B$2)+1),ROWS($B$4:B13))))</f>
        <v/>
      </c>
      <c r="H13" s="128" t="str">
        <f t="array" ref="H13">IF(ROWS($B$4:B13)&gt;$K$2,"",INDEX(Data!H$2:H$1000,SMALL(IF(Data!$B$2:$B$1000=FindQO!$D$2,ROW(Data!$H$2:$H$1000)-ROW(Data!$B$2)+1),ROWS($B$4:B13))))</f>
        <v/>
      </c>
    </row>
    <row r="14" spans="2:13" s="1" customFormat="1" ht="22.5" customHeight="1">
      <c r="B14" s="133" t="str">
        <f t="array" ref="B14">IF(ROWS($B$4:B14)&gt;$K$2,"",INDEX(Data!C$2:C$1000,SMALL(IF(Data!$B$2:$B$1000=FindQO!$D$2,ROW(Data!$C$2:$C$1000)-ROW(Data!$B$2)+1),ROWS($B$4:B14))))</f>
        <v/>
      </c>
      <c r="C14" s="131" t="str">
        <f t="array" ref="C14">IF(ROWS($B$4:B14)&gt;$K$2,"",INDEX(Data!B$2:B$1000,SMALL(IF(Data!$B$2:$B$1000=FindQO!$D$2,ROW(Data!$B$2:$B$1000)-ROW(Data!$B$2)+1),ROWS($B$4:B14))))</f>
        <v/>
      </c>
      <c r="D14" s="130" t="str">
        <f t="array" ref="D14">IF(ROWS($B$4:B14)&gt;$K$2,"",INDEX(Data!D$2:D$1000,SMALL(IF(Data!$B$2:$B$1000=FindQO!$D$2,ROW(Data!$D$2:$D$1000)-ROW(Data!$B$2)+1),ROWS($B$4:B14))))</f>
        <v/>
      </c>
      <c r="E14" s="127" t="str">
        <f t="array" ref="E14">IF(ROWS($B$4:B14)&gt;$K$2,"",INDEX(Data!E$2:E$1000,SMALL(IF(Data!$B$2:$B$1000=FindQO!$D$2,ROW(Data!$E$2:$E$1000)-ROW(Data!$B$2)+1),ROWS($B$4:B14))))</f>
        <v/>
      </c>
      <c r="F14" s="128" t="str">
        <f t="array" ref="F14">IF(ROWS($B$4:B14)&gt;$K$2,"",INDEX(Data!F$2:F$1000,SMALL(IF(Data!$B$2:$B$1000=FindQO!$D$2,ROW(Data!$F$2:$F$1000)-ROW(Data!$B$2)+1),ROWS($B$4:B14))))</f>
        <v/>
      </c>
      <c r="G14" s="127" t="str">
        <f t="array" ref="G14">IF(ROWS($B$4:B14)&gt;$K$2,"",INDEX(Data!G$2:G$1000,SMALL(IF(Data!$B$2:$B$1000=FindQO!$D$2,ROW(Data!$G$2:$G$1000)-ROW(Data!$B$2)+1),ROWS($B$4:B14))))</f>
        <v/>
      </c>
      <c r="H14" s="128" t="str">
        <f t="array" ref="H14">IF(ROWS($B$4:B14)&gt;$K$2,"",INDEX(Data!H$2:H$1000,SMALL(IF(Data!$B$2:$B$1000=FindQO!$D$2,ROW(Data!$H$2:$H$1000)-ROW(Data!$B$2)+1),ROWS($B$4:B14))))</f>
        <v/>
      </c>
    </row>
    <row r="15" spans="2:13" s="1" customFormat="1" ht="22.5" customHeight="1">
      <c r="B15" s="133" t="str">
        <f t="array" ref="B15">IF(ROWS($B$4:B15)&gt;$K$2,"",INDEX(Data!C$2:C$1000,SMALL(IF(Data!$B$2:$B$1000=FindQO!$D$2,ROW(Data!$C$2:$C$1000)-ROW(Data!$B$2)+1),ROWS($B$4:B15))))</f>
        <v/>
      </c>
      <c r="C15" s="131" t="str">
        <f t="array" ref="C15">IF(ROWS($B$4:B15)&gt;$K$2,"",INDEX(Data!B$2:B$1000,SMALL(IF(Data!$B$2:$B$1000=FindQO!$D$2,ROW(Data!$B$2:$B$1000)-ROW(Data!$B$2)+1),ROWS($B$4:B15))))</f>
        <v/>
      </c>
      <c r="D15" s="130" t="str">
        <f t="array" ref="D15">IF(ROWS($B$4:B15)&gt;$K$2,"",INDEX(Data!D$2:D$1000,SMALL(IF(Data!$B$2:$B$1000=FindQO!$D$2,ROW(Data!$D$2:$D$1000)-ROW(Data!$B$2)+1),ROWS($B$4:B15))))</f>
        <v/>
      </c>
      <c r="E15" s="127" t="str">
        <f t="array" ref="E15">IF(ROWS($B$4:B15)&gt;$K$2,"",INDEX(Data!E$2:E$1000,SMALL(IF(Data!$B$2:$B$1000=FindQO!$D$2,ROW(Data!$E$2:$E$1000)-ROW(Data!$B$2)+1),ROWS($B$4:B15))))</f>
        <v/>
      </c>
      <c r="F15" s="128" t="str">
        <f t="array" ref="F15">IF(ROWS($B$4:B15)&gt;$K$2,"",INDEX(Data!F$2:F$1000,SMALL(IF(Data!$B$2:$B$1000=FindQO!$D$2,ROW(Data!$F$2:$F$1000)-ROW(Data!$B$2)+1),ROWS($B$4:B15))))</f>
        <v/>
      </c>
      <c r="G15" s="127" t="str">
        <f t="array" ref="G15">IF(ROWS($B$4:B15)&gt;$K$2,"",INDEX(Data!G$2:G$1000,SMALL(IF(Data!$B$2:$B$1000=FindQO!$D$2,ROW(Data!$G$2:$G$1000)-ROW(Data!$B$2)+1),ROWS($B$4:B15))))</f>
        <v/>
      </c>
      <c r="H15" s="128" t="str">
        <f t="array" ref="H15">IF(ROWS($B$4:B15)&gt;$K$2,"",INDEX(Data!H$2:H$1000,SMALL(IF(Data!$B$2:$B$1000=FindQO!$D$2,ROW(Data!$H$2:$H$1000)-ROW(Data!$B$2)+1),ROWS($B$4:B15))))</f>
        <v/>
      </c>
    </row>
    <row r="16" spans="2:13" s="1" customFormat="1" ht="22.5" customHeight="1">
      <c r="B16" s="133" t="str">
        <f t="array" ref="B16">IF(ROWS($B$4:B16)&gt;$K$2,"",INDEX(Data!C$2:C$1000,SMALL(IF(Data!$B$2:$B$1000=FindQO!$D$2,ROW(Data!$C$2:$C$1000)-ROW(Data!$B$2)+1),ROWS($B$4:B16))))</f>
        <v/>
      </c>
      <c r="C16" s="131" t="str">
        <f t="array" ref="C16">IF(ROWS($B$4:B16)&gt;$K$2,"",INDEX(Data!B$2:B$1000,SMALL(IF(Data!$B$2:$B$1000=FindQO!$D$2,ROW(Data!$B$2:$B$1000)-ROW(Data!$B$2)+1),ROWS($B$4:B16))))</f>
        <v/>
      </c>
      <c r="D16" s="130" t="str">
        <f t="array" ref="D16">IF(ROWS($B$4:B16)&gt;$K$2,"",INDEX(Data!D$2:D$1000,SMALL(IF(Data!$B$2:$B$1000=FindQO!$D$2,ROW(Data!$D$2:$D$1000)-ROW(Data!$B$2)+1),ROWS($B$4:B16))))</f>
        <v/>
      </c>
      <c r="E16" s="127" t="str">
        <f t="array" ref="E16">IF(ROWS($B$4:B16)&gt;$K$2,"",INDEX(Data!E$2:E$1000,SMALL(IF(Data!$B$2:$B$1000=FindQO!$D$2,ROW(Data!$E$2:$E$1000)-ROW(Data!$B$2)+1),ROWS($B$4:B16))))</f>
        <v/>
      </c>
      <c r="F16" s="128" t="str">
        <f t="array" ref="F16">IF(ROWS($B$4:B16)&gt;$K$2,"",INDEX(Data!F$2:F$1000,SMALL(IF(Data!$B$2:$B$1000=FindQO!$D$2,ROW(Data!$F$2:$F$1000)-ROW(Data!$B$2)+1),ROWS($B$4:B16))))</f>
        <v/>
      </c>
      <c r="G16" s="127" t="str">
        <f t="array" ref="G16">IF(ROWS($B$4:B16)&gt;$K$2,"",INDEX(Data!G$2:G$1000,SMALL(IF(Data!$B$2:$B$1000=FindQO!$D$2,ROW(Data!$G$2:$G$1000)-ROW(Data!$B$2)+1),ROWS($B$4:B16))))</f>
        <v/>
      </c>
      <c r="H16" s="128" t="str">
        <f t="array" ref="H16">IF(ROWS($B$4:B16)&gt;$K$2,"",INDEX(Data!H$2:H$1000,SMALL(IF(Data!$B$2:$B$1000=FindQO!$D$2,ROW(Data!$H$2:$H$1000)-ROW(Data!$B$2)+1),ROWS($B$4:B16))))</f>
        <v/>
      </c>
    </row>
    <row r="17" spans="2:8" s="1" customFormat="1" ht="22.5" customHeight="1">
      <c r="B17" s="133" t="str">
        <f t="array" ref="B17">IF(ROWS($B$4:B17)&gt;$K$2,"",INDEX(Data!C$2:C$1000,SMALL(IF(Data!$B$2:$B$1000=FindQO!$D$2,ROW(Data!$C$2:$C$1000)-ROW(Data!$B$2)+1),ROWS($B$4:B17))))</f>
        <v/>
      </c>
      <c r="C17" s="131" t="str">
        <f t="array" ref="C17">IF(ROWS($B$4:B17)&gt;$K$2,"",INDEX(Data!B$2:B$1000,SMALL(IF(Data!$B$2:$B$1000=FindQO!$D$2,ROW(Data!$B$2:$B$1000)-ROW(Data!$B$2)+1),ROWS($B$4:B17))))</f>
        <v/>
      </c>
      <c r="D17" s="130" t="str">
        <f t="array" ref="D17">IF(ROWS($B$4:B17)&gt;$K$2,"",INDEX(Data!D$2:D$1000,SMALL(IF(Data!$B$2:$B$1000=FindQO!$D$2,ROW(Data!$D$2:$D$1000)-ROW(Data!$B$2)+1),ROWS($B$4:B17))))</f>
        <v/>
      </c>
      <c r="E17" s="127" t="str">
        <f t="array" ref="E17">IF(ROWS($B$4:B17)&gt;$K$2,"",INDEX(Data!E$2:E$1000,SMALL(IF(Data!$B$2:$B$1000=FindQO!$D$2,ROW(Data!$E$2:$E$1000)-ROW(Data!$B$2)+1),ROWS($B$4:B17))))</f>
        <v/>
      </c>
      <c r="F17" s="128" t="str">
        <f t="array" ref="F17">IF(ROWS($B$4:B17)&gt;$K$2,"",INDEX(Data!F$2:F$1000,SMALL(IF(Data!$B$2:$B$1000=FindQO!$D$2,ROW(Data!$F$2:$F$1000)-ROW(Data!$B$2)+1),ROWS($B$4:B17))))</f>
        <v/>
      </c>
      <c r="G17" s="127" t="str">
        <f t="array" ref="G17">IF(ROWS($B$4:B17)&gt;$K$2,"",INDEX(Data!G$2:G$1000,SMALL(IF(Data!$B$2:$B$1000=FindQO!$D$2,ROW(Data!$G$2:$G$1000)-ROW(Data!$B$2)+1),ROWS($B$4:B17))))</f>
        <v/>
      </c>
      <c r="H17" s="128" t="str">
        <f t="array" ref="H17">IF(ROWS($B$4:B17)&gt;$K$2,"",INDEX(Data!H$2:H$1000,SMALL(IF(Data!$B$2:$B$1000=FindQO!$D$2,ROW(Data!$H$2:$H$1000)-ROW(Data!$B$2)+1),ROWS($B$4:B17))))</f>
        <v/>
      </c>
    </row>
    <row r="18" spans="2:8" s="1" customFormat="1" ht="22.5" customHeight="1">
      <c r="B18" s="133" t="str">
        <f t="array" ref="B18">IF(ROWS($B$4:B18)&gt;$K$2,"",INDEX(Data!C$2:C$1000,SMALL(IF(Data!$B$2:$B$1000=FindQO!$D$2,ROW(Data!$C$2:$C$1000)-ROW(Data!$B$2)+1),ROWS($B$4:B18))))</f>
        <v/>
      </c>
      <c r="C18" s="131" t="str">
        <f t="array" ref="C18">IF(ROWS($B$4:B18)&gt;$K$2,"",INDEX(Data!B$2:B$1000,SMALL(IF(Data!$B$2:$B$1000=FindQO!$D$2,ROW(Data!$B$2:$B$1000)-ROW(Data!$B$2)+1),ROWS($B$4:B18))))</f>
        <v/>
      </c>
      <c r="D18" s="130" t="str">
        <f t="array" ref="D18">IF(ROWS($B$4:B18)&gt;$K$2,"",INDEX(Data!D$2:D$1000,SMALL(IF(Data!$B$2:$B$1000=FindQO!$D$2,ROW(Data!$D$2:$D$1000)-ROW(Data!$B$2)+1),ROWS($B$4:B18))))</f>
        <v/>
      </c>
      <c r="E18" s="127" t="str">
        <f t="array" ref="E18">IF(ROWS($B$4:B18)&gt;$K$2,"",INDEX(Data!E$2:E$1000,SMALL(IF(Data!$B$2:$B$1000=FindQO!$D$2,ROW(Data!$E$2:$E$1000)-ROW(Data!$B$2)+1),ROWS($B$4:B18))))</f>
        <v/>
      </c>
      <c r="F18" s="128" t="str">
        <f t="array" ref="F18">IF(ROWS($B$4:B18)&gt;$K$2,"",INDEX(Data!F$2:F$1000,SMALL(IF(Data!$B$2:$B$1000=FindQO!$D$2,ROW(Data!$F$2:$F$1000)-ROW(Data!$B$2)+1),ROWS($B$4:B18))))</f>
        <v/>
      </c>
      <c r="G18" s="127" t="str">
        <f t="array" ref="G18">IF(ROWS($B$4:B18)&gt;$K$2,"",INDEX(Data!G$2:G$1000,SMALL(IF(Data!$B$2:$B$1000=FindQO!$D$2,ROW(Data!$G$2:$G$1000)-ROW(Data!$B$2)+1),ROWS($B$4:B18))))</f>
        <v/>
      </c>
      <c r="H18" s="128" t="str">
        <f t="array" ref="H18">IF(ROWS($B$4:B18)&gt;$K$2,"",INDEX(Data!H$2:H$1000,SMALL(IF(Data!$B$2:$B$1000=FindQO!$D$2,ROW(Data!$H$2:$H$1000)-ROW(Data!$B$2)+1),ROWS($B$4:B18))))</f>
        <v/>
      </c>
    </row>
    <row r="19" spans="2:8" s="1" customFormat="1" ht="22.5" customHeight="1">
      <c r="B19" s="133" t="str">
        <f t="array" ref="B19">IF(ROWS($B$4:B19)&gt;$K$2,"",INDEX(Data!C$2:C$1000,SMALL(IF(Data!$B$2:$B$1000=FindQO!$D$2,ROW(Data!$C$2:$C$1000)-ROW(Data!$B$2)+1),ROWS($B$4:B19))))</f>
        <v/>
      </c>
      <c r="C19" s="131" t="str">
        <f t="array" ref="C19">IF(ROWS($B$4:B19)&gt;$K$2,"",INDEX(Data!B$2:B$1000,SMALL(IF(Data!$B$2:$B$1000=FindQO!$D$2,ROW(Data!$B$2:$B$1000)-ROW(Data!$B$2)+1),ROWS($B$4:B19))))</f>
        <v/>
      </c>
      <c r="D19" s="130" t="str">
        <f t="array" ref="D19">IF(ROWS($B$4:B19)&gt;$K$2,"",INDEX(Data!D$2:D$1000,SMALL(IF(Data!$B$2:$B$1000=FindQO!$D$2,ROW(Data!$D$2:$D$1000)-ROW(Data!$B$2)+1),ROWS($B$4:B19))))</f>
        <v/>
      </c>
      <c r="E19" s="127" t="str">
        <f t="array" ref="E19">IF(ROWS($B$4:B19)&gt;$K$2,"",INDEX(Data!E$2:E$1000,SMALL(IF(Data!$B$2:$B$1000=FindQO!$D$2,ROW(Data!$E$2:$E$1000)-ROW(Data!$B$2)+1),ROWS($B$4:B19))))</f>
        <v/>
      </c>
      <c r="F19" s="128" t="str">
        <f t="array" ref="F19">IF(ROWS($B$4:B19)&gt;$K$2,"",INDEX(Data!F$2:F$1000,SMALL(IF(Data!$B$2:$B$1000=FindQO!$D$2,ROW(Data!$F$2:$F$1000)-ROW(Data!$B$2)+1),ROWS($B$4:B19))))</f>
        <v/>
      </c>
      <c r="G19" s="127" t="str">
        <f t="array" ref="G19">IF(ROWS($B$4:B19)&gt;$K$2,"",INDEX(Data!G$2:G$1000,SMALL(IF(Data!$B$2:$B$1000=FindQO!$D$2,ROW(Data!$G$2:$G$1000)-ROW(Data!$B$2)+1),ROWS($B$4:B19))))</f>
        <v/>
      </c>
      <c r="H19" s="128" t="str">
        <f t="array" ref="H19">IF(ROWS($B$4:B19)&gt;$K$2,"",INDEX(Data!H$2:H$1000,SMALL(IF(Data!$B$2:$B$1000=FindQO!$D$2,ROW(Data!$H$2:$H$1000)-ROW(Data!$B$2)+1),ROWS($B$4:B19))))</f>
        <v/>
      </c>
    </row>
    <row r="20" spans="2:8" s="1" customFormat="1" ht="22.5" customHeight="1">
      <c r="B20" s="133" t="str">
        <f t="array" ref="B20">IF(ROWS($B$4:B20)&gt;$K$2,"",INDEX(Data!C$2:C$1000,SMALL(IF(Data!$B$2:$B$1000=FindQO!$D$2,ROW(Data!$C$2:$C$1000)-ROW(Data!$B$2)+1),ROWS($B$4:B20))))</f>
        <v/>
      </c>
      <c r="C20" s="131" t="str">
        <f t="array" ref="C20">IF(ROWS($B$4:B20)&gt;$K$2,"",INDEX(Data!B$2:B$1000,SMALL(IF(Data!$B$2:$B$1000=FindQO!$D$2,ROW(Data!$B$2:$B$1000)-ROW(Data!$B$2)+1),ROWS($B$4:B20))))</f>
        <v/>
      </c>
      <c r="D20" s="130" t="str">
        <f t="array" ref="D20">IF(ROWS($B$4:B20)&gt;$K$2,"",INDEX(Data!D$2:D$1000,SMALL(IF(Data!$B$2:$B$1000=FindQO!$D$2,ROW(Data!$D$2:$D$1000)-ROW(Data!$B$2)+1),ROWS($B$4:B20))))</f>
        <v/>
      </c>
      <c r="E20" s="127" t="str">
        <f t="array" ref="E20">IF(ROWS($B$4:B20)&gt;$K$2,"",INDEX(Data!E$2:E$1000,SMALL(IF(Data!$B$2:$B$1000=FindQO!$D$2,ROW(Data!$E$2:$E$1000)-ROW(Data!$B$2)+1),ROWS($B$4:B20))))</f>
        <v/>
      </c>
      <c r="F20" s="128" t="str">
        <f t="array" ref="F20">IF(ROWS($B$4:B20)&gt;$K$2,"",INDEX(Data!F$2:F$1000,SMALL(IF(Data!$B$2:$B$1000=FindQO!$D$2,ROW(Data!$F$2:$F$1000)-ROW(Data!$B$2)+1),ROWS($B$4:B20))))</f>
        <v/>
      </c>
      <c r="G20" s="127" t="str">
        <f t="array" ref="G20">IF(ROWS($B$4:B20)&gt;$K$2,"",INDEX(Data!G$2:G$1000,SMALL(IF(Data!$B$2:$B$1000=FindQO!$D$2,ROW(Data!$G$2:$G$1000)-ROW(Data!$B$2)+1),ROWS($B$4:B20))))</f>
        <v/>
      </c>
      <c r="H20" s="128" t="str">
        <f t="array" ref="H20">IF(ROWS($B$4:B20)&gt;$K$2,"",INDEX(Data!H$2:H$1000,SMALL(IF(Data!$B$2:$B$1000=FindQO!$D$2,ROW(Data!$H$2:$H$1000)-ROW(Data!$B$2)+1),ROWS($B$4:B20))))</f>
        <v/>
      </c>
    </row>
    <row r="21" spans="2:8" s="1" customFormat="1" ht="22.5" customHeight="1">
      <c r="B21" s="133" t="str">
        <f t="array" ref="B21">IF(ROWS($B$4:B21)&gt;$K$2,"",INDEX(Data!C$2:C$1000,SMALL(IF(Data!$B$2:$B$1000=FindQO!$D$2,ROW(Data!$C$2:$C$1000)-ROW(Data!$B$2)+1),ROWS($B$4:B21))))</f>
        <v/>
      </c>
      <c r="C21" s="131" t="str">
        <f t="array" ref="C21">IF(ROWS($B$4:B21)&gt;$K$2,"",INDEX(Data!B$2:B$1000,SMALL(IF(Data!$B$2:$B$1000=FindQO!$D$2,ROW(Data!$B$2:$B$1000)-ROW(Data!$B$2)+1),ROWS($B$4:B21))))</f>
        <v/>
      </c>
      <c r="D21" s="130" t="str">
        <f t="array" ref="D21">IF(ROWS($B$4:B21)&gt;$K$2,"",INDEX(Data!D$2:D$1000,SMALL(IF(Data!$B$2:$B$1000=FindQO!$D$2,ROW(Data!$D$2:$D$1000)-ROW(Data!$B$2)+1),ROWS($B$4:B21))))</f>
        <v/>
      </c>
      <c r="E21" s="127" t="str">
        <f t="array" ref="E21">IF(ROWS($B$4:B21)&gt;$K$2,"",INDEX(Data!E$2:E$1000,SMALL(IF(Data!$B$2:$B$1000=FindQO!$D$2,ROW(Data!$E$2:$E$1000)-ROW(Data!$B$2)+1),ROWS($B$4:B21))))</f>
        <v/>
      </c>
      <c r="F21" s="128" t="str">
        <f t="array" ref="F21">IF(ROWS($B$4:B21)&gt;$K$2,"",INDEX(Data!F$2:F$1000,SMALL(IF(Data!$B$2:$B$1000=FindQO!$D$2,ROW(Data!$F$2:$F$1000)-ROW(Data!$B$2)+1),ROWS($B$4:B21))))</f>
        <v/>
      </c>
      <c r="G21" s="127" t="str">
        <f t="array" ref="G21">IF(ROWS($B$4:B21)&gt;$K$2,"",INDEX(Data!G$2:G$1000,SMALL(IF(Data!$B$2:$B$1000=FindQO!$D$2,ROW(Data!$G$2:$G$1000)-ROW(Data!$B$2)+1),ROWS($B$4:B21))))</f>
        <v/>
      </c>
      <c r="H21" s="128" t="str">
        <f t="array" ref="H21">IF(ROWS($B$4:B21)&gt;$K$2,"",INDEX(Data!H$2:H$1000,SMALL(IF(Data!$B$2:$B$1000=FindQO!$D$2,ROW(Data!$H$2:$H$1000)-ROW(Data!$B$2)+1),ROWS($B$4:B21))))</f>
        <v/>
      </c>
    </row>
    <row r="22" spans="2:8" s="1" customFormat="1" ht="22.5" customHeight="1">
      <c r="B22" s="133" t="str">
        <f t="array" ref="B22">IF(ROWS($B$4:B22)&gt;$K$2,"",INDEX(Data!C$2:C$1000,SMALL(IF(Data!$B$2:$B$1000=FindQO!$D$2,ROW(Data!$C$2:$C$1000)-ROW(Data!$B$2)+1),ROWS($B$4:B22))))</f>
        <v/>
      </c>
      <c r="C22" s="131" t="str">
        <f t="array" ref="C22">IF(ROWS($B$4:B22)&gt;$K$2,"",INDEX(Data!B$2:B$1000,SMALL(IF(Data!$B$2:$B$1000=FindQO!$D$2,ROW(Data!$B$2:$B$1000)-ROW(Data!$B$2)+1),ROWS($B$4:B22))))</f>
        <v/>
      </c>
      <c r="D22" s="130" t="str">
        <f t="array" ref="D22">IF(ROWS($B$4:B22)&gt;$K$2,"",INDEX(Data!D$2:D$1000,SMALL(IF(Data!$B$2:$B$1000=FindQO!$D$2,ROW(Data!$D$2:$D$1000)-ROW(Data!$B$2)+1),ROWS($B$4:B22))))</f>
        <v/>
      </c>
      <c r="E22" s="127" t="str">
        <f t="array" ref="E22">IF(ROWS($B$4:B22)&gt;$K$2,"",INDEX(Data!E$2:E$1000,SMALL(IF(Data!$B$2:$B$1000=FindQO!$D$2,ROW(Data!$E$2:$E$1000)-ROW(Data!$B$2)+1),ROWS($B$4:B22))))</f>
        <v/>
      </c>
      <c r="F22" s="128" t="str">
        <f t="array" ref="F22">IF(ROWS($B$4:B22)&gt;$K$2,"",INDEX(Data!F$2:F$1000,SMALL(IF(Data!$B$2:$B$1000=FindQO!$D$2,ROW(Data!$F$2:$F$1000)-ROW(Data!$B$2)+1),ROWS($B$4:B22))))</f>
        <v/>
      </c>
      <c r="G22" s="127" t="str">
        <f t="array" ref="G22">IF(ROWS($B$4:B22)&gt;$K$2,"",INDEX(Data!G$2:G$1000,SMALL(IF(Data!$B$2:$B$1000=FindQO!$D$2,ROW(Data!$G$2:$G$1000)-ROW(Data!$B$2)+1),ROWS($B$4:B22))))</f>
        <v/>
      </c>
      <c r="H22" s="128" t="str">
        <f t="array" ref="H22">IF(ROWS($B$4:B22)&gt;$K$2,"",INDEX(Data!H$2:H$1000,SMALL(IF(Data!$B$2:$B$1000=FindQO!$D$2,ROW(Data!$H$2:$H$1000)-ROW(Data!$B$2)+1),ROWS($B$4:B22))))</f>
        <v/>
      </c>
    </row>
    <row r="23" spans="2:8" s="1" customFormat="1" ht="22.5" customHeight="1">
      <c r="B23" s="133" t="str">
        <f t="array" ref="B23">IF(ROWS($B$4:B23)&gt;$K$2,"",INDEX(Data!C$2:C$1000,SMALL(IF(Data!$B$2:$B$1000=FindQO!$D$2,ROW(Data!$C$2:$C$1000)-ROW(Data!$B$2)+1),ROWS($B$4:B23))))</f>
        <v/>
      </c>
      <c r="C23" s="131" t="str">
        <f t="array" ref="C23">IF(ROWS($B$4:B23)&gt;$K$2,"",INDEX(Data!B$2:B$1000,SMALL(IF(Data!$B$2:$B$1000=FindQO!$D$2,ROW(Data!$B$2:$B$1000)-ROW(Data!$B$2)+1),ROWS($B$4:B23))))</f>
        <v/>
      </c>
      <c r="D23" s="130" t="str">
        <f t="array" ref="D23">IF(ROWS($B$4:B23)&gt;$K$2,"",INDEX(Data!D$2:D$1000,SMALL(IF(Data!$B$2:$B$1000=FindQO!$D$2,ROW(Data!$D$2:$D$1000)-ROW(Data!$B$2)+1),ROWS($B$4:B23))))</f>
        <v/>
      </c>
      <c r="E23" s="127" t="str">
        <f t="array" ref="E23">IF(ROWS($B$4:B23)&gt;$K$2,"",INDEX(Data!E$2:E$1000,SMALL(IF(Data!$B$2:$B$1000=FindQO!$D$2,ROW(Data!$E$2:$E$1000)-ROW(Data!$B$2)+1),ROWS($B$4:B23))))</f>
        <v/>
      </c>
      <c r="F23" s="128" t="str">
        <f t="array" ref="F23">IF(ROWS($B$4:B23)&gt;$K$2,"",INDEX(Data!F$2:F$1000,SMALL(IF(Data!$B$2:$B$1000=FindQO!$D$2,ROW(Data!$F$2:$F$1000)-ROW(Data!$B$2)+1),ROWS($B$4:B23))))</f>
        <v/>
      </c>
      <c r="G23" s="127" t="str">
        <f t="array" ref="G23">IF(ROWS($B$4:B23)&gt;$K$2,"",INDEX(Data!G$2:G$1000,SMALL(IF(Data!$B$2:$B$1000=FindQO!$D$2,ROW(Data!$G$2:$G$1000)-ROW(Data!$B$2)+1),ROWS($B$4:B23))))</f>
        <v/>
      </c>
      <c r="H23" s="128" t="str">
        <f t="array" ref="H23">IF(ROWS($B$4:B23)&gt;$K$2,"",INDEX(Data!H$2:H$1000,SMALL(IF(Data!$B$2:$B$1000=FindQO!$D$2,ROW(Data!$H$2:$H$1000)-ROW(Data!$B$2)+1),ROWS($B$4:B23))))</f>
        <v/>
      </c>
    </row>
    <row r="24" spans="2:8" s="1" customFormat="1" ht="22.5" customHeight="1">
      <c r="B24" s="133" t="str">
        <f t="array" ref="B24">IF(ROWS($B$4:B24)&gt;$K$2,"",INDEX(Data!C$2:C$1000,SMALL(IF(Data!$B$2:$B$1000=FindQO!$D$2,ROW(Data!$C$2:$C$1000)-ROW(Data!$B$2)+1),ROWS($B$4:B24))))</f>
        <v/>
      </c>
      <c r="C24" s="131" t="str">
        <f t="array" ref="C24">IF(ROWS($B$4:B24)&gt;$K$2,"",INDEX(Data!B$2:B$1000,SMALL(IF(Data!$B$2:$B$1000=FindQO!$D$2,ROW(Data!$B$2:$B$1000)-ROW(Data!$B$2)+1),ROWS($B$4:B24))))</f>
        <v/>
      </c>
      <c r="D24" s="130" t="str">
        <f t="array" ref="D24">IF(ROWS($B$4:B24)&gt;$K$2,"",INDEX(Data!D$2:D$1000,SMALL(IF(Data!$B$2:$B$1000=FindQO!$D$2,ROW(Data!$D$2:$D$1000)-ROW(Data!$B$2)+1),ROWS($B$4:B24))))</f>
        <v/>
      </c>
      <c r="E24" s="127" t="str">
        <f t="array" ref="E24">IF(ROWS($B$4:B24)&gt;$K$2,"",INDEX(Data!E$2:E$1000,SMALL(IF(Data!$B$2:$B$1000=FindQO!$D$2,ROW(Data!$E$2:$E$1000)-ROW(Data!$B$2)+1),ROWS($B$4:B24))))</f>
        <v/>
      </c>
      <c r="F24" s="128" t="str">
        <f t="array" ref="F24">IF(ROWS($B$4:B24)&gt;$K$2,"",INDEX(Data!F$2:F$1000,SMALL(IF(Data!$B$2:$B$1000=FindQO!$D$2,ROW(Data!$F$2:$F$1000)-ROW(Data!$B$2)+1),ROWS($B$4:B24))))</f>
        <v/>
      </c>
      <c r="G24" s="127" t="str">
        <f t="array" ref="G24">IF(ROWS($B$4:B24)&gt;$K$2,"",INDEX(Data!G$2:G$1000,SMALL(IF(Data!$B$2:$B$1000=FindQO!$D$2,ROW(Data!$G$2:$G$1000)-ROW(Data!$B$2)+1),ROWS($B$4:B24))))</f>
        <v/>
      </c>
      <c r="H24" s="128" t="str">
        <f t="array" ref="H24">IF(ROWS($B$4:B24)&gt;$K$2,"",INDEX(Data!H$2:H$1000,SMALL(IF(Data!$B$2:$B$1000=FindQO!$D$2,ROW(Data!$H$2:$H$1000)-ROW(Data!$B$2)+1),ROWS($B$4:B24))))</f>
        <v/>
      </c>
    </row>
    <row r="25" spans="2:8" s="1" customFormat="1" ht="22.5" customHeight="1">
      <c r="B25" s="133" t="str">
        <f t="array" ref="B25">IF(ROWS($B$4:B25)&gt;$K$2,"",INDEX(Data!C$2:C$1000,SMALL(IF(Data!$B$2:$B$1000=FindQO!$D$2,ROW(Data!$C$2:$C$1000)-ROW(Data!$B$2)+1),ROWS($B$4:B25))))</f>
        <v/>
      </c>
      <c r="C25" s="131" t="str">
        <f t="array" ref="C25">IF(ROWS($B$4:B25)&gt;$K$2,"",INDEX(Data!B$2:B$1000,SMALL(IF(Data!$B$2:$B$1000=FindQO!$D$2,ROW(Data!$B$2:$B$1000)-ROW(Data!$B$2)+1),ROWS($B$4:B25))))</f>
        <v/>
      </c>
      <c r="D25" s="130" t="str">
        <f t="array" ref="D25">IF(ROWS($B$4:B25)&gt;$K$2,"",INDEX(Data!D$2:D$1000,SMALL(IF(Data!$B$2:$B$1000=FindQO!$D$2,ROW(Data!$D$2:$D$1000)-ROW(Data!$B$2)+1),ROWS($B$4:B25))))</f>
        <v/>
      </c>
      <c r="E25" s="127" t="str">
        <f t="array" ref="E25">IF(ROWS($B$4:B25)&gt;$K$2,"",INDEX(Data!E$2:E$1000,SMALL(IF(Data!$B$2:$B$1000=FindQO!$D$2,ROW(Data!$E$2:$E$1000)-ROW(Data!$B$2)+1),ROWS($B$4:B25))))</f>
        <v/>
      </c>
      <c r="F25" s="128" t="str">
        <f t="array" ref="F25">IF(ROWS($B$4:B25)&gt;$K$2,"",INDEX(Data!F$2:F$1000,SMALL(IF(Data!$B$2:$B$1000=FindQO!$D$2,ROW(Data!$F$2:$F$1000)-ROW(Data!$B$2)+1),ROWS($B$4:B25))))</f>
        <v/>
      </c>
      <c r="G25" s="127" t="str">
        <f t="array" ref="G25">IF(ROWS($B$4:B25)&gt;$K$2,"",INDEX(Data!G$2:G$1000,SMALL(IF(Data!$B$2:$B$1000=FindQO!$D$2,ROW(Data!$G$2:$G$1000)-ROW(Data!$B$2)+1),ROWS($B$4:B25))))</f>
        <v/>
      </c>
      <c r="H25" s="128" t="str">
        <f t="array" ref="H25">IF(ROWS($B$4:B25)&gt;$K$2,"",INDEX(Data!H$2:H$1000,SMALL(IF(Data!$B$2:$B$1000=FindQO!$D$2,ROW(Data!$H$2:$H$1000)-ROW(Data!$B$2)+1),ROWS($B$4:B25))))</f>
        <v/>
      </c>
    </row>
    <row r="26" spans="2:8" s="1" customFormat="1" ht="22.5" customHeight="1">
      <c r="B26" s="133" t="str">
        <f t="array" ref="B26">IF(ROWS($B$4:B26)&gt;$K$2,"",INDEX(Data!C$2:C$1000,SMALL(IF(Data!$B$2:$B$1000=FindQO!$D$2,ROW(Data!$C$2:$C$1000)-ROW(Data!$B$2)+1),ROWS($B$4:B26))))</f>
        <v/>
      </c>
      <c r="C26" s="131" t="str">
        <f t="array" ref="C26">IF(ROWS($B$4:B26)&gt;$K$2,"",INDEX(Data!B$2:B$1000,SMALL(IF(Data!$B$2:$B$1000=FindQO!$D$2,ROW(Data!$B$2:$B$1000)-ROW(Data!$B$2)+1),ROWS($B$4:B26))))</f>
        <v/>
      </c>
      <c r="D26" s="130" t="str">
        <f t="array" ref="D26">IF(ROWS($B$4:B26)&gt;$K$2,"",INDEX(Data!D$2:D$1000,SMALL(IF(Data!$B$2:$B$1000=FindQO!$D$2,ROW(Data!$D$2:$D$1000)-ROW(Data!$B$2)+1),ROWS($B$4:B26))))</f>
        <v/>
      </c>
      <c r="E26" s="127" t="str">
        <f t="array" ref="E26">IF(ROWS($B$4:B26)&gt;$K$2,"",INDEX(Data!E$2:E$1000,SMALL(IF(Data!$B$2:$B$1000=FindQO!$D$2,ROW(Data!$E$2:$E$1000)-ROW(Data!$B$2)+1),ROWS($B$4:B26))))</f>
        <v/>
      </c>
      <c r="F26" s="128" t="str">
        <f t="array" ref="F26">IF(ROWS($B$4:B26)&gt;$K$2,"",INDEX(Data!F$2:F$1000,SMALL(IF(Data!$B$2:$B$1000=FindQO!$D$2,ROW(Data!$F$2:$F$1000)-ROW(Data!$B$2)+1),ROWS($B$4:B26))))</f>
        <v/>
      </c>
      <c r="G26" s="127" t="str">
        <f t="array" ref="G26">IF(ROWS($B$4:B26)&gt;$K$2,"",INDEX(Data!G$2:G$1000,SMALL(IF(Data!$B$2:$B$1000=FindQO!$D$2,ROW(Data!$G$2:$G$1000)-ROW(Data!$B$2)+1),ROWS($B$4:B26))))</f>
        <v/>
      </c>
      <c r="H26" s="128" t="str">
        <f t="array" ref="H26">IF(ROWS($B$4:B26)&gt;$K$2,"",INDEX(Data!H$2:H$1000,SMALL(IF(Data!$B$2:$B$1000=FindQO!$D$2,ROW(Data!$H$2:$H$1000)-ROW(Data!$B$2)+1),ROWS($B$4:B26))))</f>
        <v/>
      </c>
    </row>
    <row r="27" spans="2:8" s="1" customFormat="1" ht="22.5" customHeight="1">
      <c r="B27" s="133" t="str">
        <f t="array" ref="B27">IF(ROWS($B$4:B27)&gt;$K$2,"",INDEX(Data!C$2:C$1000,SMALL(IF(Data!$B$2:$B$1000=FindQO!$D$2,ROW(Data!$C$2:$C$1000)-ROW(Data!$B$2)+1),ROWS($B$4:B27))))</f>
        <v/>
      </c>
      <c r="C27" s="131" t="str">
        <f t="array" ref="C27">IF(ROWS($B$4:B27)&gt;$K$2,"",INDEX(Data!B$2:B$1000,SMALL(IF(Data!$B$2:$B$1000=FindQO!$D$2,ROW(Data!$B$2:$B$1000)-ROW(Data!$B$2)+1),ROWS($B$4:B27))))</f>
        <v/>
      </c>
      <c r="D27" s="130" t="str">
        <f t="array" ref="D27">IF(ROWS($B$4:B27)&gt;$K$2,"",INDEX(Data!D$2:D$1000,SMALL(IF(Data!$B$2:$B$1000=FindQO!$D$2,ROW(Data!$D$2:$D$1000)-ROW(Data!$B$2)+1),ROWS($B$4:B27))))</f>
        <v/>
      </c>
      <c r="E27" s="127" t="str">
        <f t="array" ref="E27">IF(ROWS($B$4:B27)&gt;$K$2,"",INDEX(Data!E$2:E$1000,SMALL(IF(Data!$B$2:$B$1000=FindQO!$D$2,ROW(Data!$E$2:$E$1000)-ROW(Data!$B$2)+1),ROWS($B$4:B27))))</f>
        <v/>
      </c>
      <c r="F27" s="128" t="str">
        <f t="array" ref="F27">IF(ROWS($B$4:B27)&gt;$K$2,"",INDEX(Data!F$2:F$1000,SMALL(IF(Data!$B$2:$B$1000=FindQO!$D$2,ROW(Data!$F$2:$F$1000)-ROW(Data!$B$2)+1),ROWS($B$4:B27))))</f>
        <v/>
      </c>
      <c r="G27" s="127" t="str">
        <f t="array" ref="G27">IF(ROWS($B$4:B27)&gt;$K$2,"",INDEX(Data!G$2:G$1000,SMALL(IF(Data!$B$2:$B$1000=FindQO!$D$2,ROW(Data!$G$2:$G$1000)-ROW(Data!$B$2)+1),ROWS($B$4:B27))))</f>
        <v/>
      </c>
      <c r="H27" s="128" t="str">
        <f t="array" ref="H27">IF(ROWS($B$4:B27)&gt;$K$2,"",INDEX(Data!H$2:H$1000,SMALL(IF(Data!$B$2:$B$1000=FindQO!$D$2,ROW(Data!$H$2:$H$1000)-ROW(Data!$B$2)+1),ROWS($B$4:B27))))</f>
        <v/>
      </c>
    </row>
    <row r="28" spans="2:8" s="1" customFormat="1" ht="22.5" customHeight="1">
      <c r="B28" s="133" t="str">
        <f t="array" ref="B28">IF(ROWS($B$4:B28)&gt;$K$2,"",INDEX(Data!C$2:C$1000,SMALL(IF(Data!$B$2:$B$1000=FindQO!$D$2,ROW(Data!$C$2:$C$1000)-ROW(Data!$B$2)+1),ROWS($B$4:B28))))</f>
        <v/>
      </c>
      <c r="C28" s="131" t="str">
        <f t="array" ref="C28">IF(ROWS($B$4:B28)&gt;$K$2,"",INDEX(Data!B$2:B$1000,SMALL(IF(Data!$B$2:$B$1000=FindQO!$D$2,ROW(Data!$B$2:$B$1000)-ROW(Data!$B$2)+1),ROWS($B$4:B28))))</f>
        <v/>
      </c>
      <c r="D28" s="130" t="str">
        <f t="array" ref="D28">IF(ROWS($B$4:B28)&gt;$K$2,"",INDEX(Data!D$2:D$1000,SMALL(IF(Data!$B$2:$B$1000=FindQO!$D$2,ROW(Data!$D$2:$D$1000)-ROW(Data!$B$2)+1),ROWS($B$4:B28))))</f>
        <v/>
      </c>
      <c r="E28" s="127" t="str">
        <f t="array" ref="E28">IF(ROWS($B$4:B28)&gt;$K$2,"",INDEX(Data!E$2:E$1000,SMALL(IF(Data!$B$2:$B$1000=FindQO!$D$2,ROW(Data!$E$2:$E$1000)-ROW(Data!$B$2)+1),ROWS($B$4:B28))))</f>
        <v/>
      </c>
      <c r="F28" s="128" t="str">
        <f t="array" ref="F28">IF(ROWS($B$4:B28)&gt;$K$2,"",INDEX(Data!F$2:F$1000,SMALL(IF(Data!$B$2:$B$1000=FindQO!$D$2,ROW(Data!$F$2:$F$1000)-ROW(Data!$B$2)+1),ROWS($B$4:B28))))</f>
        <v/>
      </c>
      <c r="G28" s="127" t="str">
        <f t="array" ref="G28">IF(ROWS($B$4:B28)&gt;$K$2,"",INDEX(Data!G$2:G$1000,SMALL(IF(Data!$B$2:$B$1000=FindQO!$D$2,ROW(Data!$G$2:$G$1000)-ROW(Data!$B$2)+1),ROWS($B$4:B28))))</f>
        <v/>
      </c>
      <c r="H28" s="128" t="str">
        <f t="array" ref="H28">IF(ROWS($B$4:B28)&gt;$K$2,"",INDEX(Data!H$2:H$1000,SMALL(IF(Data!$B$2:$B$1000=FindQO!$D$2,ROW(Data!$H$2:$H$1000)-ROW(Data!$B$2)+1),ROWS($B$4:B28))))</f>
        <v/>
      </c>
    </row>
    <row r="29" spans="2:8" s="1" customFormat="1" ht="22.5" customHeight="1">
      <c r="B29" s="133" t="str">
        <f t="array" ref="B29">IF(ROWS($B$4:B29)&gt;$K$2,"",INDEX(Data!C$2:C$1000,SMALL(IF(Data!$B$2:$B$1000=FindQO!$D$2,ROW(Data!$C$2:$C$1000)-ROW(Data!$B$2)+1),ROWS($B$4:B29))))</f>
        <v/>
      </c>
      <c r="C29" s="131" t="str">
        <f t="array" ref="C29">IF(ROWS($B$4:B29)&gt;$K$2,"",INDEX(Data!B$2:B$1000,SMALL(IF(Data!$B$2:$B$1000=FindQO!$D$2,ROW(Data!$B$2:$B$1000)-ROW(Data!$B$2)+1),ROWS($B$4:B29))))</f>
        <v/>
      </c>
      <c r="D29" s="130" t="str">
        <f t="array" ref="D29">IF(ROWS($B$4:B29)&gt;$K$2,"",INDEX(Data!D$2:D$1000,SMALL(IF(Data!$B$2:$B$1000=FindQO!$D$2,ROW(Data!$D$2:$D$1000)-ROW(Data!$B$2)+1),ROWS($B$4:B29))))</f>
        <v/>
      </c>
      <c r="E29" s="127" t="str">
        <f t="array" ref="E29">IF(ROWS($B$4:B29)&gt;$K$2,"",INDEX(Data!E$2:E$1000,SMALL(IF(Data!$B$2:$B$1000=FindQO!$D$2,ROW(Data!$E$2:$E$1000)-ROW(Data!$B$2)+1),ROWS($B$4:B29))))</f>
        <v/>
      </c>
      <c r="F29" s="128" t="str">
        <f t="array" ref="F29">IF(ROWS($B$4:B29)&gt;$K$2,"",INDEX(Data!F$2:F$1000,SMALL(IF(Data!$B$2:$B$1000=FindQO!$D$2,ROW(Data!$F$2:$F$1000)-ROW(Data!$B$2)+1),ROWS($B$4:B29))))</f>
        <v/>
      </c>
      <c r="G29" s="127" t="str">
        <f t="array" ref="G29">IF(ROWS($B$4:B29)&gt;$K$2,"",INDEX(Data!G$2:G$1000,SMALL(IF(Data!$B$2:$B$1000=FindQO!$D$2,ROW(Data!$G$2:$G$1000)-ROW(Data!$B$2)+1),ROWS($B$4:B29))))</f>
        <v/>
      </c>
      <c r="H29" s="128" t="str">
        <f t="array" ref="H29">IF(ROWS($B$4:B29)&gt;$K$2,"",INDEX(Data!H$2:H$1000,SMALL(IF(Data!$B$2:$B$1000=FindQO!$D$2,ROW(Data!$H$2:$H$1000)-ROW(Data!$B$2)+1),ROWS($B$4:B29))))</f>
        <v/>
      </c>
    </row>
    <row r="30" spans="2:8" s="1" customFormat="1" ht="22.5" customHeight="1">
      <c r="B30" s="133" t="str">
        <f t="array" ref="B30">IF(ROWS($B$4:B30)&gt;$K$2,"",INDEX(Data!C$2:C$1000,SMALL(IF(Data!$B$2:$B$1000=FindQO!$D$2,ROW(Data!$C$2:$C$1000)-ROW(Data!$B$2)+1),ROWS($B$4:B30))))</f>
        <v/>
      </c>
      <c r="C30" s="131" t="str">
        <f t="array" ref="C30">IF(ROWS($B$4:B30)&gt;$K$2,"",INDEX(Data!B$2:B$1000,SMALL(IF(Data!$B$2:$B$1000=FindQO!$D$2,ROW(Data!$B$2:$B$1000)-ROW(Data!$B$2)+1),ROWS($B$4:B30))))</f>
        <v/>
      </c>
      <c r="D30" s="130" t="str">
        <f t="array" ref="D30">IF(ROWS($B$4:B30)&gt;$K$2,"",INDEX(Data!D$2:D$1000,SMALL(IF(Data!$B$2:$B$1000=FindQO!$D$2,ROW(Data!$D$2:$D$1000)-ROW(Data!$B$2)+1),ROWS($B$4:B30))))</f>
        <v/>
      </c>
      <c r="E30" s="127" t="str">
        <f t="array" ref="E30">IF(ROWS($B$4:B30)&gt;$K$2,"",INDEX(Data!E$2:E$1000,SMALL(IF(Data!$B$2:$B$1000=FindQO!$D$2,ROW(Data!$E$2:$E$1000)-ROW(Data!$B$2)+1),ROWS($B$4:B30))))</f>
        <v/>
      </c>
      <c r="F30" s="128" t="str">
        <f t="array" ref="F30">IF(ROWS($B$4:B30)&gt;$K$2,"",INDEX(Data!F$2:F$1000,SMALL(IF(Data!$B$2:$B$1000=FindQO!$D$2,ROW(Data!$F$2:$F$1000)-ROW(Data!$B$2)+1),ROWS($B$4:B30))))</f>
        <v/>
      </c>
      <c r="G30" s="127" t="str">
        <f t="array" ref="G30">IF(ROWS($B$4:B30)&gt;$K$2,"",INDEX(Data!G$2:G$1000,SMALL(IF(Data!$B$2:$B$1000=FindQO!$D$2,ROW(Data!$G$2:$G$1000)-ROW(Data!$B$2)+1),ROWS($B$4:B30))))</f>
        <v/>
      </c>
      <c r="H30" s="128" t="str">
        <f t="array" ref="H30">IF(ROWS($B$4:B30)&gt;$K$2,"",INDEX(Data!H$2:H$1000,SMALL(IF(Data!$B$2:$B$1000=FindQO!$D$2,ROW(Data!$H$2:$H$1000)-ROW(Data!$B$2)+1),ROWS($B$4:B30))))</f>
        <v/>
      </c>
    </row>
    <row r="31" spans="2:8" s="1" customFormat="1" ht="22.5" customHeight="1">
      <c r="B31" s="133" t="str">
        <f t="array" ref="B31">IF(ROWS($B$4:B31)&gt;$K$2,"",INDEX(Data!C$2:C$1000,SMALL(IF(Data!$B$2:$B$1000=FindQO!$D$2,ROW(Data!$C$2:$C$1000)-ROW(Data!$B$2)+1),ROWS($B$4:B31))))</f>
        <v/>
      </c>
      <c r="C31" s="131" t="str">
        <f t="array" ref="C31">IF(ROWS($B$4:B31)&gt;$K$2,"",INDEX(Data!B$2:B$1000,SMALL(IF(Data!$B$2:$B$1000=FindQO!$D$2,ROW(Data!$B$2:$B$1000)-ROW(Data!$B$2)+1),ROWS($B$4:B31))))</f>
        <v/>
      </c>
      <c r="D31" s="130" t="str">
        <f t="array" ref="D31">IF(ROWS($B$4:B31)&gt;$K$2,"",INDEX(Data!D$2:D$1000,SMALL(IF(Data!$B$2:$B$1000=FindQO!$D$2,ROW(Data!$D$2:$D$1000)-ROW(Data!$B$2)+1),ROWS($B$4:B31))))</f>
        <v/>
      </c>
      <c r="E31" s="127" t="str">
        <f t="array" ref="E31">IF(ROWS($B$4:B31)&gt;$K$2,"",INDEX(Data!E$2:E$1000,SMALL(IF(Data!$B$2:$B$1000=FindQO!$D$2,ROW(Data!$E$2:$E$1000)-ROW(Data!$B$2)+1),ROWS($B$4:B31))))</f>
        <v/>
      </c>
      <c r="F31" s="128" t="str">
        <f t="array" ref="F31">IF(ROWS($B$4:B31)&gt;$K$2,"",INDEX(Data!F$2:F$1000,SMALL(IF(Data!$B$2:$B$1000=FindQO!$D$2,ROW(Data!$F$2:$F$1000)-ROW(Data!$B$2)+1),ROWS($B$4:B31))))</f>
        <v/>
      </c>
      <c r="G31" s="127" t="str">
        <f t="array" ref="G31">IF(ROWS($B$4:B31)&gt;$K$2,"",INDEX(Data!G$2:G$1000,SMALL(IF(Data!$B$2:$B$1000=FindQO!$D$2,ROW(Data!$G$2:$G$1000)-ROW(Data!$B$2)+1),ROWS($B$4:B31))))</f>
        <v/>
      </c>
      <c r="H31" s="128" t="str">
        <f t="array" ref="H31">IF(ROWS($B$4:B31)&gt;$K$2,"",INDEX(Data!H$2:H$1000,SMALL(IF(Data!$B$2:$B$1000=FindQO!$D$2,ROW(Data!$H$2:$H$1000)-ROW(Data!$B$2)+1),ROWS($B$4:B31))))</f>
        <v/>
      </c>
    </row>
    <row r="32" spans="2:8" s="1" customFormat="1" ht="22.5" customHeight="1">
      <c r="B32" s="133" t="str">
        <f t="array" ref="B32">IF(ROWS($B$4:B32)&gt;$K$2,"",INDEX(Data!C$2:C$1000,SMALL(IF(Data!$B$2:$B$1000=FindQO!$D$2,ROW(Data!$C$2:$C$1000)-ROW(Data!$B$2)+1),ROWS($B$4:B32))))</f>
        <v/>
      </c>
      <c r="C32" s="131" t="str">
        <f t="array" ref="C32">IF(ROWS($B$4:B32)&gt;$K$2,"",INDEX(Data!B$2:B$1000,SMALL(IF(Data!$B$2:$B$1000=FindQO!$D$2,ROW(Data!$B$2:$B$1000)-ROW(Data!$B$2)+1),ROWS($B$4:B32))))</f>
        <v/>
      </c>
      <c r="D32" s="130" t="str">
        <f t="array" ref="D32">IF(ROWS($B$4:B32)&gt;$K$2,"",INDEX(Data!D$2:D$1000,SMALL(IF(Data!$B$2:$B$1000=FindQO!$D$2,ROW(Data!$D$2:$D$1000)-ROW(Data!$B$2)+1),ROWS($B$4:B32))))</f>
        <v/>
      </c>
      <c r="E32" s="127" t="str">
        <f t="array" ref="E32">IF(ROWS($B$4:B32)&gt;$K$2,"",INDEX(Data!E$2:E$1000,SMALL(IF(Data!$B$2:$B$1000=FindQO!$D$2,ROW(Data!$E$2:$E$1000)-ROW(Data!$B$2)+1),ROWS($B$4:B32))))</f>
        <v/>
      </c>
      <c r="F32" s="128" t="str">
        <f t="array" ref="F32">IF(ROWS($B$4:B32)&gt;$K$2,"",INDEX(Data!F$2:F$1000,SMALL(IF(Data!$B$2:$B$1000=FindQO!$D$2,ROW(Data!$F$2:$F$1000)-ROW(Data!$B$2)+1),ROWS($B$4:B32))))</f>
        <v/>
      </c>
      <c r="G32" s="127" t="str">
        <f t="array" ref="G32">IF(ROWS($B$4:B32)&gt;$K$2,"",INDEX(Data!G$2:G$1000,SMALL(IF(Data!$B$2:$B$1000=FindQO!$D$2,ROW(Data!$G$2:$G$1000)-ROW(Data!$B$2)+1),ROWS($B$4:B32))))</f>
        <v/>
      </c>
      <c r="H32" s="128" t="str">
        <f t="array" ref="H32">IF(ROWS($B$4:B32)&gt;$K$2,"",INDEX(Data!H$2:H$1000,SMALL(IF(Data!$B$2:$B$1000=FindQO!$D$2,ROW(Data!$H$2:$H$1000)-ROW(Data!$B$2)+1),ROWS($B$4:B32))))</f>
        <v/>
      </c>
    </row>
    <row r="33" spans="2:8" s="1" customFormat="1" ht="22.5" customHeight="1">
      <c r="B33" s="133" t="str">
        <f t="array" ref="B33">IF(ROWS($B$4:B33)&gt;$K$2,"",INDEX(Data!C$2:C$1000,SMALL(IF(Data!$B$2:$B$1000=FindQO!$D$2,ROW(Data!$C$2:$C$1000)-ROW(Data!$B$2)+1),ROWS($B$4:B33))))</f>
        <v/>
      </c>
      <c r="C33" s="131" t="str">
        <f t="array" ref="C33">IF(ROWS($B$4:B33)&gt;$K$2,"",INDEX(Data!B$2:B$1000,SMALL(IF(Data!$B$2:$B$1000=FindQO!$D$2,ROW(Data!$B$2:$B$1000)-ROW(Data!$B$2)+1),ROWS($B$4:B33))))</f>
        <v/>
      </c>
      <c r="D33" s="130" t="str">
        <f t="array" ref="D33">IF(ROWS($B$4:B33)&gt;$K$2,"",INDEX(Data!D$2:D$1000,SMALL(IF(Data!$B$2:$B$1000=FindQO!$D$2,ROW(Data!$D$2:$D$1000)-ROW(Data!$B$2)+1),ROWS($B$4:B33))))</f>
        <v/>
      </c>
      <c r="E33" s="127" t="str">
        <f t="array" ref="E33">IF(ROWS($B$4:B33)&gt;$K$2,"",INDEX(Data!E$2:E$1000,SMALL(IF(Data!$B$2:$B$1000=FindQO!$D$2,ROW(Data!$E$2:$E$1000)-ROW(Data!$B$2)+1),ROWS($B$4:B33))))</f>
        <v/>
      </c>
      <c r="F33" s="128" t="str">
        <f t="array" ref="F33">IF(ROWS($B$4:B33)&gt;$K$2,"",INDEX(Data!F$2:F$1000,SMALL(IF(Data!$B$2:$B$1000=FindQO!$D$2,ROW(Data!$F$2:$F$1000)-ROW(Data!$B$2)+1),ROWS($B$4:B33))))</f>
        <v/>
      </c>
      <c r="G33" s="127" t="str">
        <f t="array" ref="G33">IF(ROWS($B$4:B33)&gt;$K$2,"",INDEX(Data!G$2:G$1000,SMALL(IF(Data!$B$2:$B$1000=FindQO!$D$2,ROW(Data!$G$2:$G$1000)-ROW(Data!$B$2)+1),ROWS($B$4:B33))))</f>
        <v/>
      </c>
      <c r="H33" s="128" t="str">
        <f t="array" ref="H33">IF(ROWS($B$4:B33)&gt;$K$2,"",INDEX(Data!H$2:H$1000,SMALL(IF(Data!$B$2:$B$1000=FindQO!$D$2,ROW(Data!$H$2:$H$1000)-ROW(Data!$B$2)+1),ROWS($B$4:B33))))</f>
        <v/>
      </c>
    </row>
    <row r="34" spans="2:8" s="1" customFormat="1" ht="22.5" customHeight="1">
      <c r="B34" s="133" t="str">
        <f t="array" ref="B34">IF(ROWS($B$4:B34)&gt;$K$2,"",INDEX(Data!C$2:C$1000,SMALL(IF(Data!$B$2:$B$1000=FindQO!$D$2,ROW(Data!$C$2:$C$1000)-ROW(Data!$B$2)+1),ROWS($B$4:B34))))</f>
        <v/>
      </c>
      <c r="C34" s="131" t="str">
        <f t="array" ref="C34">IF(ROWS($B$4:B34)&gt;$K$2,"",INDEX(Data!B$2:B$1000,SMALL(IF(Data!$B$2:$B$1000=FindQO!$D$2,ROW(Data!$B$2:$B$1000)-ROW(Data!$B$2)+1),ROWS($B$4:B34))))</f>
        <v/>
      </c>
      <c r="D34" s="130" t="str">
        <f t="array" ref="D34">IF(ROWS($B$4:B34)&gt;$K$2,"",INDEX(Data!D$2:D$1000,SMALL(IF(Data!$B$2:$B$1000=FindQO!$D$2,ROW(Data!$D$2:$D$1000)-ROW(Data!$B$2)+1),ROWS($B$4:B34))))</f>
        <v/>
      </c>
      <c r="E34" s="127" t="str">
        <f t="array" ref="E34">IF(ROWS($B$4:B34)&gt;$K$2,"",INDEX(Data!E$2:E$1000,SMALL(IF(Data!$B$2:$B$1000=FindQO!$D$2,ROW(Data!$E$2:$E$1000)-ROW(Data!$B$2)+1),ROWS($B$4:B34))))</f>
        <v/>
      </c>
      <c r="F34" s="128" t="str">
        <f t="array" ref="F34">IF(ROWS($B$4:B34)&gt;$K$2,"",INDEX(Data!F$2:F$1000,SMALL(IF(Data!$B$2:$B$1000=FindQO!$D$2,ROW(Data!$F$2:$F$1000)-ROW(Data!$B$2)+1),ROWS($B$4:B34))))</f>
        <v/>
      </c>
      <c r="G34" s="127" t="str">
        <f t="array" ref="G34">IF(ROWS($B$4:B34)&gt;$K$2,"",INDEX(Data!G$2:G$1000,SMALL(IF(Data!$B$2:$B$1000=FindQO!$D$2,ROW(Data!$G$2:$G$1000)-ROW(Data!$B$2)+1),ROWS($B$4:B34))))</f>
        <v/>
      </c>
      <c r="H34" s="128" t="str">
        <f t="array" ref="H34">IF(ROWS($B$4:B34)&gt;$K$2,"",INDEX(Data!H$2:H$1000,SMALL(IF(Data!$B$2:$B$1000=FindQO!$D$2,ROW(Data!$H$2:$H$1000)-ROW(Data!$B$2)+1),ROWS($B$4:B34))))</f>
        <v/>
      </c>
    </row>
    <row r="35" spans="2:8" s="1" customFormat="1" ht="22.5" customHeight="1">
      <c r="B35" s="133" t="str">
        <f t="array" ref="B35">IF(ROWS($B$4:B35)&gt;$K$2,"",INDEX(Data!C$2:C$1000,SMALL(IF(Data!$B$2:$B$1000=FindQO!$D$2,ROW(Data!$C$2:$C$1000)-ROW(Data!$B$2)+1),ROWS($B$4:B35))))</f>
        <v/>
      </c>
      <c r="C35" s="131" t="str">
        <f t="array" ref="C35">IF(ROWS($B$4:B35)&gt;$K$2,"",INDEX(Data!B$2:B$1000,SMALL(IF(Data!$B$2:$B$1000=FindQO!$D$2,ROW(Data!$B$2:$B$1000)-ROW(Data!$B$2)+1),ROWS($B$4:B35))))</f>
        <v/>
      </c>
      <c r="D35" s="130" t="str">
        <f t="array" ref="D35">IF(ROWS($B$4:B35)&gt;$K$2,"",INDEX(Data!D$2:D$1000,SMALL(IF(Data!$B$2:$B$1000=FindQO!$D$2,ROW(Data!$D$2:$D$1000)-ROW(Data!$B$2)+1),ROWS($B$4:B35))))</f>
        <v/>
      </c>
      <c r="E35" s="127" t="str">
        <f t="array" ref="E35">IF(ROWS($B$4:B35)&gt;$K$2,"",INDEX(Data!E$2:E$1000,SMALL(IF(Data!$B$2:$B$1000=FindQO!$D$2,ROW(Data!$E$2:$E$1000)-ROW(Data!$B$2)+1),ROWS($B$4:B35))))</f>
        <v/>
      </c>
      <c r="F35" s="128" t="str">
        <f t="array" ref="F35">IF(ROWS($B$4:B35)&gt;$K$2,"",INDEX(Data!F$2:F$1000,SMALL(IF(Data!$B$2:$B$1000=FindQO!$D$2,ROW(Data!$F$2:$F$1000)-ROW(Data!$B$2)+1),ROWS($B$4:B35))))</f>
        <v/>
      </c>
      <c r="G35" s="127" t="str">
        <f t="array" ref="G35">IF(ROWS($B$4:B35)&gt;$K$2,"",INDEX(Data!G$2:G$1000,SMALL(IF(Data!$B$2:$B$1000=FindQO!$D$2,ROW(Data!$G$2:$G$1000)-ROW(Data!$B$2)+1),ROWS($B$4:B35))))</f>
        <v/>
      </c>
      <c r="H35" s="128" t="str">
        <f t="array" ref="H35">IF(ROWS($B$4:B35)&gt;$K$2,"",INDEX(Data!H$2:H$1000,SMALL(IF(Data!$B$2:$B$1000=FindQO!$D$2,ROW(Data!$H$2:$H$1000)-ROW(Data!$B$2)+1),ROWS($B$4:B35))))</f>
        <v/>
      </c>
    </row>
    <row r="36" spans="2:8" s="1" customFormat="1" ht="22.5" customHeight="1">
      <c r="B36" s="133" t="str">
        <f t="array" ref="B36">IF(ROWS($B$4:B36)&gt;$K$2,"",INDEX(Data!C$2:C$1000,SMALL(IF(Data!$B$2:$B$1000=FindQO!$D$2,ROW(Data!$C$2:$C$1000)-ROW(Data!$B$2)+1),ROWS($B$4:B36))))</f>
        <v/>
      </c>
      <c r="C36" s="131" t="str">
        <f t="array" ref="C36">IF(ROWS($B$4:B36)&gt;$K$2,"",INDEX(Data!B$2:B$1000,SMALL(IF(Data!$B$2:$B$1000=FindQO!$D$2,ROW(Data!$B$2:$B$1000)-ROW(Data!$B$2)+1),ROWS($B$4:B36))))</f>
        <v/>
      </c>
      <c r="D36" s="130" t="str">
        <f t="array" ref="D36">IF(ROWS($B$4:B36)&gt;$K$2,"",INDEX(Data!D$2:D$1000,SMALL(IF(Data!$B$2:$B$1000=FindQO!$D$2,ROW(Data!$D$2:$D$1000)-ROW(Data!$B$2)+1),ROWS($B$4:B36))))</f>
        <v/>
      </c>
      <c r="E36" s="127" t="str">
        <f t="array" ref="E36">IF(ROWS($B$4:B36)&gt;$K$2,"",INDEX(Data!E$2:E$1000,SMALL(IF(Data!$B$2:$B$1000=FindQO!$D$2,ROW(Data!$E$2:$E$1000)-ROW(Data!$B$2)+1),ROWS($B$4:B36))))</f>
        <v/>
      </c>
      <c r="F36" s="128" t="str">
        <f t="array" ref="F36">IF(ROWS($B$4:B36)&gt;$K$2,"",INDEX(Data!F$2:F$1000,SMALL(IF(Data!$B$2:$B$1000=FindQO!$D$2,ROW(Data!$F$2:$F$1000)-ROW(Data!$B$2)+1),ROWS($B$4:B36))))</f>
        <v/>
      </c>
      <c r="G36" s="127" t="str">
        <f t="array" ref="G36">IF(ROWS($B$4:B36)&gt;$K$2,"",INDEX(Data!G$2:G$1000,SMALL(IF(Data!$B$2:$B$1000=FindQO!$D$2,ROW(Data!$G$2:$G$1000)-ROW(Data!$B$2)+1),ROWS($B$4:B36))))</f>
        <v/>
      </c>
      <c r="H36" s="128" t="str">
        <f t="array" ref="H36">IF(ROWS($B$4:B36)&gt;$K$2,"",INDEX(Data!H$2:H$1000,SMALL(IF(Data!$B$2:$B$1000=FindQO!$D$2,ROW(Data!$H$2:$H$1000)-ROW(Data!$B$2)+1),ROWS($B$4:B36))))</f>
        <v/>
      </c>
    </row>
    <row r="37" spans="2:8" s="1" customFormat="1" ht="22.5" customHeight="1">
      <c r="B37" s="133" t="str">
        <f t="array" ref="B37">IF(ROWS($B$4:B37)&gt;$K$2,"",INDEX(Data!C$2:C$1000,SMALL(IF(Data!$B$2:$B$1000=FindQO!$D$2,ROW(Data!$C$2:$C$1000)-ROW(Data!$B$2)+1),ROWS($B$4:B37))))</f>
        <v/>
      </c>
      <c r="C37" s="131" t="str">
        <f t="array" ref="C37">IF(ROWS($B$4:B37)&gt;$K$2,"",INDEX(Data!B$2:B$1000,SMALL(IF(Data!$B$2:$B$1000=FindQO!$D$2,ROW(Data!$B$2:$B$1000)-ROW(Data!$B$2)+1),ROWS($B$4:B37))))</f>
        <v/>
      </c>
      <c r="D37" s="130" t="str">
        <f t="array" ref="D37">IF(ROWS($B$4:B37)&gt;$K$2,"",INDEX(Data!D$2:D$1000,SMALL(IF(Data!$B$2:$B$1000=FindQO!$D$2,ROW(Data!$D$2:$D$1000)-ROW(Data!$B$2)+1),ROWS($B$4:B37))))</f>
        <v/>
      </c>
      <c r="E37" s="127" t="str">
        <f t="array" ref="E37">IF(ROWS($B$4:B37)&gt;$K$2,"",INDEX(Data!E$2:E$1000,SMALL(IF(Data!$B$2:$B$1000=FindQO!$D$2,ROW(Data!$E$2:$E$1000)-ROW(Data!$B$2)+1),ROWS($B$4:B37))))</f>
        <v/>
      </c>
      <c r="F37" s="128" t="str">
        <f t="array" ref="F37">IF(ROWS($B$4:B37)&gt;$K$2,"",INDEX(Data!F$2:F$1000,SMALL(IF(Data!$B$2:$B$1000=FindQO!$D$2,ROW(Data!$F$2:$F$1000)-ROW(Data!$B$2)+1),ROWS($B$4:B37))))</f>
        <v/>
      </c>
      <c r="G37" s="127" t="str">
        <f t="array" ref="G37">IF(ROWS($B$4:B37)&gt;$K$2,"",INDEX(Data!G$2:G$1000,SMALL(IF(Data!$B$2:$B$1000=FindQO!$D$2,ROW(Data!$G$2:$G$1000)-ROW(Data!$B$2)+1),ROWS($B$4:B37))))</f>
        <v/>
      </c>
      <c r="H37" s="128" t="str">
        <f t="array" ref="H37">IF(ROWS($B$4:B37)&gt;$K$2,"",INDEX(Data!H$2:H$1000,SMALL(IF(Data!$B$2:$B$1000=FindQO!$D$2,ROW(Data!$H$2:$H$1000)-ROW(Data!$B$2)+1),ROWS($B$4:B37))))</f>
        <v/>
      </c>
    </row>
    <row r="38" spans="2:8" s="1" customFormat="1" ht="22.5" customHeight="1">
      <c r="B38" s="133" t="str">
        <f t="array" ref="B38">IF(ROWS($B$4:B38)&gt;$K$2,"",INDEX(Data!C$2:C$1000,SMALL(IF(Data!$B$2:$B$1000=FindQO!$D$2,ROW(Data!$C$2:$C$1000)-ROW(Data!$B$2)+1),ROWS($B$4:B38))))</f>
        <v/>
      </c>
      <c r="C38" s="131" t="str">
        <f t="array" ref="C38">IF(ROWS($B$4:B38)&gt;$K$2,"",INDEX(Data!B$2:B$1000,SMALL(IF(Data!$B$2:$B$1000=FindQO!$D$2,ROW(Data!$B$2:$B$1000)-ROW(Data!$B$2)+1),ROWS($B$4:B38))))</f>
        <v/>
      </c>
      <c r="D38" s="130" t="str">
        <f t="array" ref="D38">IF(ROWS($B$4:B38)&gt;$K$2,"",INDEX(Data!D$2:D$1000,SMALL(IF(Data!$B$2:$B$1000=FindQO!$D$2,ROW(Data!$D$2:$D$1000)-ROW(Data!$B$2)+1),ROWS($B$4:B38))))</f>
        <v/>
      </c>
      <c r="E38" s="127" t="str">
        <f t="array" ref="E38">IF(ROWS($B$4:B38)&gt;$K$2,"",INDEX(Data!E$2:E$1000,SMALL(IF(Data!$B$2:$B$1000=FindQO!$D$2,ROW(Data!$E$2:$E$1000)-ROW(Data!$B$2)+1),ROWS($B$4:B38))))</f>
        <v/>
      </c>
      <c r="F38" s="128" t="str">
        <f t="array" ref="F38">IF(ROWS($B$4:B38)&gt;$K$2,"",INDEX(Data!F$2:F$1000,SMALL(IF(Data!$B$2:$B$1000=FindQO!$D$2,ROW(Data!$F$2:$F$1000)-ROW(Data!$B$2)+1),ROWS($B$4:B38))))</f>
        <v/>
      </c>
      <c r="G38" s="127" t="str">
        <f t="array" ref="G38">IF(ROWS($B$4:B38)&gt;$K$2,"",INDEX(Data!G$2:G$1000,SMALL(IF(Data!$B$2:$B$1000=FindQO!$D$2,ROW(Data!$G$2:$G$1000)-ROW(Data!$B$2)+1),ROWS($B$4:B38))))</f>
        <v/>
      </c>
      <c r="H38" s="128" t="str">
        <f t="array" ref="H38">IF(ROWS($B$4:B38)&gt;$K$2,"",INDEX(Data!H$2:H$1000,SMALL(IF(Data!$B$2:$B$1000=FindQO!$D$2,ROW(Data!$H$2:$H$1000)-ROW(Data!$B$2)+1),ROWS($B$4:B38))))</f>
        <v/>
      </c>
    </row>
    <row r="39" spans="2:8" s="1" customFormat="1" ht="22.5" customHeight="1">
      <c r="B39" s="133" t="str">
        <f t="array" ref="B39">IF(ROWS($B$4:B39)&gt;$K$2,"",INDEX(Data!C$2:C$1000,SMALL(IF(Data!$B$2:$B$1000=FindQO!$D$2,ROW(Data!$C$2:$C$1000)-ROW(Data!$B$2)+1),ROWS($B$4:B39))))</f>
        <v/>
      </c>
      <c r="C39" s="131" t="str">
        <f t="array" ref="C39">IF(ROWS($B$4:B39)&gt;$K$2,"",INDEX(Data!B$2:B$1000,SMALL(IF(Data!$B$2:$B$1000=FindQO!$D$2,ROW(Data!$B$2:$B$1000)-ROW(Data!$B$2)+1),ROWS($B$4:B39))))</f>
        <v/>
      </c>
      <c r="D39" s="130" t="str">
        <f t="array" ref="D39">IF(ROWS($B$4:B39)&gt;$K$2,"",INDEX(Data!D$2:D$1000,SMALL(IF(Data!$B$2:$B$1000=FindQO!$D$2,ROW(Data!$D$2:$D$1000)-ROW(Data!$B$2)+1),ROWS($B$4:B39))))</f>
        <v/>
      </c>
      <c r="E39" s="127" t="str">
        <f t="array" ref="E39">IF(ROWS($B$4:B39)&gt;$K$2,"",INDEX(Data!E$2:E$1000,SMALL(IF(Data!$B$2:$B$1000=FindQO!$D$2,ROW(Data!$E$2:$E$1000)-ROW(Data!$B$2)+1),ROWS($B$4:B39))))</f>
        <v/>
      </c>
      <c r="F39" s="128" t="str">
        <f t="array" ref="F39">IF(ROWS($B$4:B39)&gt;$K$2,"",INDEX(Data!F$2:F$1000,SMALL(IF(Data!$B$2:$B$1000=FindQO!$D$2,ROW(Data!$F$2:$F$1000)-ROW(Data!$B$2)+1),ROWS($B$4:B39))))</f>
        <v/>
      </c>
      <c r="G39" s="127" t="str">
        <f t="array" ref="G39">IF(ROWS($B$4:B39)&gt;$K$2,"",INDEX(Data!G$2:G$1000,SMALL(IF(Data!$B$2:$B$1000=FindQO!$D$2,ROW(Data!$G$2:$G$1000)-ROW(Data!$B$2)+1),ROWS($B$4:B39))))</f>
        <v/>
      </c>
      <c r="H39" s="128" t="str">
        <f t="array" ref="H39">IF(ROWS($B$4:B39)&gt;$K$2,"",INDEX(Data!H$2:H$1000,SMALL(IF(Data!$B$2:$B$1000=FindQO!$D$2,ROW(Data!$H$2:$H$1000)-ROW(Data!$B$2)+1),ROWS($B$4:B39))))</f>
        <v/>
      </c>
    </row>
    <row r="40" spans="2:8" s="1" customFormat="1" ht="22.5" customHeight="1">
      <c r="B40" s="133" t="str">
        <f t="array" ref="B40">IF(ROWS($B$4:B40)&gt;$K$2,"",INDEX(Data!C$2:C$1000,SMALL(IF(Data!$B$2:$B$1000=FindQO!$D$2,ROW(Data!$C$2:$C$1000)-ROW(Data!$B$2)+1),ROWS($B$4:B40))))</f>
        <v/>
      </c>
      <c r="C40" s="131" t="str">
        <f t="array" ref="C40">IF(ROWS($B$4:B40)&gt;$K$2,"",INDEX(Data!B$2:B$1000,SMALL(IF(Data!$B$2:$B$1000=FindQO!$D$2,ROW(Data!$B$2:$B$1000)-ROW(Data!$B$2)+1),ROWS($B$4:B40))))</f>
        <v/>
      </c>
      <c r="D40" s="130" t="str">
        <f t="array" ref="D40">IF(ROWS($B$4:B40)&gt;$K$2,"",INDEX(Data!D$2:D$1000,SMALL(IF(Data!$B$2:$B$1000=FindQO!$D$2,ROW(Data!$D$2:$D$1000)-ROW(Data!$B$2)+1),ROWS($B$4:B40))))</f>
        <v/>
      </c>
      <c r="E40" s="127" t="str">
        <f t="array" ref="E40">IF(ROWS($B$4:B40)&gt;$K$2,"",INDEX(Data!E$2:E$1000,SMALL(IF(Data!$B$2:$B$1000=FindQO!$D$2,ROW(Data!$E$2:$E$1000)-ROW(Data!$B$2)+1),ROWS($B$4:B40))))</f>
        <v/>
      </c>
      <c r="F40" s="128" t="str">
        <f t="array" ref="F40">IF(ROWS($B$4:B40)&gt;$K$2,"",INDEX(Data!F$2:F$1000,SMALL(IF(Data!$B$2:$B$1000=FindQO!$D$2,ROW(Data!$F$2:$F$1000)-ROW(Data!$B$2)+1),ROWS($B$4:B40))))</f>
        <v/>
      </c>
      <c r="G40" s="127" t="str">
        <f t="array" ref="G40">IF(ROWS($B$4:B40)&gt;$K$2,"",INDEX(Data!G$2:G$1000,SMALL(IF(Data!$B$2:$B$1000=FindQO!$D$2,ROW(Data!$G$2:$G$1000)-ROW(Data!$B$2)+1),ROWS($B$4:B40))))</f>
        <v/>
      </c>
      <c r="H40" s="128" t="str">
        <f t="array" ref="H40">IF(ROWS($B$4:B40)&gt;$K$2,"",INDEX(Data!H$2:H$1000,SMALL(IF(Data!$B$2:$B$1000=FindQO!$D$2,ROW(Data!$H$2:$H$1000)-ROW(Data!$B$2)+1),ROWS($B$4:B40))))</f>
        <v/>
      </c>
    </row>
    <row r="41" spans="2:8" s="1" customFormat="1" ht="22.5" customHeight="1">
      <c r="B41" s="133" t="str">
        <f t="array" ref="B41">IF(ROWS($B$4:B41)&gt;$K$2,"",INDEX(Data!C$2:C$1000,SMALL(IF(Data!$B$2:$B$1000=FindQO!$D$2,ROW(Data!$C$2:$C$1000)-ROW(Data!$B$2)+1),ROWS($B$4:B41))))</f>
        <v/>
      </c>
      <c r="C41" s="131" t="str">
        <f t="array" ref="C41">IF(ROWS($B$4:B41)&gt;$K$2,"",INDEX(Data!B$2:B$1000,SMALL(IF(Data!$B$2:$B$1000=FindQO!$D$2,ROW(Data!$B$2:$B$1000)-ROW(Data!$B$2)+1),ROWS($B$4:B41))))</f>
        <v/>
      </c>
      <c r="D41" s="130" t="str">
        <f t="array" ref="D41">IF(ROWS($B$4:B41)&gt;$K$2,"",INDEX(Data!D$2:D$1000,SMALL(IF(Data!$B$2:$B$1000=FindQO!$D$2,ROW(Data!$D$2:$D$1000)-ROW(Data!$B$2)+1),ROWS($B$4:B41))))</f>
        <v/>
      </c>
      <c r="E41" s="127" t="str">
        <f t="array" ref="E41">IF(ROWS($B$4:B41)&gt;$K$2,"",INDEX(Data!E$2:E$1000,SMALL(IF(Data!$B$2:$B$1000=FindQO!$D$2,ROW(Data!$E$2:$E$1000)-ROW(Data!$B$2)+1),ROWS($B$4:B41))))</f>
        <v/>
      </c>
      <c r="F41" s="128" t="str">
        <f t="array" ref="F41">IF(ROWS($B$4:B41)&gt;$K$2,"",INDEX(Data!F$2:F$1000,SMALL(IF(Data!$B$2:$B$1000=FindQO!$D$2,ROW(Data!$F$2:$F$1000)-ROW(Data!$B$2)+1),ROWS($B$4:B41))))</f>
        <v/>
      </c>
      <c r="G41" s="127" t="str">
        <f t="array" ref="G41">IF(ROWS($B$4:B41)&gt;$K$2,"",INDEX(Data!G$2:G$1000,SMALL(IF(Data!$B$2:$B$1000=FindQO!$D$2,ROW(Data!$G$2:$G$1000)-ROW(Data!$B$2)+1),ROWS($B$4:B41))))</f>
        <v/>
      </c>
      <c r="H41" s="128" t="str">
        <f t="array" ref="H41">IF(ROWS($B$4:B41)&gt;$K$2,"",INDEX(Data!H$2:H$1000,SMALL(IF(Data!$B$2:$B$1000=FindQO!$D$2,ROW(Data!$H$2:$H$1000)-ROW(Data!$B$2)+1),ROWS($B$4:B41))))</f>
        <v/>
      </c>
    </row>
    <row r="42" spans="2:8" s="1" customFormat="1" ht="22.5" customHeight="1">
      <c r="B42" s="133" t="str">
        <f t="array" ref="B42">IF(ROWS($B$4:B42)&gt;$K$2,"",INDEX(Data!C$2:C$1000,SMALL(IF(Data!$B$2:$B$1000=FindQO!$D$2,ROW(Data!$C$2:$C$1000)-ROW(Data!$B$2)+1),ROWS($B$4:B42))))</f>
        <v/>
      </c>
      <c r="C42" s="131" t="str">
        <f t="array" ref="C42">IF(ROWS($B$4:B42)&gt;$K$2,"",INDEX(Data!B$2:B$1000,SMALL(IF(Data!$B$2:$B$1000=FindQO!$D$2,ROW(Data!$B$2:$B$1000)-ROW(Data!$B$2)+1),ROWS($B$4:B42))))</f>
        <v/>
      </c>
      <c r="D42" s="130" t="str">
        <f t="array" ref="D42">IF(ROWS($B$4:B42)&gt;$K$2,"",INDEX(Data!D$2:D$1000,SMALL(IF(Data!$B$2:$B$1000=FindQO!$D$2,ROW(Data!$D$2:$D$1000)-ROW(Data!$B$2)+1),ROWS($B$4:B42))))</f>
        <v/>
      </c>
      <c r="E42" s="127" t="str">
        <f t="array" ref="E42">IF(ROWS($B$4:B42)&gt;$K$2,"",INDEX(Data!E$2:E$1000,SMALL(IF(Data!$B$2:$B$1000=FindQO!$D$2,ROW(Data!$E$2:$E$1000)-ROW(Data!$B$2)+1),ROWS($B$4:B42))))</f>
        <v/>
      </c>
      <c r="F42" s="128" t="str">
        <f t="array" ref="F42">IF(ROWS($B$4:B42)&gt;$K$2,"",INDEX(Data!F$2:F$1000,SMALL(IF(Data!$B$2:$B$1000=FindQO!$D$2,ROW(Data!$F$2:$F$1000)-ROW(Data!$B$2)+1),ROWS($B$4:B42))))</f>
        <v/>
      </c>
      <c r="G42" s="127" t="str">
        <f t="array" ref="G42">IF(ROWS($B$4:B42)&gt;$K$2,"",INDEX(Data!G$2:G$1000,SMALL(IF(Data!$B$2:$B$1000=FindQO!$D$2,ROW(Data!$G$2:$G$1000)-ROW(Data!$B$2)+1),ROWS($B$4:B42))))</f>
        <v/>
      </c>
      <c r="H42" s="128" t="str">
        <f t="array" ref="H42">IF(ROWS($B$4:B42)&gt;$K$2,"",INDEX(Data!H$2:H$1000,SMALL(IF(Data!$B$2:$B$1000=FindQO!$D$2,ROW(Data!$H$2:$H$1000)-ROW(Data!$B$2)+1),ROWS($B$4:B42))))</f>
        <v/>
      </c>
    </row>
    <row r="43" spans="2:8" s="1" customFormat="1" ht="22.5" customHeight="1">
      <c r="B43" s="133" t="str">
        <f t="array" ref="B43">IF(ROWS($B$4:B43)&gt;$K$2,"",INDEX(Data!C$2:C$1000,SMALL(IF(Data!$B$2:$B$1000=FindQO!$D$2,ROW(Data!$C$2:$C$1000)-ROW(Data!$B$2)+1),ROWS($B$4:B43))))</f>
        <v/>
      </c>
      <c r="C43" s="131" t="str">
        <f t="array" ref="C43">IF(ROWS($B$4:B43)&gt;$K$2,"",INDEX(Data!B$2:B$1000,SMALL(IF(Data!$B$2:$B$1000=FindQO!$D$2,ROW(Data!$B$2:$B$1000)-ROW(Data!$B$2)+1),ROWS($B$4:B43))))</f>
        <v/>
      </c>
      <c r="D43" s="130" t="str">
        <f t="array" ref="D43">IF(ROWS($B$4:B43)&gt;$K$2,"",INDEX(Data!D$2:D$1000,SMALL(IF(Data!$B$2:$B$1000=FindQO!$D$2,ROW(Data!$D$2:$D$1000)-ROW(Data!$B$2)+1),ROWS($B$4:B43))))</f>
        <v/>
      </c>
      <c r="E43" s="127" t="str">
        <f t="array" ref="E43">IF(ROWS($B$4:B43)&gt;$K$2,"",INDEX(Data!E$2:E$1000,SMALL(IF(Data!$B$2:$B$1000=FindQO!$D$2,ROW(Data!$E$2:$E$1000)-ROW(Data!$B$2)+1),ROWS($B$4:B43))))</f>
        <v/>
      </c>
      <c r="F43" s="128" t="str">
        <f t="array" ref="F43">IF(ROWS($B$4:B43)&gt;$K$2,"",INDEX(Data!F$2:F$1000,SMALL(IF(Data!$B$2:$B$1000=FindQO!$D$2,ROW(Data!$F$2:$F$1000)-ROW(Data!$B$2)+1),ROWS($B$4:B43))))</f>
        <v/>
      </c>
      <c r="G43" s="127" t="str">
        <f t="array" ref="G43">IF(ROWS($B$4:B43)&gt;$K$2,"",INDEX(Data!G$2:G$1000,SMALL(IF(Data!$B$2:$B$1000=FindQO!$D$2,ROW(Data!$G$2:$G$1000)-ROW(Data!$B$2)+1),ROWS($B$4:B43))))</f>
        <v/>
      </c>
      <c r="H43" s="128" t="str">
        <f t="array" ref="H43">IF(ROWS($B$4:B43)&gt;$K$2,"",INDEX(Data!H$2:H$1000,SMALL(IF(Data!$B$2:$B$1000=FindQO!$D$2,ROW(Data!$H$2:$H$1000)-ROW(Data!$B$2)+1),ROWS($B$4:B43))))</f>
        <v/>
      </c>
    </row>
    <row r="44" spans="2:8" s="1" customFormat="1" ht="22.5" customHeight="1">
      <c r="B44" s="133" t="str">
        <f t="array" ref="B44">IF(ROWS($B$4:B44)&gt;$K$2,"",INDEX(Data!C$2:C$1000,SMALL(IF(Data!$B$2:$B$1000=FindQO!$D$2,ROW(Data!$C$2:$C$1000)-ROW(Data!$B$2)+1),ROWS($B$4:B44))))</f>
        <v/>
      </c>
      <c r="C44" s="131" t="str">
        <f t="array" ref="C44">IF(ROWS($B$4:B44)&gt;$K$2,"",INDEX(Data!B$2:B$1000,SMALL(IF(Data!$B$2:$B$1000=FindQO!$D$2,ROW(Data!$B$2:$B$1000)-ROW(Data!$B$2)+1),ROWS($B$4:B44))))</f>
        <v/>
      </c>
      <c r="D44" s="130" t="str">
        <f t="array" ref="D44">IF(ROWS($B$4:B44)&gt;$K$2,"",INDEX(Data!D$2:D$1000,SMALL(IF(Data!$B$2:$B$1000=FindQO!$D$2,ROW(Data!$D$2:$D$1000)-ROW(Data!$B$2)+1),ROWS($B$4:B44))))</f>
        <v/>
      </c>
      <c r="E44" s="127" t="str">
        <f t="array" ref="E44">IF(ROWS($B$4:B44)&gt;$K$2,"",INDEX(Data!E$2:E$1000,SMALL(IF(Data!$B$2:$B$1000=FindQO!$D$2,ROW(Data!$E$2:$E$1000)-ROW(Data!$B$2)+1),ROWS($B$4:B44))))</f>
        <v/>
      </c>
      <c r="F44" s="128" t="str">
        <f t="array" ref="F44">IF(ROWS($B$4:B44)&gt;$K$2,"",INDEX(Data!F$2:F$1000,SMALL(IF(Data!$B$2:$B$1000=FindQO!$D$2,ROW(Data!$F$2:$F$1000)-ROW(Data!$B$2)+1),ROWS($B$4:B44))))</f>
        <v/>
      </c>
      <c r="G44" s="127" t="str">
        <f t="array" ref="G44">IF(ROWS($B$4:B44)&gt;$K$2,"",INDEX(Data!G$2:G$1000,SMALL(IF(Data!$B$2:$B$1000=FindQO!$D$2,ROW(Data!$G$2:$G$1000)-ROW(Data!$B$2)+1),ROWS($B$4:B44))))</f>
        <v/>
      </c>
      <c r="H44" s="128" t="str">
        <f t="array" ref="H44">IF(ROWS($B$4:B44)&gt;$K$2,"",INDEX(Data!H$2:H$1000,SMALL(IF(Data!$B$2:$B$1000=FindQO!$D$2,ROW(Data!$H$2:$H$1000)-ROW(Data!$B$2)+1),ROWS($B$4:B44))))</f>
        <v/>
      </c>
    </row>
    <row r="45" spans="2:8" s="1" customFormat="1" ht="22.5" customHeight="1">
      <c r="B45" s="133" t="str">
        <f t="array" ref="B45">IF(ROWS($B$4:B45)&gt;$K$2,"",INDEX(Data!C$2:C$1000,SMALL(IF(Data!$B$2:$B$1000=FindQO!$D$2,ROW(Data!$C$2:$C$1000)-ROW(Data!$B$2)+1),ROWS($B$4:B45))))</f>
        <v/>
      </c>
      <c r="C45" s="131" t="str">
        <f t="array" ref="C45">IF(ROWS($B$4:B45)&gt;$K$2,"",INDEX(Data!B$2:B$1000,SMALL(IF(Data!$B$2:$B$1000=FindQO!$D$2,ROW(Data!$B$2:$B$1000)-ROW(Data!$B$2)+1),ROWS($B$4:B45))))</f>
        <v/>
      </c>
      <c r="D45" s="130" t="str">
        <f t="array" ref="D45">IF(ROWS($B$4:B45)&gt;$K$2,"",INDEX(Data!D$2:D$1000,SMALL(IF(Data!$B$2:$B$1000=FindQO!$D$2,ROW(Data!$D$2:$D$1000)-ROW(Data!$B$2)+1),ROWS($B$4:B45))))</f>
        <v/>
      </c>
      <c r="E45" s="127" t="str">
        <f t="array" ref="E45">IF(ROWS($B$4:B45)&gt;$K$2,"",INDEX(Data!E$2:E$1000,SMALL(IF(Data!$B$2:$B$1000=FindQO!$D$2,ROW(Data!$E$2:$E$1000)-ROW(Data!$B$2)+1),ROWS($B$4:B45))))</f>
        <v/>
      </c>
      <c r="F45" s="128" t="str">
        <f t="array" ref="F45">IF(ROWS($B$4:B45)&gt;$K$2,"",INDEX(Data!F$2:F$1000,SMALL(IF(Data!$B$2:$B$1000=FindQO!$D$2,ROW(Data!$F$2:$F$1000)-ROW(Data!$B$2)+1),ROWS($B$4:B45))))</f>
        <v/>
      </c>
      <c r="G45" s="127" t="str">
        <f t="array" ref="G45">IF(ROWS($B$4:B45)&gt;$K$2,"",INDEX(Data!G$2:G$1000,SMALL(IF(Data!$B$2:$B$1000=FindQO!$D$2,ROW(Data!$G$2:$G$1000)-ROW(Data!$B$2)+1),ROWS($B$4:B45))))</f>
        <v/>
      </c>
      <c r="H45" s="128" t="str">
        <f t="array" ref="H45">IF(ROWS($B$4:B45)&gt;$K$2,"",INDEX(Data!H$2:H$1000,SMALL(IF(Data!$B$2:$B$1000=FindQO!$D$2,ROW(Data!$H$2:$H$1000)-ROW(Data!$B$2)+1),ROWS($B$4:B45))))</f>
        <v/>
      </c>
    </row>
    <row r="46" spans="2:8" s="1" customFormat="1" ht="22.5" customHeight="1">
      <c r="B46" s="133" t="str">
        <f t="array" ref="B46">IF(ROWS($B$4:B46)&gt;$K$2,"",INDEX(Data!C$2:C$1000,SMALL(IF(Data!$B$2:$B$1000=FindQO!$D$2,ROW(Data!$C$2:$C$1000)-ROW(Data!$B$2)+1),ROWS($B$4:B46))))</f>
        <v/>
      </c>
      <c r="C46" s="131" t="str">
        <f t="array" ref="C46">IF(ROWS($B$4:B46)&gt;$K$2,"",INDEX(Data!B$2:B$1000,SMALL(IF(Data!$B$2:$B$1000=FindQO!$D$2,ROW(Data!$B$2:$B$1000)-ROW(Data!$B$2)+1),ROWS($B$4:B46))))</f>
        <v/>
      </c>
      <c r="D46" s="130" t="str">
        <f t="array" ref="D46">IF(ROWS($B$4:B46)&gt;$K$2,"",INDEX(Data!D$2:D$1000,SMALL(IF(Data!$B$2:$B$1000=FindQO!$D$2,ROW(Data!$D$2:$D$1000)-ROW(Data!$B$2)+1),ROWS($B$4:B46))))</f>
        <v/>
      </c>
      <c r="E46" s="127" t="str">
        <f t="array" ref="E46">IF(ROWS($B$4:B46)&gt;$K$2,"",INDEX(Data!E$2:E$1000,SMALL(IF(Data!$B$2:$B$1000=FindQO!$D$2,ROW(Data!$E$2:$E$1000)-ROW(Data!$B$2)+1),ROWS($B$4:B46))))</f>
        <v/>
      </c>
      <c r="F46" s="128" t="str">
        <f t="array" ref="F46">IF(ROWS($B$4:B46)&gt;$K$2,"",INDEX(Data!F$2:F$1000,SMALL(IF(Data!$B$2:$B$1000=FindQO!$D$2,ROW(Data!$F$2:$F$1000)-ROW(Data!$B$2)+1),ROWS($B$4:B46))))</f>
        <v/>
      </c>
      <c r="G46" s="127" t="str">
        <f t="array" ref="G46">IF(ROWS($B$4:B46)&gt;$K$2,"",INDEX(Data!G$2:G$1000,SMALL(IF(Data!$B$2:$B$1000=FindQO!$D$2,ROW(Data!$G$2:$G$1000)-ROW(Data!$B$2)+1),ROWS($B$4:B46))))</f>
        <v/>
      </c>
      <c r="H46" s="128" t="str">
        <f t="array" ref="H46">IF(ROWS($B$4:B46)&gt;$K$2,"",INDEX(Data!H$2:H$1000,SMALL(IF(Data!$B$2:$B$1000=FindQO!$D$2,ROW(Data!$H$2:$H$1000)-ROW(Data!$B$2)+1),ROWS($B$4:B46))))</f>
        <v/>
      </c>
    </row>
    <row r="47" spans="2:8" s="1" customFormat="1" ht="22.5" customHeight="1">
      <c r="B47" s="133" t="str">
        <f t="array" ref="B47">IF(ROWS($B$4:B47)&gt;$K$2,"",INDEX(Data!C$2:C$1000,SMALL(IF(Data!$B$2:$B$1000=FindQO!$D$2,ROW(Data!$C$2:$C$1000)-ROW(Data!$B$2)+1),ROWS($B$4:B47))))</f>
        <v/>
      </c>
      <c r="C47" s="131" t="str">
        <f t="array" ref="C47">IF(ROWS($B$4:B47)&gt;$K$2,"",INDEX(Data!B$2:B$1000,SMALL(IF(Data!$B$2:$B$1000=FindQO!$D$2,ROW(Data!$B$2:$B$1000)-ROW(Data!$B$2)+1),ROWS($B$4:B47))))</f>
        <v/>
      </c>
      <c r="D47" s="130" t="str">
        <f t="array" ref="D47">IF(ROWS($B$4:B47)&gt;$K$2,"",INDEX(Data!D$2:D$1000,SMALL(IF(Data!$B$2:$B$1000=FindQO!$D$2,ROW(Data!$D$2:$D$1000)-ROW(Data!$B$2)+1),ROWS($B$4:B47))))</f>
        <v/>
      </c>
      <c r="E47" s="127" t="str">
        <f t="array" ref="E47">IF(ROWS($B$4:B47)&gt;$K$2,"",INDEX(Data!E$2:E$1000,SMALL(IF(Data!$B$2:$B$1000=FindQO!$D$2,ROW(Data!$E$2:$E$1000)-ROW(Data!$B$2)+1),ROWS($B$4:B47))))</f>
        <v/>
      </c>
      <c r="F47" s="128" t="str">
        <f t="array" ref="F47">IF(ROWS($B$4:B47)&gt;$K$2,"",INDEX(Data!F$2:F$1000,SMALL(IF(Data!$B$2:$B$1000=FindQO!$D$2,ROW(Data!$F$2:$F$1000)-ROW(Data!$B$2)+1),ROWS($B$4:B47))))</f>
        <v/>
      </c>
      <c r="G47" s="127" t="str">
        <f t="array" ref="G47">IF(ROWS($B$4:B47)&gt;$K$2,"",INDEX(Data!G$2:G$1000,SMALL(IF(Data!$B$2:$B$1000=FindQO!$D$2,ROW(Data!$G$2:$G$1000)-ROW(Data!$B$2)+1),ROWS($B$4:B47))))</f>
        <v/>
      </c>
      <c r="H47" s="128" t="str">
        <f t="array" ref="H47">IF(ROWS($B$4:B47)&gt;$K$2,"",INDEX(Data!H$2:H$1000,SMALL(IF(Data!$B$2:$B$1000=FindQO!$D$2,ROW(Data!$H$2:$H$1000)-ROW(Data!$B$2)+1),ROWS($B$4:B47))))</f>
        <v/>
      </c>
    </row>
    <row r="48" spans="2:8" s="1" customFormat="1" ht="22.5" customHeight="1">
      <c r="B48" s="133" t="str">
        <f t="array" ref="B48">IF(ROWS($B$4:B48)&gt;$K$2,"",INDEX(Data!C$2:C$1000,SMALL(IF(Data!$B$2:$B$1000=FindQO!$D$2,ROW(Data!$C$2:$C$1000)-ROW(Data!$B$2)+1),ROWS($B$4:B48))))</f>
        <v/>
      </c>
      <c r="C48" s="131" t="str">
        <f t="array" ref="C48">IF(ROWS($B$4:B48)&gt;$K$2,"",INDEX(Data!B$2:B$1000,SMALL(IF(Data!$B$2:$B$1000=FindQO!$D$2,ROW(Data!$B$2:$B$1000)-ROW(Data!$B$2)+1),ROWS($B$4:B48))))</f>
        <v/>
      </c>
      <c r="D48" s="130" t="str">
        <f t="array" ref="D48">IF(ROWS($B$4:B48)&gt;$K$2,"",INDEX(Data!D$2:D$1000,SMALL(IF(Data!$B$2:$B$1000=FindQO!$D$2,ROW(Data!$D$2:$D$1000)-ROW(Data!$B$2)+1),ROWS($B$4:B48))))</f>
        <v/>
      </c>
      <c r="E48" s="127" t="str">
        <f t="array" ref="E48">IF(ROWS($B$4:B48)&gt;$K$2,"",INDEX(Data!E$2:E$1000,SMALL(IF(Data!$B$2:$B$1000=FindQO!$D$2,ROW(Data!$E$2:$E$1000)-ROW(Data!$B$2)+1),ROWS($B$4:B48))))</f>
        <v/>
      </c>
      <c r="F48" s="128" t="str">
        <f t="array" ref="F48">IF(ROWS($B$4:B48)&gt;$K$2,"",INDEX(Data!F$2:F$1000,SMALL(IF(Data!$B$2:$B$1000=FindQO!$D$2,ROW(Data!$F$2:$F$1000)-ROW(Data!$B$2)+1),ROWS($B$4:B48))))</f>
        <v/>
      </c>
      <c r="G48" s="127" t="str">
        <f t="array" ref="G48">IF(ROWS($B$4:B48)&gt;$K$2,"",INDEX(Data!G$2:G$1000,SMALL(IF(Data!$B$2:$B$1000=FindQO!$D$2,ROW(Data!$G$2:$G$1000)-ROW(Data!$B$2)+1),ROWS($B$4:B48))))</f>
        <v/>
      </c>
      <c r="H48" s="128" t="str">
        <f t="array" ref="H48">IF(ROWS($B$4:B48)&gt;$K$2,"",INDEX(Data!H$2:H$1000,SMALL(IF(Data!$B$2:$B$1000=FindQO!$D$2,ROW(Data!$H$2:$H$1000)-ROW(Data!$B$2)+1),ROWS($B$4:B48))))</f>
        <v/>
      </c>
    </row>
    <row r="49" spans="2:8" s="1" customFormat="1" ht="22.5" customHeight="1">
      <c r="B49" s="133" t="str">
        <f t="array" ref="B49">IF(ROWS($B$4:B49)&gt;$K$2,"",INDEX(Data!C$2:C$1000,SMALL(IF(Data!$B$2:$B$1000=FindQO!$D$2,ROW(Data!$C$2:$C$1000)-ROW(Data!$B$2)+1),ROWS($B$4:B49))))</f>
        <v/>
      </c>
      <c r="C49" s="131" t="str">
        <f t="array" ref="C49">IF(ROWS($B$4:B49)&gt;$K$2,"",INDEX(Data!B$2:B$1000,SMALL(IF(Data!$B$2:$B$1000=FindQO!$D$2,ROW(Data!$B$2:$B$1000)-ROW(Data!$B$2)+1),ROWS($B$4:B49))))</f>
        <v/>
      </c>
      <c r="D49" s="130" t="str">
        <f t="array" ref="D49">IF(ROWS($B$4:B49)&gt;$K$2,"",INDEX(Data!D$2:D$1000,SMALL(IF(Data!$B$2:$B$1000=FindQO!$D$2,ROW(Data!$D$2:$D$1000)-ROW(Data!$B$2)+1),ROWS($B$4:B49))))</f>
        <v/>
      </c>
      <c r="E49" s="127" t="str">
        <f t="array" ref="E49">IF(ROWS($B$4:B49)&gt;$K$2,"",INDEX(Data!E$2:E$1000,SMALL(IF(Data!$B$2:$B$1000=FindQO!$D$2,ROW(Data!$E$2:$E$1000)-ROW(Data!$B$2)+1),ROWS($B$4:B49))))</f>
        <v/>
      </c>
      <c r="F49" s="128" t="str">
        <f t="array" ref="F49">IF(ROWS($B$4:B49)&gt;$K$2,"",INDEX(Data!F$2:F$1000,SMALL(IF(Data!$B$2:$B$1000=FindQO!$D$2,ROW(Data!$F$2:$F$1000)-ROW(Data!$B$2)+1),ROWS($B$4:B49))))</f>
        <v/>
      </c>
      <c r="G49" s="127" t="str">
        <f t="array" ref="G49">IF(ROWS($B$4:B49)&gt;$K$2,"",INDEX(Data!G$2:G$1000,SMALL(IF(Data!$B$2:$B$1000=FindQO!$D$2,ROW(Data!$G$2:$G$1000)-ROW(Data!$B$2)+1),ROWS($B$4:B49))))</f>
        <v/>
      </c>
      <c r="H49" s="128" t="str">
        <f t="array" ref="H49">IF(ROWS($B$4:B49)&gt;$K$2,"",INDEX(Data!H$2:H$1000,SMALL(IF(Data!$B$2:$B$1000=FindQO!$D$2,ROW(Data!$H$2:$H$1000)-ROW(Data!$B$2)+1),ROWS($B$4:B49))))</f>
        <v/>
      </c>
    </row>
    <row r="50" spans="2:8" s="1" customFormat="1" ht="22.5" customHeight="1">
      <c r="B50" s="133" t="str">
        <f t="array" ref="B50">IF(ROWS($B$4:B50)&gt;$K$2,"",INDEX(Data!C$2:C$1000,SMALL(IF(Data!$B$2:$B$1000=FindQO!$D$2,ROW(Data!$C$2:$C$1000)-ROW(Data!$B$2)+1),ROWS($B$4:B50))))</f>
        <v/>
      </c>
      <c r="C50" s="131" t="str">
        <f t="array" ref="C50">IF(ROWS($B$4:B50)&gt;$K$2,"",INDEX(Data!B$2:B$1000,SMALL(IF(Data!$B$2:$B$1000=FindQO!$D$2,ROW(Data!$B$2:$B$1000)-ROW(Data!$B$2)+1),ROWS($B$4:B50))))</f>
        <v/>
      </c>
      <c r="D50" s="130" t="str">
        <f t="array" ref="D50">IF(ROWS($B$4:B50)&gt;$K$2,"",INDEX(Data!D$2:D$1000,SMALL(IF(Data!$B$2:$B$1000=FindQO!$D$2,ROW(Data!$D$2:$D$1000)-ROW(Data!$B$2)+1),ROWS($B$4:B50))))</f>
        <v/>
      </c>
      <c r="E50" s="127" t="str">
        <f t="array" ref="E50">IF(ROWS($B$4:B50)&gt;$K$2,"",INDEX(Data!E$2:E$1000,SMALL(IF(Data!$B$2:$B$1000=FindQO!$D$2,ROW(Data!$E$2:$E$1000)-ROW(Data!$B$2)+1),ROWS($B$4:B50))))</f>
        <v/>
      </c>
      <c r="F50" s="128" t="str">
        <f t="array" ref="F50">IF(ROWS($B$4:B50)&gt;$K$2,"",INDEX(Data!F$2:F$1000,SMALL(IF(Data!$B$2:$B$1000=FindQO!$D$2,ROW(Data!$F$2:$F$1000)-ROW(Data!$B$2)+1),ROWS($B$4:B50))))</f>
        <v/>
      </c>
      <c r="G50" s="127" t="str">
        <f t="array" ref="G50">IF(ROWS($B$4:B50)&gt;$K$2,"",INDEX(Data!G$2:G$1000,SMALL(IF(Data!$B$2:$B$1000=FindQO!$D$2,ROW(Data!$G$2:$G$1000)-ROW(Data!$B$2)+1),ROWS($B$4:B50))))</f>
        <v/>
      </c>
      <c r="H50" s="128" t="str">
        <f t="array" ref="H50">IF(ROWS($B$4:B50)&gt;$K$2,"",INDEX(Data!H$2:H$1000,SMALL(IF(Data!$B$2:$B$1000=FindQO!$D$2,ROW(Data!$H$2:$H$1000)-ROW(Data!$B$2)+1),ROWS($B$4:B50))))</f>
        <v/>
      </c>
    </row>
    <row r="51" spans="2:8" s="1" customFormat="1" ht="22.5" customHeight="1">
      <c r="B51" s="133" t="str">
        <f t="array" ref="B51">IF(ROWS($B$4:B51)&gt;$K$2,"",INDEX(Data!C$2:C$1000,SMALL(IF(Data!$B$2:$B$1000=FindQO!$D$2,ROW(Data!$C$2:$C$1000)-ROW(Data!$B$2)+1),ROWS($B$4:B51))))</f>
        <v/>
      </c>
      <c r="C51" s="131" t="str">
        <f t="array" ref="C51">IF(ROWS($B$4:B51)&gt;$K$2,"",INDEX(Data!B$2:B$1000,SMALL(IF(Data!$B$2:$B$1000=FindQO!$D$2,ROW(Data!$B$2:$B$1000)-ROW(Data!$B$2)+1),ROWS($B$4:B51))))</f>
        <v/>
      </c>
      <c r="D51" s="130" t="str">
        <f t="array" ref="D51">IF(ROWS($B$4:B51)&gt;$K$2,"",INDEX(Data!D$2:D$1000,SMALL(IF(Data!$B$2:$B$1000=FindQO!$D$2,ROW(Data!$D$2:$D$1000)-ROW(Data!$B$2)+1),ROWS($B$4:B51))))</f>
        <v/>
      </c>
      <c r="E51" s="127" t="str">
        <f t="array" ref="E51">IF(ROWS($B$4:B51)&gt;$K$2,"",INDEX(Data!E$2:E$1000,SMALL(IF(Data!$B$2:$B$1000=FindQO!$D$2,ROW(Data!$E$2:$E$1000)-ROW(Data!$B$2)+1),ROWS($B$4:B51))))</f>
        <v/>
      </c>
      <c r="F51" s="128" t="str">
        <f t="array" ref="F51">IF(ROWS($B$4:B51)&gt;$K$2,"",INDEX(Data!F$2:F$1000,SMALL(IF(Data!$B$2:$B$1000=FindQO!$D$2,ROW(Data!$F$2:$F$1000)-ROW(Data!$B$2)+1),ROWS($B$4:B51))))</f>
        <v/>
      </c>
      <c r="G51" s="127" t="str">
        <f t="array" ref="G51">IF(ROWS($B$4:B51)&gt;$K$2,"",INDEX(Data!G$2:G$1000,SMALL(IF(Data!$B$2:$B$1000=FindQO!$D$2,ROW(Data!$G$2:$G$1000)-ROW(Data!$B$2)+1),ROWS($B$4:B51))))</f>
        <v/>
      </c>
      <c r="H51" s="128" t="str">
        <f t="array" ref="H51">IF(ROWS($B$4:B51)&gt;$K$2,"",INDEX(Data!H$2:H$1000,SMALL(IF(Data!$B$2:$B$1000=FindQO!$D$2,ROW(Data!$H$2:$H$1000)-ROW(Data!$B$2)+1),ROWS($B$4:B51))))</f>
        <v/>
      </c>
    </row>
    <row r="52" spans="2:8" s="1" customFormat="1" ht="22.5" customHeight="1">
      <c r="B52" s="133" t="str">
        <f t="array" ref="B52">IF(ROWS($B$4:B52)&gt;$K$2,"",INDEX(Data!C$2:C$1000,SMALL(IF(Data!$B$2:$B$1000=FindQO!$D$2,ROW(Data!$C$2:$C$1000)-ROW(Data!$B$2)+1),ROWS($B$4:B52))))</f>
        <v/>
      </c>
      <c r="C52" s="131" t="str">
        <f t="array" ref="C52">IF(ROWS($B$4:B52)&gt;$K$2,"",INDEX(Data!B$2:B$1000,SMALL(IF(Data!$B$2:$B$1000=FindQO!$D$2,ROW(Data!$B$2:$B$1000)-ROW(Data!$B$2)+1),ROWS($B$4:B52))))</f>
        <v/>
      </c>
      <c r="D52" s="130" t="str">
        <f t="array" ref="D52">IF(ROWS($B$4:B52)&gt;$K$2,"",INDEX(Data!D$2:D$1000,SMALL(IF(Data!$B$2:$B$1000=FindQO!$D$2,ROW(Data!$D$2:$D$1000)-ROW(Data!$B$2)+1),ROWS($B$4:B52))))</f>
        <v/>
      </c>
      <c r="E52" s="127" t="str">
        <f t="array" ref="E52">IF(ROWS($B$4:B52)&gt;$K$2,"",INDEX(Data!E$2:E$1000,SMALL(IF(Data!$B$2:$B$1000=FindQO!$D$2,ROW(Data!$E$2:$E$1000)-ROW(Data!$B$2)+1),ROWS($B$4:B52))))</f>
        <v/>
      </c>
      <c r="F52" s="128" t="str">
        <f t="array" ref="F52">IF(ROWS($B$4:B52)&gt;$K$2,"",INDEX(Data!F$2:F$1000,SMALL(IF(Data!$B$2:$B$1000=FindQO!$D$2,ROW(Data!$F$2:$F$1000)-ROW(Data!$B$2)+1),ROWS($B$4:B52))))</f>
        <v/>
      </c>
      <c r="G52" s="127" t="str">
        <f t="array" ref="G52">IF(ROWS($B$4:B52)&gt;$K$2,"",INDEX(Data!G$2:G$1000,SMALL(IF(Data!$B$2:$B$1000=FindQO!$D$2,ROW(Data!$G$2:$G$1000)-ROW(Data!$B$2)+1),ROWS($B$4:B52))))</f>
        <v/>
      </c>
      <c r="H52" s="128" t="str">
        <f t="array" ref="H52">IF(ROWS($B$4:B52)&gt;$K$2,"",INDEX(Data!H$2:H$1000,SMALL(IF(Data!$B$2:$B$1000=FindQO!$D$2,ROW(Data!$H$2:$H$1000)-ROW(Data!$B$2)+1),ROWS($B$4:B52))))</f>
        <v/>
      </c>
    </row>
    <row r="53" spans="2:8" s="1" customFormat="1" ht="22.5" customHeight="1">
      <c r="B53" s="133" t="str">
        <f t="array" ref="B53">IF(ROWS($B$4:B53)&gt;$K$2,"",INDEX(Data!C$2:C$1000,SMALL(IF(Data!$B$2:$B$1000=FindQO!$D$2,ROW(Data!$C$2:$C$1000)-ROW(Data!$B$2)+1),ROWS($B$4:B53))))</f>
        <v/>
      </c>
      <c r="C53" s="131" t="str">
        <f t="array" ref="C53">IF(ROWS($B$4:B53)&gt;$K$2,"",INDEX(Data!B$2:B$1000,SMALL(IF(Data!$B$2:$B$1000=FindQO!$D$2,ROW(Data!$B$2:$B$1000)-ROW(Data!$B$2)+1),ROWS($B$4:B53))))</f>
        <v/>
      </c>
      <c r="D53" s="130" t="str">
        <f t="array" ref="D53">IF(ROWS($B$4:B53)&gt;$K$2,"",INDEX(Data!D$2:D$1000,SMALL(IF(Data!$B$2:$B$1000=FindQO!$D$2,ROW(Data!$D$2:$D$1000)-ROW(Data!$B$2)+1),ROWS($B$4:B53))))</f>
        <v/>
      </c>
      <c r="E53" s="127" t="str">
        <f t="array" ref="E53">IF(ROWS($B$4:B53)&gt;$K$2,"",INDEX(Data!E$2:E$1000,SMALL(IF(Data!$B$2:$B$1000=FindQO!$D$2,ROW(Data!$E$2:$E$1000)-ROW(Data!$B$2)+1),ROWS($B$4:B53))))</f>
        <v/>
      </c>
      <c r="F53" s="128" t="str">
        <f t="array" ref="F53">IF(ROWS($B$4:B53)&gt;$K$2,"",INDEX(Data!F$2:F$1000,SMALL(IF(Data!$B$2:$B$1000=FindQO!$D$2,ROW(Data!$F$2:$F$1000)-ROW(Data!$B$2)+1),ROWS($B$4:B53))))</f>
        <v/>
      </c>
      <c r="G53" s="127" t="str">
        <f t="array" ref="G53">IF(ROWS($B$4:B53)&gt;$K$2,"",INDEX(Data!G$2:G$1000,SMALL(IF(Data!$B$2:$B$1000=FindQO!$D$2,ROW(Data!$G$2:$G$1000)-ROW(Data!$B$2)+1),ROWS($B$4:B53))))</f>
        <v/>
      </c>
      <c r="H53" s="128" t="str">
        <f t="array" ref="H53">IF(ROWS($B$4:B53)&gt;$K$2,"",INDEX(Data!H$2:H$1000,SMALL(IF(Data!$B$2:$B$1000=FindQO!$D$2,ROW(Data!$H$2:$H$1000)-ROW(Data!$B$2)+1),ROWS($B$4:B53))))</f>
        <v/>
      </c>
    </row>
    <row r="54" spans="2:8" s="1" customFormat="1" ht="22.5" customHeight="1">
      <c r="B54" s="133" t="str">
        <f t="array" ref="B54">IF(ROWS($B$4:B54)&gt;$K$2,"",INDEX(Data!C$2:C$1000,SMALL(IF(Data!$B$2:$B$1000=FindQO!$D$2,ROW(Data!$C$2:$C$1000)-ROW(Data!$B$2)+1),ROWS($B$4:B54))))</f>
        <v/>
      </c>
      <c r="C54" s="131" t="str">
        <f t="array" ref="C54">IF(ROWS($B$4:B54)&gt;$K$2,"",INDEX(Data!B$2:B$1000,SMALL(IF(Data!$B$2:$B$1000=FindQO!$D$2,ROW(Data!$B$2:$B$1000)-ROW(Data!$B$2)+1),ROWS($B$4:B54))))</f>
        <v/>
      </c>
      <c r="D54" s="130" t="str">
        <f t="array" ref="D54">IF(ROWS($B$4:B54)&gt;$K$2,"",INDEX(Data!D$2:D$1000,SMALL(IF(Data!$B$2:$B$1000=FindQO!$D$2,ROW(Data!$D$2:$D$1000)-ROW(Data!$B$2)+1),ROWS($B$4:B54))))</f>
        <v/>
      </c>
      <c r="E54" s="127" t="str">
        <f t="array" ref="E54">IF(ROWS($B$4:B54)&gt;$K$2,"",INDEX(Data!E$2:E$1000,SMALL(IF(Data!$B$2:$B$1000=FindQO!$D$2,ROW(Data!$E$2:$E$1000)-ROW(Data!$B$2)+1),ROWS($B$4:B54))))</f>
        <v/>
      </c>
      <c r="F54" s="128" t="str">
        <f t="array" ref="F54">IF(ROWS($B$4:B54)&gt;$K$2,"",INDEX(Data!F$2:F$1000,SMALL(IF(Data!$B$2:$B$1000=FindQO!$D$2,ROW(Data!$F$2:$F$1000)-ROW(Data!$B$2)+1),ROWS($B$4:B54))))</f>
        <v/>
      </c>
      <c r="G54" s="127" t="str">
        <f t="array" ref="G54">IF(ROWS($B$4:B54)&gt;$K$2,"",INDEX(Data!G$2:G$1000,SMALL(IF(Data!$B$2:$B$1000=FindQO!$D$2,ROW(Data!$G$2:$G$1000)-ROW(Data!$B$2)+1),ROWS($B$4:B54))))</f>
        <v/>
      </c>
      <c r="H54" s="128" t="str">
        <f t="array" ref="H54">IF(ROWS($B$4:B54)&gt;$K$2,"",INDEX(Data!H$2:H$1000,SMALL(IF(Data!$B$2:$B$1000=FindQO!$D$2,ROW(Data!$H$2:$H$1000)-ROW(Data!$B$2)+1),ROWS($B$4:B54))))</f>
        <v/>
      </c>
    </row>
    <row r="55" spans="2:8" s="1" customFormat="1" ht="22.5" customHeight="1">
      <c r="B55" s="133" t="str">
        <f t="array" ref="B55">IF(ROWS($B$4:B55)&gt;$K$2,"",INDEX(Data!C$2:C$1000,SMALL(IF(Data!$B$2:$B$1000=FindQO!$D$2,ROW(Data!$C$2:$C$1000)-ROW(Data!$B$2)+1),ROWS($B$4:B55))))</f>
        <v/>
      </c>
      <c r="C55" s="131" t="str">
        <f t="array" ref="C55">IF(ROWS($B$4:B55)&gt;$K$2,"",INDEX(Data!B$2:B$1000,SMALL(IF(Data!$B$2:$B$1000=FindQO!$D$2,ROW(Data!$B$2:$B$1000)-ROW(Data!$B$2)+1),ROWS($B$4:B55))))</f>
        <v/>
      </c>
      <c r="D55" s="130" t="str">
        <f t="array" ref="D55">IF(ROWS($B$4:B55)&gt;$K$2,"",INDEX(Data!D$2:D$1000,SMALL(IF(Data!$B$2:$B$1000=FindQO!$D$2,ROW(Data!$D$2:$D$1000)-ROW(Data!$B$2)+1),ROWS($B$4:B55))))</f>
        <v/>
      </c>
      <c r="E55" s="127" t="str">
        <f t="array" ref="E55">IF(ROWS($B$4:B55)&gt;$K$2,"",INDEX(Data!E$2:E$1000,SMALL(IF(Data!$B$2:$B$1000=FindQO!$D$2,ROW(Data!$E$2:$E$1000)-ROW(Data!$B$2)+1),ROWS($B$4:B55))))</f>
        <v/>
      </c>
      <c r="F55" s="128" t="str">
        <f t="array" ref="F55">IF(ROWS($B$4:B55)&gt;$K$2,"",INDEX(Data!F$2:F$1000,SMALL(IF(Data!$B$2:$B$1000=FindQO!$D$2,ROW(Data!$F$2:$F$1000)-ROW(Data!$B$2)+1),ROWS($B$4:B55))))</f>
        <v/>
      </c>
      <c r="G55" s="127" t="str">
        <f t="array" ref="G55">IF(ROWS($B$4:B55)&gt;$K$2,"",INDEX(Data!G$2:G$1000,SMALL(IF(Data!$B$2:$B$1000=FindQO!$D$2,ROW(Data!$G$2:$G$1000)-ROW(Data!$B$2)+1),ROWS($B$4:B55))))</f>
        <v/>
      </c>
      <c r="H55" s="128" t="str">
        <f t="array" ref="H55">IF(ROWS($B$4:B55)&gt;$K$2,"",INDEX(Data!H$2:H$1000,SMALL(IF(Data!$B$2:$B$1000=FindQO!$D$2,ROW(Data!$H$2:$H$1000)-ROW(Data!$B$2)+1),ROWS($B$4:B55))))</f>
        <v/>
      </c>
    </row>
    <row r="56" spans="2:8" s="1" customFormat="1" ht="22.5" customHeight="1">
      <c r="B56" s="133" t="str">
        <f t="array" ref="B56">IF(ROWS($B$4:B56)&gt;$K$2,"",INDEX(Data!C$2:C$1000,SMALL(IF(Data!$B$2:$B$1000=FindQO!$D$2,ROW(Data!$C$2:$C$1000)-ROW(Data!$B$2)+1),ROWS($B$4:B56))))</f>
        <v/>
      </c>
      <c r="C56" s="131" t="str">
        <f t="array" ref="C56">IF(ROWS($B$4:B56)&gt;$K$2,"",INDEX(Data!B$2:B$1000,SMALL(IF(Data!$B$2:$B$1000=FindQO!$D$2,ROW(Data!$B$2:$B$1000)-ROW(Data!$B$2)+1),ROWS($B$4:B56))))</f>
        <v/>
      </c>
      <c r="D56" s="130" t="str">
        <f t="array" ref="D56">IF(ROWS($B$4:B56)&gt;$K$2,"",INDEX(Data!D$2:D$1000,SMALL(IF(Data!$B$2:$B$1000=FindQO!$D$2,ROW(Data!$D$2:$D$1000)-ROW(Data!$B$2)+1),ROWS($B$4:B56))))</f>
        <v/>
      </c>
      <c r="E56" s="127" t="str">
        <f t="array" ref="E56">IF(ROWS($B$4:B56)&gt;$K$2,"",INDEX(Data!E$2:E$1000,SMALL(IF(Data!$B$2:$B$1000=FindQO!$D$2,ROW(Data!$E$2:$E$1000)-ROW(Data!$B$2)+1),ROWS($B$4:B56))))</f>
        <v/>
      </c>
      <c r="F56" s="128" t="str">
        <f t="array" ref="F56">IF(ROWS($B$4:B56)&gt;$K$2,"",INDEX(Data!F$2:F$1000,SMALL(IF(Data!$B$2:$B$1000=FindQO!$D$2,ROW(Data!$F$2:$F$1000)-ROW(Data!$B$2)+1),ROWS($B$4:B56))))</f>
        <v/>
      </c>
      <c r="G56" s="127" t="str">
        <f t="array" ref="G56">IF(ROWS($B$4:B56)&gt;$K$2,"",INDEX(Data!G$2:G$1000,SMALL(IF(Data!$B$2:$B$1000=FindQO!$D$2,ROW(Data!$G$2:$G$1000)-ROW(Data!$B$2)+1),ROWS($B$4:B56))))</f>
        <v/>
      </c>
      <c r="H56" s="128" t="str">
        <f t="array" ref="H56">IF(ROWS($B$4:B56)&gt;$K$2,"",INDEX(Data!H$2:H$1000,SMALL(IF(Data!$B$2:$B$1000=FindQO!$D$2,ROW(Data!$H$2:$H$1000)-ROW(Data!$B$2)+1),ROWS($B$4:B56))))</f>
        <v/>
      </c>
    </row>
    <row r="57" spans="2:8" s="1" customFormat="1" ht="22.5" customHeight="1">
      <c r="B57" s="133" t="str">
        <f t="array" ref="B57">IF(ROWS($B$4:B57)&gt;$K$2,"",INDEX(Data!C$2:C$1000,SMALL(IF(Data!$B$2:$B$1000=FindQO!$D$2,ROW(Data!$C$2:$C$1000)-ROW(Data!$B$2)+1),ROWS($B$4:B57))))</f>
        <v/>
      </c>
      <c r="C57" s="131" t="str">
        <f t="array" ref="C57">IF(ROWS($B$4:B57)&gt;$K$2,"",INDEX(Data!B$2:B$1000,SMALL(IF(Data!$B$2:$B$1000=FindQO!$D$2,ROW(Data!$B$2:$B$1000)-ROW(Data!$B$2)+1),ROWS($B$4:B57))))</f>
        <v/>
      </c>
      <c r="D57" s="130" t="str">
        <f t="array" ref="D57">IF(ROWS($B$4:B57)&gt;$K$2,"",INDEX(Data!D$2:D$1000,SMALL(IF(Data!$B$2:$B$1000=FindQO!$D$2,ROW(Data!$D$2:$D$1000)-ROW(Data!$B$2)+1),ROWS($B$4:B57))))</f>
        <v/>
      </c>
      <c r="E57" s="127" t="str">
        <f t="array" ref="E57">IF(ROWS($B$4:B57)&gt;$K$2,"",INDEX(Data!E$2:E$1000,SMALL(IF(Data!$B$2:$B$1000=FindQO!$D$2,ROW(Data!$E$2:$E$1000)-ROW(Data!$B$2)+1),ROWS($B$4:B57))))</f>
        <v/>
      </c>
      <c r="F57" s="128" t="str">
        <f t="array" ref="F57">IF(ROWS($B$4:B57)&gt;$K$2,"",INDEX(Data!F$2:F$1000,SMALL(IF(Data!$B$2:$B$1000=FindQO!$D$2,ROW(Data!$F$2:$F$1000)-ROW(Data!$B$2)+1),ROWS($B$4:B57))))</f>
        <v/>
      </c>
      <c r="G57" s="127" t="str">
        <f t="array" ref="G57">IF(ROWS($B$4:B57)&gt;$K$2,"",INDEX(Data!G$2:G$1000,SMALL(IF(Data!$B$2:$B$1000=FindQO!$D$2,ROW(Data!$G$2:$G$1000)-ROW(Data!$B$2)+1),ROWS($B$4:B57))))</f>
        <v/>
      </c>
      <c r="H57" s="128" t="str">
        <f t="array" ref="H57">IF(ROWS($B$4:B57)&gt;$K$2,"",INDEX(Data!H$2:H$1000,SMALL(IF(Data!$B$2:$B$1000=FindQO!$D$2,ROW(Data!$H$2:$H$1000)-ROW(Data!$B$2)+1),ROWS($B$4:B57))))</f>
        <v/>
      </c>
    </row>
    <row r="58" spans="2:8" s="1" customFormat="1" ht="22.5" customHeight="1">
      <c r="B58" s="133" t="str">
        <f t="array" ref="B58">IF(ROWS($B$4:B58)&gt;$K$2,"",INDEX(Data!C$2:C$1000,SMALL(IF(Data!$B$2:$B$1000=FindQO!$D$2,ROW(Data!$C$2:$C$1000)-ROW(Data!$B$2)+1),ROWS($B$4:B58))))</f>
        <v/>
      </c>
      <c r="C58" s="131" t="str">
        <f t="array" ref="C58">IF(ROWS($B$4:B58)&gt;$K$2,"",INDEX(Data!B$2:B$1000,SMALL(IF(Data!$B$2:$B$1000=FindQO!$D$2,ROW(Data!$B$2:$B$1000)-ROW(Data!$B$2)+1),ROWS($B$4:B58))))</f>
        <v/>
      </c>
      <c r="D58" s="130" t="str">
        <f t="array" ref="D58">IF(ROWS($B$4:B58)&gt;$K$2,"",INDEX(Data!D$2:D$1000,SMALL(IF(Data!$B$2:$B$1000=FindQO!$D$2,ROW(Data!$D$2:$D$1000)-ROW(Data!$B$2)+1),ROWS($B$4:B58))))</f>
        <v/>
      </c>
      <c r="E58" s="127" t="str">
        <f t="array" ref="E58">IF(ROWS($B$4:B58)&gt;$K$2,"",INDEX(Data!E$2:E$1000,SMALL(IF(Data!$B$2:$B$1000=FindQO!$D$2,ROW(Data!$E$2:$E$1000)-ROW(Data!$B$2)+1),ROWS($B$4:B58))))</f>
        <v/>
      </c>
      <c r="F58" s="128" t="str">
        <f t="array" ref="F58">IF(ROWS($B$4:B58)&gt;$K$2,"",INDEX(Data!F$2:F$1000,SMALL(IF(Data!$B$2:$B$1000=FindQO!$D$2,ROW(Data!$F$2:$F$1000)-ROW(Data!$B$2)+1),ROWS($B$4:B58))))</f>
        <v/>
      </c>
      <c r="G58" s="127" t="str">
        <f t="array" ref="G58">IF(ROWS($B$4:B58)&gt;$K$2,"",INDEX(Data!G$2:G$1000,SMALL(IF(Data!$B$2:$B$1000=FindQO!$D$2,ROW(Data!$G$2:$G$1000)-ROW(Data!$B$2)+1),ROWS($B$4:B58))))</f>
        <v/>
      </c>
      <c r="H58" s="128" t="str">
        <f t="array" ref="H58">IF(ROWS($B$4:B58)&gt;$K$2,"",INDEX(Data!H$2:H$1000,SMALL(IF(Data!$B$2:$B$1000=FindQO!$D$2,ROW(Data!$H$2:$H$1000)-ROW(Data!$B$2)+1),ROWS($B$4:B58))))</f>
        <v/>
      </c>
    </row>
    <row r="59" spans="2:8" s="1" customFormat="1" ht="22.5" customHeight="1">
      <c r="B59" s="133" t="str">
        <f t="array" ref="B59">IF(ROWS($B$4:B59)&gt;$K$2,"",INDEX(Data!C$2:C$1000,SMALL(IF(Data!$B$2:$B$1000=FindQO!$D$2,ROW(Data!$C$2:$C$1000)-ROW(Data!$B$2)+1),ROWS($B$4:B59))))</f>
        <v/>
      </c>
      <c r="C59" s="131" t="str">
        <f t="array" ref="C59">IF(ROWS($B$4:B59)&gt;$K$2,"",INDEX(Data!B$2:B$1000,SMALL(IF(Data!$B$2:$B$1000=FindQO!$D$2,ROW(Data!$B$2:$B$1000)-ROW(Data!$B$2)+1),ROWS($B$4:B59))))</f>
        <v/>
      </c>
      <c r="D59" s="130" t="str">
        <f t="array" ref="D59">IF(ROWS($B$4:B59)&gt;$K$2,"",INDEX(Data!D$2:D$1000,SMALL(IF(Data!$B$2:$B$1000=FindQO!$D$2,ROW(Data!$D$2:$D$1000)-ROW(Data!$B$2)+1),ROWS($B$4:B59))))</f>
        <v/>
      </c>
      <c r="E59" s="127" t="str">
        <f t="array" ref="E59">IF(ROWS($B$4:B59)&gt;$K$2,"",INDEX(Data!E$2:E$1000,SMALL(IF(Data!$B$2:$B$1000=FindQO!$D$2,ROW(Data!$E$2:$E$1000)-ROW(Data!$B$2)+1),ROWS($B$4:B59))))</f>
        <v/>
      </c>
      <c r="F59" s="128" t="str">
        <f t="array" ref="F59">IF(ROWS($B$4:B59)&gt;$K$2,"",INDEX(Data!F$2:F$1000,SMALL(IF(Data!$B$2:$B$1000=FindQO!$D$2,ROW(Data!$F$2:$F$1000)-ROW(Data!$B$2)+1),ROWS($B$4:B59))))</f>
        <v/>
      </c>
      <c r="G59" s="127" t="str">
        <f t="array" ref="G59">IF(ROWS($B$4:B59)&gt;$K$2,"",INDEX(Data!G$2:G$1000,SMALL(IF(Data!$B$2:$B$1000=FindQO!$D$2,ROW(Data!$G$2:$G$1000)-ROW(Data!$B$2)+1),ROWS($B$4:B59))))</f>
        <v/>
      </c>
      <c r="H59" s="128" t="str">
        <f t="array" ref="H59">IF(ROWS($B$4:B59)&gt;$K$2,"",INDEX(Data!H$2:H$1000,SMALL(IF(Data!$B$2:$B$1000=FindQO!$D$2,ROW(Data!$H$2:$H$1000)-ROW(Data!$B$2)+1),ROWS($B$4:B59))))</f>
        <v/>
      </c>
    </row>
    <row r="60" spans="2:8" s="1" customFormat="1" ht="22.5" customHeight="1">
      <c r="B60" s="133" t="str">
        <f t="array" ref="B60">IF(ROWS($B$4:B60)&gt;$K$2,"",INDEX(Data!C$2:C$1000,SMALL(IF(Data!$B$2:$B$1000=FindQO!$D$2,ROW(Data!$C$2:$C$1000)-ROW(Data!$B$2)+1),ROWS($B$4:B60))))</f>
        <v/>
      </c>
      <c r="C60" s="131" t="str">
        <f t="array" ref="C60">IF(ROWS($B$4:B60)&gt;$K$2,"",INDEX(Data!B$2:B$1000,SMALL(IF(Data!$B$2:$B$1000=FindQO!$D$2,ROW(Data!$B$2:$B$1000)-ROW(Data!$B$2)+1),ROWS($B$4:B60))))</f>
        <v/>
      </c>
      <c r="D60" s="130" t="str">
        <f t="array" ref="D60">IF(ROWS($B$4:B60)&gt;$K$2,"",INDEX(Data!D$2:D$1000,SMALL(IF(Data!$B$2:$B$1000=FindQO!$D$2,ROW(Data!$D$2:$D$1000)-ROW(Data!$B$2)+1),ROWS($B$4:B60))))</f>
        <v/>
      </c>
      <c r="E60" s="127" t="str">
        <f t="array" ref="E60">IF(ROWS($B$4:B60)&gt;$K$2,"",INDEX(Data!E$2:E$1000,SMALL(IF(Data!$B$2:$B$1000=FindQO!$D$2,ROW(Data!$E$2:$E$1000)-ROW(Data!$B$2)+1),ROWS($B$4:B60))))</f>
        <v/>
      </c>
      <c r="F60" s="128" t="str">
        <f t="array" ref="F60">IF(ROWS($B$4:B60)&gt;$K$2,"",INDEX(Data!F$2:F$1000,SMALL(IF(Data!$B$2:$B$1000=FindQO!$D$2,ROW(Data!$F$2:$F$1000)-ROW(Data!$B$2)+1),ROWS($B$4:B60))))</f>
        <v/>
      </c>
      <c r="G60" s="127" t="str">
        <f t="array" ref="G60">IF(ROWS($B$4:B60)&gt;$K$2,"",INDEX(Data!G$2:G$1000,SMALL(IF(Data!$B$2:$B$1000=FindQO!$D$2,ROW(Data!$G$2:$G$1000)-ROW(Data!$B$2)+1),ROWS($B$4:B60))))</f>
        <v/>
      </c>
      <c r="H60" s="128" t="str">
        <f t="array" ref="H60">IF(ROWS($B$4:B60)&gt;$K$2,"",INDEX(Data!H$2:H$1000,SMALL(IF(Data!$B$2:$B$1000=FindQO!$D$2,ROW(Data!$H$2:$H$1000)-ROW(Data!$B$2)+1),ROWS($B$4:B60))))</f>
        <v/>
      </c>
    </row>
    <row r="61" spans="2:8" s="1" customFormat="1" ht="22.5" customHeight="1">
      <c r="B61" s="133" t="str">
        <f t="array" ref="B61">IF(ROWS($B$4:B61)&gt;$K$2,"",INDEX(Data!C$2:C$1000,SMALL(IF(Data!$B$2:$B$1000=FindQO!$D$2,ROW(Data!$C$2:$C$1000)-ROW(Data!$B$2)+1),ROWS($B$4:B61))))</f>
        <v/>
      </c>
      <c r="C61" s="131" t="str">
        <f t="array" ref="C61">IF(ROWS($B$4:B61)&gt;$K$2,"",INDEX(Data!B$2:B$1000,SMALL(IF(Data!$B$2:$B$1000=FindQO!$D$2,ROW(Data!$B$2:$B$1000)-ROW(Data!$B$2)+1),ROWS($B$4:B61))))</f>
        <v/>
      </c>
      <c r="D61" s="130" t="str">
        <f t="array" ref="D61">IF(ROWS($B$4:B61)&gt;$K$2,"",INDEX(Data!D$2:D$1000,SMALL(IF(Data!$B$2:$B$1000=FindQO!$D$2,ROW(Data!$D$2:$D$1000)-ROW(Data!$B$2)+1),ROWS($B$4:B61))))</f>
        <v/>
      </c>
      <c r="E61" s="127" t="str">
        <f t="array" ref="E61">IF(ROWS($B$4:B61)&gt;$K$2,"",INDEX(Data!E$2:E$1000,SMALL(IF(Data!$B$2:$B$1000=FindQO!$D$2,ROW(Data!$E$2:$E$1000)-ROW(Data!$B$2)+1),ROWS($B$4:B61))))</f>
        <v/>
      </c>
      <c r="F61" s="128" t="str">
        <f t="array" ref="F61">IF(ROWS($B$4:B61)&gt;$K$2,"",INDEX(Data!F$2:F$1000,SMALL(IF(Data!$B$2:$B$1000=FindQO!$D$2,ROW(Data!$F$2:$F$1000)-ROW(Data!$B$2)+1),ROWS($B$4:B61))))</f>
        <v/>
      </c>
      <c r="G61" s="127" t="str">
        <f t="array" ref="G61">IF(ROWS($B$4:B61)&gt;$K$2,"",INDEX(Data!G$2:G$1000,SMALL(IF(Data!$B$2:$B$1000=FindQO!$D$2,ROW(Data!$G$2:$G$1000)-ROW(Data!$B$2)+1),ROWS($B$4:B61))))</f>
        <v/>
      </c>
      <c r="H61" s="128" t="str">
        <f t="array" ref="H61">IF(ROWS($B$4:B61)&gt;$K$2,"",INDEX(Data!H$2:H$1000,SMALL(IF(Data!$B$2:$B$1000=FindQO!$D$2,ROW(Data!$H$2:$H$1000)-ROW(Data!$B$2)+1),ROWS($B$4:B61))))</f>
        <v/>
      </c>
    </row>
    <row r="62" spans="2:8" s="1" customFormat="1" ht="22.5" customHeight="1">
      <c r="B62" s="133" t="str">
        <f t="array" ref="B62">IF(ROWS($B$4:B62)&gt;$K$2,"",INDEX(Data!C$2:C$1000,SMALL(IF(Data!$B$2:$B$1000=FindQO!$D$2,ROW(Data!$C$2:$C$1000)-ROW(Data!$B$2)+1),ROWS($B$4:B62))))</f>
        <v/>
      </c>
      <c r="C62" s="131" t="str">
        <f t="array" ref="C62">IF(ROWS($B$4:B62)&gt;$K$2,"",INDEX(Data!B$2:B$1000,SMALL(IF(Data!$B$2:$B$1000=FindQO!$D$2,ROW(Data!$B$2:$B$1000)-ROW(Data!$B$2)+1),ROWS($B$4:B62))))</f>
        <v/>
      </c>
      <c r="D62" s="130" t="str">
        <f t="array" ref="D62">IF(ROWS($B$4:B62)&gt;$K$2,"",INDEX(Data!D$2:D$1000,SMALL(IF(Data!$B$2:$B$1000=FindQO!$D$2,ROW(Data!$D$2:$D$1000)-ROW(Data!$B$2)+1),ROWS($B$4:B62))))</f>
        <v/>
      </c>
      <c r="E62" s="127" t="str">
        <f t="array" ref="E62">IF(ROWS($B$4:B62)&gt;$K$2,"",INDEX(Data!E$2:E$1000,SMALL(IF(Data!$B$2:$B$1000=FindQO!$D$2,ROW(Data!$E$2:$E$1000)-ROW(Data!$B$2)+1),ROWS($B$4:B62))))</f>
        <v/>
      </c>
      <c r="F62" s="128" t="str">
        <f t="array" ref="F62">IF(ROWS($B$4:B62)&gt;$K$2,"",INDEX(Data!F$2:F$1000,SMALL(IF(Data!$B$2:$B$1000=FindQO!$D$2,ROW(Data!$F$2:$F$1000)-ROW(Data!$B$2)+1),ROWS($B$4:B62))))</f>
        <v/>
      </c>
      <c r="G62" s="127" t="str">
        <f t="array" ref="G62">IF(ROWS($B$4:B62)&gt;$K$2,"",INDEX(Data!G$2:G$1000,SMALL(IF(Data!$B$2:$B$1000=FindQO!$D$2,ROW(Data!$G$2:$G$1000)-ROW(Data!$B$2)+1),ROWS($B$4:B62))))</f>
        <v/>
      </c>
      <c r="H62" s="128" t="str">
        <f t="array" ref="H62">IF(ROWS($B$4:B62)&gt;$K$2,"",INDEX(Data!H$2:H$1000,SMALL(IF(Data!$B$2:$B$1000=FindQO!$D$2,ROW(Data!$H$2:$H$1000)-ROW(Data!$B$2)+1),ROWS($B$4:B62))))</f>
        <v/>
      </c>
    </row>
    <row r="63" spans="2:8" s="1" customFormat="1" ht="22.5" customHeight="1">
      <c r="B63" s="133" t="str">
        <f t="array" ref="B63">IF(ROWS($B$4:B63)&gt;$K$2,"",INDEX(Data!C$2:C$1000,SMALL(IF(Data!$B$2:$B$1000=FindQO!$D$2,ROW(Data!$C$2:$C$1000)-ROW(Data!$B$2)+1),ROWS($B$4:B63))))</f>
        <v/>
      </c>
      <c r="C63" s="131" t="str">
        <f t="array" ref="C63">IF(ROWS($B$4:B63)&gt;$K$2,"",INDEX(Data!B$2:B$1000,SMALL(IF(Data!$B$2:$B$1000=FindQO!$D$2,ROW(Data!$B$2:$B$1000)-ROW(Data!$B$2)+1),ROWS($B$4:B63))))</f>
        <v/>
      </c>
      <c r="D63" s="130" t="str">
        <f t="array" ref="D63">IF(ROWS($B$4:B63)&gt;$K$2,"",INDEX(Data!D$2:D$1000,SMALL(IF(Data!$B$2:$B$1000=FindQO!$D$2,ROW(Data!$D$2:$D$1000)-ROW(Data!$B$2)+1),ROWS($B$4:B63))))</f>
        <v/>
      </c>
      <c r="E63" s="127" t="str">
        <f t="array" ref="E63">IF(ROWS($B$4:B63)&gt;$K$2,"",INDEX(Data!E$2:E$1000,SMALL(IF(Data!$B$2:$B$1000=FindQO!$D$2,ROW(Data!$E$2:$E$1000)-ROW(Data!$B$2)+1),ROWS($B$4:B63))))</f>
        <v/>
      </c>
      <c r="F63" s="128" t="str">
        <f t="array" ref="F63">IF(ROWS($B$4:B63)&gt;$K$2,"",INDEX(Data!F$2:F$1000,SMALL(IF(Data!$B$2:$B$1000=FindQO!$D$2,ROW(Data!$F$2:$F$1000)-ROW(Data!$B$2)+1),ROWS($B$4:B63))))</f>
        <v/>
      </c>
      <c r="G63" s="127" t="str">
        <f t="array" ref="G63">IF(ROWS($B$4:B63)&gt;$K$2,"",INDEX(Data!G$2:G$1000,SMALL(IF(Data!$B$2:$B$1000=FindQO!$D$2,ROW(Data!$G$2:$G$1000)-ROW(Data!$B$2)+1),ROWS($B$4:B63))))</f>
        <v/>
      </c>
      <c r="H63" s="128" t="str">
        <f t="array" ref="H63">IF(ROWS($B$4:B63)&gt;$K$2,"",INDEX(Data!H$2:H$1000,SMALL(IF(Data!$B$2:$B$1000=FindQO!$D$2,ROW(Data!$H$2:$H$1000)-ROW(Data!$B$2)+1),ROWS($B$4:B63))))</f>
        <v/>
      </c>
    </row>
    <row r="64" spans="2:8" s="1" customFormat="1" ht="22.5" customHeight="1">
      <c r="B64" s="133" t="str">
        <f t="array" ref="B64">IF(ROWS($B$4:B64)&gt;$K$2,"",INDEX(Data!C$2:C$1000,SMALL(IF(Data!$B$2:$B$1000=FindQO!$D$2,ROW(Data!$C$2:$C$1000)-ROW(Data!$B$2)+1),ROWS($B$4:B64))))</f>
        <v/>
      </c>
      <c r="C64" s="131" t="str">
        <f t="array" ref="C64">IF(ROWS($B$4:B64)&gt;$K$2,"",INDEX(Data!B$2:B$1000,SMALL(IF(Data!$B$2:$B$1000=FindQO!$D$2,ROW(Data!$B$2:$B$1000)-ROW(Data!$B$2)+1),ROWS($B$4:B64))))</f>
        <v/>
      </c>
      <c r="D64" s="130" t="str">
        <f t="array" ref="D64">IF(ROWS($B$4:B64)&gt;$K$2,"",INDEX(Data!D$2:D$1000,SMALL(IF(Data!$B$2:$B$1000=FindQO!$D$2,ROW(Data!$D$2:$D$1000)-ROW(Data!$B$2)+1),ROWS($B$4:B64))))</f>
        <v/>
      </c>
      <c r="E64" s="127" t="str">
        <f t="array" ref="E64">IF(ROWS($B$4:B64)&gt;$K$2,"",INDEX(Data!E$2:E$1000,SMALL(IF(Data!$B$2:$B$1000=FindQO!$D$2,ROW(Data!$E$2:$E$1000)-ROW(Data!$B$2)+1),ROWS($B$4:B64))))</f>
        <v/>
      </c>
      <c r="F64" s="128" t="str">
        <f t="array" ref="F64">IF(ROWS($B$4:B64)&gt;$K$2,"",INDEX(Data!F$2:F$1000,SMALL(IF(Data!$B$2:$B$1000=FindQO!$D$2,ROW(Data!$F$2:$F$1000)-ROW(Data!$B$2)+1),ROWS($B$4:B64))))</f>
        <v/>
      </c>
      <c r="G64" s="127" t="str">
        <f t="array" ref="G64">IF(ROWS($B$4:B64)&gt;$K$2,"",INDEX(Data!G$2:G$1000,SMALL(IF(Data!$B$2:$B$1000=FindQO!$D$2,ROW(Data!$G$2:$G$1000)-ROW(Data!$B$2)+1),ROWS($B$4:B64))))</f>
        <v/>
      </c>
      <c r="H64" s="128" t="str">
        <f t="array" ref="H64">IF(ROWS($B$4:B64)&gt;$K$2,"",INDEX(Data!H$2:H$1000,SMALL(IF(Data!$B$2:$B$1000=FindQO!$D$2,ROW(Data!$H$2:$H$1000)-ROW(Data!$B$2)+1),ROWS($B$4:B64))))</f>
        <v/>
      </c>
    </row>
    <row r="65" spans="2:8" ht="22.5" customHeight="1">
      <c r="B65" s="133" t="str">
        <f t="array" ref="B65">IF(ROWS($B$4:B65)&gt;$K$2,"",INDEX(Data!C$2:C$1000,SMALL(IF(Data!$B$2:$B$1000=FindQO!$D$2,ROW(Data!$C$2:$C$1000)-ROW(Data!$B$2)+1),ROWS($B$4:B65))))</f>
        <v/>
      </c>
      <c r="C65" s="131" t="str">
        <f t="array" ref="C65">IF(ROWS($B$4:B65)&gt;$K$2,"",INDEX(Data!B$2:B$1000,SMALL(IF(Data!$B$2:$B$1000=FindQO!$D$2,ROW(Data!$B$2:$B$1000)-ROW(Data!$B$2)+1),ROWS($B$4:B65))))</f>
        <v/>
      </c>
      <c r="D65" s="130" t="str">
        <f t="array" ref="D65">IF(ROWS($B$4:B65)&gt;$K$2,"",INDEX(Data!D$2:D$1000,SMALL(IF(Data!$B$2:$B$1000=FindQO!$D$2,ROW(Data!$D$2:$D$1000)-ROW(Data!$B$2)+1),ROWS($B$4:B65))))</f>
        <v/>
      </c>
      <c r="E65" s="127" t="str">
        <f t="array" ref="E65">IF(ROWS($B$4:B65)&gt;$K$2,"",INDEX(Data!E$2:E$1000,SMALL(IF(Data!$B$2:$B$1000=FindQO!$D$2,ROW(Data!$E$2:$E$1000)-ROW(Data!$B$2)+1),ROWS($B$4:B65))))</f>
        <v/>
      </c>
      <c r="F65" s="128" t="str">
        <f t="array" ref="F65">IF(ROWS($B$4:B65)&gt;$K$2,"",INDEX(Data!F$2:F$1000,SMALL(IF(Data!$B$2:$B$1000=FindQO!$D$2,ROW(Data!$F$2:$F$1000)-ROW(Data!$B$2)+1),ROWS($B$4:B65))))</f>
        <v/>
      </c>
      <c r="G65" s="127" t="str">
        <f t="array" ref="G65">IF(ROWS($B$4:B65)&gt;$K$2,"",INDEX(Data!G$2:G$1000,SMALL(IF(Data!$B$2:$B$1000=FindQO!$D$2,ROW(Data!$G$2:$G$1000)-ROW(Data!$B$2)+1),ROWS($B$4:B65))))</f>
        <v/>
      </c>
      <c r="H65" s="128" t="str">
        <f t="array" ref="H65">IF(ROWS($B$4:B65)&gt;$K$2,"",INDEX(Data!H$2:H$1000,SMALL(IF(Data!$B$2:$B$1000=FindQO!$D$2,ROW(Data!$H$2:$H$1000)-ROW(Data!$B$2)+1),ROWS($B$4:B65))))</f>
        <v/>
      </c>
    </row>
    <row r="66" spans="2:8" ht="22.5" customHeight="1">
      <c r="B66" s="133" t="str">
        <f t="array" ref="B66">IF(ROWS($B$4:B66)&gt;$K$2,"",INDEX(Data!C$2:C$1000,SMALL(IF(Data!$B$2:$B$1000=FindQO!$D$2,ROW(Data!$C$2:$C$1000)-ROW(Data!$B$2)+1),ROWS($B$4:B66))))</f>
        <v/>
      </c>
      <c r="C66" s="131" t="str">
        <f t="array" ref="C66">IF(ROWS($B$4:B66)&gt;$K$2,"",INDEX(Data!B$2:B$1000,SMALL(IF(Data!$B$2:$B$1000=FindQO!$D$2,ROW(Data!$B$2:$B$1000)-ROW(Data!$B$2)+1),ROWS($B$4:B66))))</f>
        <v/>
      </c>
      <c r="D66" s="130" t="str">
        <f t="array" ref="D66">IF(ROWS($B$4:B66)&gt;$K$2,"",INDEX(Data!D$2:D$1000,SMALL(IF(Data!$B$2:$B$1000=FindQO!$D$2,ROW(Data!$D$2:$D$1000)-ROW(Data!$B$2)+1),ROWS($B$4:B66))))</f>
        <v/>
      </c>
      <c r="E66" s="127" t="str">
        <f t="array" ref="E66">IF(ROWS($B$4:B66)&gt;$K$2,"",INDEX(Data!E$2:E$1000,SMALL(IF(Data!$B$2:$B$1000=FindQO!$D$2,ROW(Data!$E$2:$E$1000)-ROW(Data!$B$2)+1),ROWS($B$4:B66))))</f>
        <v/>
      </c>
      <c r="F66" s="128" t="str">
        <f t="array" ref="F66">IF(ROWS($B$4:B66)&gt;$K$2,"",INDEX(Data!F$2:F$1000,SMALL(IF(Data!$B$2:$B$1000=FindQO!$D$2,ROW(Data!$F$2:$F$1000)-ROW(Data!$B$2)+1),ROWS($B$4:B66))))</f>
        <v/>
      </c>
      <c r="G66" s="127" t="str">
        <f t="array" ref="G66">IF(ROWS($B$4:B66)&gt;$K$2,"",INDEX(Data!G$2:G$1000,SMALL(IF(Data!$B$2:$B$1000=FindQO!$D$2,ROW(Data!$G$2:$G$1000)-ROW(Data!$B$2)+1),ROWS($B$4:B66))))</f>
        <v/>
      </c>
      <c r="H66" s="128" t="str">
        <f t="array" ref="H66">IF(ROWS($B$4:B66)&gt;$K$2,"",INDEX(Data!H$2:H$1000,SMALL(IF(Data!$B$2:$B$1000=FindQO!$D$2,ROW(Data!$H$2:$H$1000)-ROW(Data!$B$2)+1),ROWS($B$4:B66))))</f>
        <v/>
      </c>
    </row>
    <row r="67" spans="2:8" ht="22.5" customHeight="1"/>
    <row r="68" spans="2:8" ht="22.5" customHeight="1"/>
    <row r="69" spans="2:8" ht="22.5" customHeight="1"/>
    <row r="70" spans="2:8" ht="22.5" customHeight="1"/>
    <row r="71" spans="2:8" ht="22.5" customHeight="1"/>
    <row r="72" spans="2:8" ht="22.5" customHeight="1"/>
    <row r="73" spans="2:8" ht="22.5" customHeight="1"/>
    <row r="74" spans="2:8" ht="22.5" customHeight="1"/>
    <row r="75" spans="2:8" ht="22.5" customHeight="1"/>
    <row r="76" spans="2:8" ht="22.5" customHeight="1"/>
    <row r="77" spans="2:8" ht="22.5" customHeight="1"/>
    <row r="78" spans="2:8" ht="22.5" customHeight="1"/>
    <row r="79" spans="2:8" ht="22.5" customHeight="1"/>
    <row r="80" spans="2:8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  <row r="122" ht="22.5" customHeight="1"/>
    <row r="123" ht="22.5" customHeight="1"/>
    <row r="124" ht="22.5" customHeight="1"/>
    <row r="125" ht="22.5" customHeight="1"/>
    <row r="126" ht="22.5" customHeight="1"/>
    <row r="127" ht="22.5" customHeight="1"/>
    <row r="128" ht="22.5" customHeight="1"/>
    <row r="129" ht="22.5" customHeight="1"/>
    <row r="130" ht="22.5" customHeight="1"/>
    <row r="131" ht="22.5" customHeight="1"/>
    <row r="132" ht="22.5" customHeight="1"/>
    <row r="133" ht="22.5" customHeight="1"/>
    <row r="134" ht="22.5" customHeight="1"/>
    <row r="135" ht="22.5" customHeight="1"/>
    <row r="136" ht="22.5" customHeight="1"/>
    <row r="137" ht="22.5" customHeight="1"/>
    <row r="138" ht="22.5" customHeight="1"/>
    <row r="139" ht="22.5" customHeight="1"/>
    <row r="140" ht="22.5" customHeight="1"/>
    <row r="141" ht="22.5" customHeight="1"/>
    <row r="142" ht="22.5" customHeight="1"/>
    <row r="143" ht="22.5" customHeight="1"/>
    <row r="144" ht="22.5" customHeight="1"/>
    <row r="145" ht="22.5" customHeight="1"/>
    <row r="146" ht="22.5" customHeight="1"/>
    <row r="147" ht="22.5" customHeight="1"/>
    <row r="148" ht="22.5" customHeight="1"/>
    <row r="149" ht="22.5" customHeight="1"/>
    <row r="150" ht="22.5" customHeight="1"/>
    <row r="151" ht="22.5" customHeight="1"/>
    <row r="152" ht="22.5" customHeight="1"/>
    <row r="153" ht="22.5" customHeight="1"/>
    <row r="154" ht="22.5" customHeight="1"/>
    <row r="155" ht="22.5" customHeight="1"/>
    <row r="156" ht="22.5" customHeight="1"/>
    <row r="157" ht="22.5" customHeight="1"/>
    <row r="158" ht="22.5" customHeight="1"/>
    <row r="159" ht="22.5" customHeight="1"/>
    <row r="160" ht="22.5" customHeight="1"/>
    <row r="161" ht="22.5" customHeight="1"/>
    <row r="162" ht="22.5" customHeight="1"/>
    <row r="163" ht="22.5" customHeight="1"/>
    <row r="164" ht="22.5" customHeight="1"/>
    <row r="165" ht="22.5" customHeight="1"/>
    <row r="166" ht="22.5" customHeight="1"/>
    <row r="167" ht="22.5" customHeight="1"/>
    <row r="168" ht="22.5" customHeight="1"/>
    <row r="169" ht="22.5" customHeight="1"/>
  </sheetData>
  <mergeCells count="2">
    <mergeCell ref="B2:C2"/>
    <mergeCell ref="F2:G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2">
    <tabColor rgb="FFC00000"/>
  </sheetPr>
  <dimension ref="A1:R120"/>
  <sheetViews>
    <sheetView showGridLines="0" workbookViewId="0">
      <selection activeCell="B20" sqref="B20:E20"/>
    </sheetView>
  </sheetViews>
  <sheetFormatPr defaultRowHeight="14.25"/>
  <cols>
    <col min="1" max="1" width="8.25" style="2" customWidth="1"/>
    <col min="2" max="4" width="9" style="2"/>
    <col min="5" max="5" width="19.875" style="2" customWidth="1"/>
    <col min="6" max="6" width="8.375" style="2" customWidth="1"/>
    <col min="7" max="7" width="7.375" style="2" customWidth="1"/>
    <col min="8" max="8" width="9.75" style="2" customWidth="1"/>
    <col min="9" max="9" width="13" style="2" customWidth="1"/>
    <col min="10" max="16384" width="9" style="2"/>
  </cols>
  <sheetData>
    <row r="1" spans="1:18" ht="14.25" customHeight="1">
      <c r="A1" s="136" t="s">
        <v>71</v>
      </c>
      <c r="B1" s="137"/>
      <c r="C1" s="137"/>
      <c r="D1" s="137"/>
      <c r="E1" s="137"/>
      <c r="F1" s="137"/>
      <c r="G1" s="137"/>
      <c r="H1" s="137"/>
      <c r="I1" s="137"/>
    </row>
    <row r="2" spans="1:18" ht="14.25" customHeight="1">
      <c r="A2" s="137"/>
      <c r="B2" s="137"/>
      <c r="C2" s="137"/>
      <c r="D2" s="137"/>
      <c r="E2" s="137"/>
      <c r="F2" s="137"/>
      <c r="G2" s="137"/>
      <c r="H2" s="137"/>
      <c r="I2" s="137"/>
      <c r="R2" s="44"/>
    </row>
    <row r="3" spans="1:18" ht="14.25" customHeight="1">
      <c r="A3" s="137"/>
      <c r="B3" s="137"/>
      <c r="C3" s="137"/>
      <c r="D3" s="137"/>
      <c r="E3" s="137"/>
      <c r="F3" s="137"/>
      <c r="G3" s="137"/>
      <c r="H3" s="137"/>
      <c r="I3" s="137"/>
      <c r="R3" s="44"/>
    </row>
    <row r="4" spans="1:18" ht="14.25" customHeight="1">
      <c r="A4" s="137"/>
      <c r="B4" s="137"/>
      <c r="C4" s="137"/>
      <c r="D4" s="137"/>
      <c r="E4" s="137"/>
      <c r="F4" s="137"/>
      <c r="G4" s="137"/>
      <c r="H4" s="137"/>
      <c r="I4" s="137"/>
      <c r="R4" s="44"/>
    </row>
    <row r="5" spans="1:18" ht="14.25" customHeight="1">
      <c r="A5" s="137"/>
      <c r="B5" s="137"/>
      <c r="C5" s="137"/>
      <c r="D5" s="137"/>
      <c r="E5" s="137"/>
      <c r="F5" s="137"/>
      <c r="G5" s="137"/>
      <c r="H5" s="137"/>
      <c r="I5" s="137"/>
      <c r="R5" s="44"/>
    </row>
    <row r="6" spans="1:18" ht="16.5" customHeight="1">
      <c r="A6" s="137"/>
      <c r="B6" s="137"/>
      <c r="C6" s="137"/>
      <c r="D6" s="137"/>
      <c r="E6" s="137"/>
      <c r="F6" s="137"/>
      <c r="G6" s="137"/>
      <c r="H6" s="137"/>
      <c r="I6" s="137"/>
    </row>
    <row r="7" spans="1:18" ht="17.25" customHeight="1">
      <c r="A7" s="46" t="s">
        <v>18</v>
      </c>
      <c r="B7" s="218" t="str">
        <f>IF(FindPO!$H$4="","",FindPO!$H$4)</f>
        <v/>
      </c>
      <c r="C7" s="218"/>
      <c r="D7" s="218"/>
      <c r="E7" s="218"/>
      <c r="F7" s="46" t="s">
        <v>19</v>
      </c>
      <c r="G7" s="187" t="str">
        <f>IF(FindPO!$C$4="","",FindPO!$C$4)</f>
        <v/>
      </c>
      <c r="H7" s="187"/>
      <c r="I7" s="187"/>
      <c r="R7" s="44"/>
    </row>
    <row r="8" spans="1:18" ht="17.25" customHeight="1">
      <c r="A8" s="46" t="s">
        <v>17</v>
      </c>
      <c r="B8" s="143" t="str">
        <f>IF(B7&lt;&gt;"",VLOOKUP(B7,ผู้ขาย,3,FALSE),"")</f>
        <v/>
      </c>
      <c r="C8" s="143"/>
      <c r="D8" s="143"/>
      <c r="E8" s="143"/>
      <c r="F8" s="46" t="s">
        <v>20</v>
      </c>
      <c r="G8" s="192">
        <f ca="1">TODAY()</f>
        <v>40850</v>
      </c>
      <c r="H8" s="192"/>
      <c r="I8" s="33">
        <f ca="1">NOW()</f>
        <v>40850.417765972219</v>
      </c>
      <c r="R8" s="44"/>
    </row>
    <row r="9" spans="1:18" ht="17.25" customHeight="1">
      <c r="A9" s="46" t="s">
        <v>16</v>
      </c>
      <c r="B9" s="143" t="str">
        <f>IF(B7&lt;&gt;"",VLOOKUP(B7,ผู้ขาย,4,FALSE),"")</f>
        <v/>
      </c>
      <c r="C9" s="143"/>
      <c r="D9" s="143"/>
      <c r="E9" s="143"/>
      <c r="F9" s="46" t="s">
        <v>21</v>
      </c>
      <c r="G9" s="143">
        <f>1</f>
        <v>1</v>
      </c>
      <c r="H9" s="143"/>
      <c r="I9" s="143"/>
      <c r="R9" s="44"/>
    </row>
    <row r="10" spans="1:18" ht="17.25" customHeight="1">
      <c r="A10" s="47" t="s">
        <v>15</v>
      </c>
      <c r="B10" s="147" t="str">
        <f>IF(H13&lt;&gt;"",VLOOKUP(H13,หน่วยงาน,2,FALSE),"")</f>
        <v/>
      </c>
      <c r="C10" s="147"/>
      <c r="D10" s="147"/>
      <c r="E10" s="147"/>
      <c r="F10" s="47" t="s">
        <v>22</v>
      </c>
      <c r="G10" s="143" t="str">
        <f>IF(FindPO!$L$4="","",FindPO!$L$4)</f>
        <v/>
      </c>
      <c r="H10" s="143"/>
      <c r="I10" s="143"/>
      <c r="R10" s="44"/>
    </row>
    <row r="11" spans="1:18" ht="10.5" customHeight="1">
      <c r="A11" s="153"/>
      <c r="B11" s="153"/>
      <c r="C11" s="153"/>
      <c r="D11" s="153"/>
      <c r="E11" s="153"/>
      <c r="F11" s="153"/>
      <c r="G11" s="153"/>
      <c r="H11" s="153"/>
      <c r="I11" s="153"/>
      <c r="R11" s="44"/>
    </row>
    <row r="12" spans="1:18" ht="14.25" customHeight="1">
      <c r="A12" s="150" t="s">
        <v>0</v>
      </c>
      <c r="B12" s="151"/>
      <c r="C12" s="16"/>
      <c r="D12" s="17"/>
      <c r="E12" s="18"/>
      <c r="F12" s="212" t="s">
        <v>2</v>
      </c>
      <c r="G12" s="213"/>
      <c r="H12" s="203" t="str">
        <f>IF(PurchaseOrder!$I$12="","",PurchaseOrder!$I$12)</f>
        <v>รับสินค้าเอง</v>
      </c>
      <c r="I12" s="204"/>
      <c r="R12" s="44"/>
    </row>
    <row r="13" spans="1:18" ht="18" customHeight="1">
      <c r="A13" s="152"/>
      <c r="B13" s="153"/>
      <c r="C13" s="205" t="str">
        <f>IF(FindPO!$K$4="","",FindPO!$K$4)</f>
        <v/>
      </c>
      <c r="D13" s="206"/>
      <c r="E13" s="207"/>
      <c r="F13" s="214" t="s">
        <v>1</v>
      </c>
      <c r="G13" s="215"/>
      <c r="H13" s="208" t="str">
        <f>IF(FindPO!$I$4="","",FindPO!$I$4)</f>
        <v/>
      </c>
      <c r="I13" s="209"/>
      <c r="R13" s="44"/>
    </row>
    <row r="14" spans="1:18" ht="13.5" customHeight="1">
      <c r="A14" s="154"/>
      <c r="B14" s="155"/>
      <c r="C14" s="19"/>
      <c r="D14" s="20"/>
      <c r="E14" s="21"/>
      <c r="F14" s="216" t="s">
        <v>3</v>
      </c>
      <c r="G14" s="217"/>
      <c r="H14" s="210" t="str">
        <f>IF(H13&lt;&gt;"",VLOOKUP(H13,หน่วยงาน,3,FALSE),"")</f>
        <v/>
      </c>
      <c r="I14" s="211"/>
      <c r="R14" s="44"/>
    </row>
    <row r="15" spans="1:18" ht="14.25" customHeight="1">
      <c r="A15" s="165" t="s">
        <v>4</v>
      </c>
      <c r="B15" s="167" t="s">
        <v>5</v>
      </c>
      <c r="C15" s="168"/>
      <c r="D15" s="168"/>
      <c r="E15" s="168"/>
      <c r="F15" s="165" t="s">
        <v>6</v>
      </c>
      <c r="G15" s="170" t="s">
        <v>7</v>
      </c>
      <c r="H15" s="171" t="s">
        <v>8</v>
      </c>
      <c r="I15" s="145" t="s">
        <v>23</v>
      </c>
      <c r="R15" s="44"/>
    </row>
    <row r="16" spans="1:18" ht="14.25" customHeight="1">
      <c r="A16" s="166"/>
      <c r="B16" s="169"/>
      <c r="C16" s="169"/>
      <c r="D16" s="169"/>
      <c r="E16" s="169"/>
      <c r="F16" s="166"/>
      <c r="G16" s="166"/>
      <c r="H16" s="172"/>
      <c r="I16" s="146"/>
      <c r="R16" s="44"/>
    </row>
    <row r="17" spans="1:18" ht="20.25" customHeight="1">
      <c r="A17" s="121"/>
      <c r="B17" s="193"/>
      <c r="C17" s="194"/>
      <c r="D17" s="194"/>
      <c r="E17" s="194"/>
      <c r="F17" s="7"/>
      <c r="G17" s="120"/>
      <c r="H17" s="8"/>
      <c r="I17" s="31" t="str">
        <f>IF(H17="","",F17*H17)</f>
        <v/>
      </c>
      <c r="R17" s="44"/>
    </row>
    <row r="18" spans="1:18" ht="20.25" customHeight="1">
      <c r="A18" s="121"/>
      <c r="B18" s="193"/>
      <c r="C18" s="194"/>
      <c r="D18" s="194"/>
      <c r="E18" s="194"/>
      <c r="F18" s="7"/>
      <c r="G18" s="120"/>
      <c r="H18" s="8"/>
      <c r="I18" s="31" t="str">
        <f t="shared" ref="I18:I36" si="0">IF(H18="","",F18*H18)</f>
        <v/>
      </c>
      <c r="R18" s="44"/>
    </row>
    <row r="19" spans="1:18" ht="20.25" customHeight="1">
      <c r="A19" s="121"/>
      <c r="B19" s="193"/>
      <c r="C19" s="194"/>
      <c r="D19" s="194"/>
      <c r="E19" s="194"/>
      <c r="F19" s="7"/>
      <c r="G19" s="120"/>
      <c r="H19" s="8"/>
      <c r="I19" s="31" t="str">
        <f t="shared" si="0"/>
        <v/>
      </c>
      <c r="R19" s="44"/>
    </row>
    <row r="20" spans="1:18" ht="20.25" customHeight="1">
      <c r="A20" s="121"/>
      <c r="B20" s="193"/>
      <c r="C20" s="194"/>
      <c r="D20" s="194"/>
      <c r="E20" s="194"/>
      <c r="F20" s="7"/>
      <c r="G20" s="120"/>
      <c r="H20" s="8"/>
      <c r="I20" s="31" t="str">
        <f t="shared" si="0"/>
        <v/>
      </c>
      <c r="R20" s="44"/>
    </row>
    <row r="21" spans="1:18" ht="20.25" customHeight="1">
      <c r="A21" s="121"/>
      <c r="B21" s="193"/>
      <c r="C21" s="194"/>
      <c r="D21" s="194"/>
      <c r="E21" s="194"/>
      <c r="F21" s="7"/>
      <c r="G21" s="120"/>
      <c r="H21" s="8"/>
      <c r="I21" s="31" t="str">
        <f t="shared" si="0"/>
        <v/>
      </c>
      <c r="R21" s="44"/>
    </row>
    <row r="22" spans="1:18" ht="20.25" customHeight="1">
      <c r="A22" s="121"/>
      <c r="B22" s="193"/>
      <c r="C22" s="194"/>
      <c r="D22" s="194"/>
      <c r="E22" s="194"/>
      <c r="F22" s="7"/>
      <c r="G22" s="120"/>
      <c r="H22" s="8"/>
      <c r="I22" s="31" t="str">
        <f t="shared" si="0"/>
        <v/>
      </c>
      <c r="R22" s="44"/>
    </row>
    <row r="23" spans="1:18" ht="20.25" customHeight="1">
      <c r="A23" s="121"/>
      <c r="B23" s="193"/>
      <c r="C23" s="194"/>
      <c r="D23" s="194"/>
      <c r="E23" s="194"/>
      <c r="F23" s="7"/>
      <c r="G23" s="120"/>
      <c r="H23" s="8"/>
      <c r="I23" s="31" t="str">
        <f t="shared" si="0"/>
        <v/>
      </c>
      <c r="R23" s="44"/>
    </row>
    <row r="24" spans="1:18" ht="20.25" customHeight="1">
      <c r="A24" s="121"/>
      <c r="B24" s="193"/>
      <c r="C24" s="194"/>
      <c r="D24" s="194"/>
      <c r="E24" s="194"/>
      <c r="F24" s="7"/>
      <c r="G24" s="120"/>
      <c r="H24" s="8"/>
      <c r="I24" s="31" t="str">
        <f t="shared" si="0"/>
        <v/>
      </c>
      <c r="R24" s="44"/>
    </row>
    <row r="25" spans="1:18" ht="20.25" customHeight="1">
      <c r="A25" s="121"/>
      <c r="B25" s="193"/>
      <c r="C25" s="194"/>
      <c r="D25" s="194"/>
      <c r="E25" s="194"/>
      <c r="F25" s="7"/>
      <c r="G25" s="120"/>
      <c r="H25" s="8"/>
      <c r="I25" s="31" t="str">
        <f t="shared" si="0"/>
        <v/>
      </c>
      <c r="R25" s="44"/>
    </row>
    <row r="26" spans="1:18" ht="20.25" customHeight="1">
      <c r="A26" s="121"/>
      <c r="B26" s="193"/>
      <c r="C26" s="194"/>
      <c r="D26" s="194"/>
      <c r="E26" s="194"/>
      <c r="F26" s="7"/>
      <c r="G26" s="120"/>
      <c r="H26" s="8"/>
      <c r="I26" s="31" t="str">
        <f t="shared" si="0"/>
        <v/>
      </c>
      <c r="R26" s="44"/>
    </row>
    <row r="27" spans="1:18" ht="20.25" customHeight="1">
      <c r="A27" s="121"/>
      <c r="B27" s="193"/>
      <c r="C27" s="194"/>
      <c r="D27" s="194"/>
      <c r="E27" s="194"/>
      <c r="F27" s="7"/>
      <c r="G27" s="120"/>
      <c r="H27" s="8"/>
      <c r="I27" s="31" t="str">
        <f t="shared" si="0"/>
        <v/>
      </c>
      <c r="R27" s="44"/>
    </row>
    <row r="28" spans="1:18" ht="20.25" customHeight="1">
      <c r="A28" s="121"/>
      <c r="B28" s="193"/>
      <c r="C28" s="194"/>
      <c r="D28" s="194"/>
      <c r="E28" s="194"/>
      <c r="F28" s="7"/>
      <c r="G28" s="120"/>
      <c r="H28" s="8"/>
      <c r="I28" s="31" t="str">
        <f t="shared" si="0"/>
        <v/>
      </c>
      <c r="R28" s="44"/>
    </row>
    <row r="29" spans="1:18" ht="20.25" customHeight="1">
      <c r="A29" s="121"/>
      <c r="B29" s="193"/>
      <c r="C29" s="194"/>
      <c r="D29" s="194"/>
      <c r="E29" s="194"/>
      <c r="F29" s="7"/>
      <c r="G29" s="120"/>
      <c r="H29" s="8"/>
      <c r="I29" s="31" t="str">
        <f t="shared" si="0"/>
        <v/>
      </c>
      <c r="R29" s="44"/>
    </row>
    <row r="30" spans="1:18" ht="20.25" customHeight="1">
      <c r="A30" s="121"/>
      <c r="B30" s="193"/>
      <c r="C30" s="194"/>
      <c r="D30" s="194"/>
      <c r="E30" s="194"/>
      <c r="F30" s="7"/>
      <c r="G30" s="120"/>
      <c r="H30" s="8"/>
      <c r="I30" s="31" t="str">
        <f t="shared" si="0"/>
        <v/>
      </c>
    </row>
    <row r="31" spans="1:18" ht="20.25" customHeight="1">
      <c r="A31" s="121"/>
      <c r="B31" s="193"/>
      <c r="C31" s="194"/>
      <c r="D31" s="194"/>
      <c r="E31" s="194"/>
      <c r="F31" s="7"/>
      <c r="G31" s="120"/>
      <c r="H31" s="8"/>
      <c r="I31" s="31" t="str">
        <f t="shared" si="0"/>
        <v/>
      </c>
      <c r="R31" s="44"/>
    </row>
    <row r="32" spans="1:18" ht="20.25" customHeight="1">
      <c r="A32" s="121"/>
      <c r="B32" s="193"/>
      <c r="C32" s="194"/>
      <c r="D32" s="194"/>
      <c r="E32" s="194"/>
      <c r="F32" s="7"/>
      <c r="G32" s="120"/>
      <c r="H32" s="8"/>
      <c r="I32" s="31" t="str">
        <f t="shared" si="0"/>
        <v/>
      </c>
      <c r="R32" s="44"/>
    </row>
    <row r="33" spans="1:18" ht="20.25" customHeight="1">
      <c r="A33" s="121"/>
      <c r="B33" s="193"/>
      <c r="C33" s="194"/>
      <c r="D33" s="194"/>
      <c r="E33" s="194"/>
      <c r="F33" s="7"/>
      <c r="G33" s="120"/>
      <c r="H33" s="8"/>
      <c r="I33" s="31" t="str">
        <f t="shared" si="0"/>
        <v/>
      </c>
      <c r="R33" s="44"/>
    </row>
    <row r="34" spans="1:18" ht="20.25" customHeight="1">
      <c r="A34" s="121"/>
      <c r="B34" s="193"/>
      <c r="C34" s="194"/>
      <c r="D34" s="194"/>
      <c r="E34" s="194"/>
      <c r="F34" s="7"/>
      <c r="G34" s="120"/>
      <c r="H34" s="8"/>
      <c r="I34" s="31" t="str">
        <f t="shared" si="0"/>
        <v/>
      </c>
      <c r="R34" s="44"/>
    </row>
    <row r="35" spans="1:18" ht="20.25" customHeight="1">
      <c r="A35" s="121"/>
      <c r="B35" s="193"/>
      <c r="C35" s="194"/>
      <c r="D35" s="194"/>
      <c r="E35" s="194"/>
      <c r="F35" s="7"/>
      <c r="G35" s="120"/>
      <c r="H35" s="8"/>
      <c r="I35" s="31" t="str">
        <f t="shared" si="0"/>
        <v/>
      </c>
      <c r="R35" s="44"/>
    </row>
    <row r="36" spans="1:18" ht="20.25" customHeight="1">
      <c r="A36" s="121"/>
      <c r="B36" s="193"/>
      <c r="C36" s="194"/>
      <c r="D36" s="194"/>
      <c r="E36" s="194"/>
      <c r="F36" s="7"/>
      <c r="G36" s="120"/>
      <c r="H36" s="8"/>
      <c r="I36" s="31" t="str">
        <f t="shared" si="0"/>
        <v/>
      </c>
      <c r="R36" s="44"/>
    </row>
    <row r="37" spans="1:18" ht="20.25" customHeight="1">
      <c r="A37" s="12"/>
      <c r="B37" s="195" t="str">
        <f xml:space="preserve"> " ( " &amp; BAHTTEXT( I39) &amp; " ) "</f>
        <v xml:space="preserve"> ( ศูนย์บาทถ้วน ) </v>
      </c>
      <c r="C37" s="196"/>
      <c r="D37" s="196"/>
      <c r="E37" s="196"/>
      <c r="F37" s="197"/>
      <c r="G37" s="198" t="s">
        <v>9</v>
      </c>
      <c r="H37" s="169"/>
      <c r="I37" s="10">
        <f>IF(I57="",SUM(I17:I36),"")</f>
        <v>0</v>
      </c>
      <c r="R37" s="44"/>
    </row>
    <row r="38" spans="1:18" ht="20.25" customHeight="1">
      <c r="A38" s="12"/>
      <c r="B38" s="12"/>
      <c r="C38" s="12"/>
      <c r="D38" s="12"/>
      <c r="E38" s="12"/>
      <c r="F38" s="12"/>
      <c r="G38" s="199" t="s">
        <v>10</v>
      </c>
      <c r="H38" s="200"/>
      <c r="I38" s="10">
        <f>IF(I37="","",I37*7%)</f>
        <v>0</v>
      </c>
      <c r="R38" s="44"/>
    </row>
    <row r="39" spans="1:18" ht="20.25" customHeight="1">
      <c r="A39" s="12"/>
      <c r="B39" s="45" t="s">
        <v>12</v>
      </c>
      <c r="C39" s="201"/>
      <c r="D39" s="201"/>
      <c r="E39" s="48" t="s">
        <v>93</v>
      </c>
      <c r="F39" s="49"/>
      <c r="G39" s="200" t="s">
        <v>11</v>
      </c>
      <c r="H39" s="202"/>
      <c r="I39" s="11">
        <f>IF(I37="","",I37+I38)</f>
        <v>0</v>
      </c>
      <c r="R39" s="44"/>
    </row>
    <row r="40" spans="1:18" ht="20.25" customHeight="1">
      <c r="A40" s="12"/>
      <c r="B40" s="191" t="s">
        <v>92</v>
      </c>
      <c r="C40" s="191"/>
      <c r="D40" s="191"/>
      <c r="E40" s="191"/>
      <c r="F40" s="12"/>
      <c r="G40" s="12"/>
      <c r="H40" s="12"/>
      <c r="I40" s="12"/>
      <c r="R40" s="44"/>
    </row>
    <row r="41" spans="1:18" ht="13.5" customHeight="1">
      <c r="A41" s="136" t="s">
        <v>71</v>
      </c>
      <c r="B41" s="137"/>
      <c r="C41" s="137"/>
      <c r="D41" s="137"/>
      <c r="E41" s="137"/>
      <c r="F41" s="137"/>
      <c r="G41" s="137"/>
      <c r="H41" s="137"/>
      <c r="I41" s="137"/>
      <c r="R41" s="44"/>
    </row>
    <row r="42" spans="1:18" ht="13.5" customHeight="1">
      <c r="A42" s="137"/>
      <c r="B42" s="137"/>
      <c r="C42" s="137"/>
      <c r="D42" s="137"/>
      <c r="E42" s="137"/>
      <c r="F42" s="137"/>
      <c r="G42" s="137"/>
      <c r="H42" s="137"/>
      <c r="I42" s="137"/>
      <c r="R42" s="44"/>
    </row>
    <row r="43" spans="1:18" ht="13.5" customHeight="1">
      <c r="A43" s="137"/>
      <c r="B43" s="137"/>
      <c r="C43" s="137"/>
      <c r="D43" s="137"/>
      <c r="E43" s="137"/>
      <c r="F43" s="137"/>
      <c r="G43" s="137"/>
      <c r="H43" s="137"/>
      <c r="I43" s="137"/>
      <c r="R43" s="44"/>
    </row>
    <row r="44" spans="1:18" ht="13.5" customHeight="1">
      <c r="A44" s="137"/>
      <c r="B44" s="137"/>
      <c r="C44" s="137"/>
      <c r="D44" s="137"/>
      <c r="E44" s="137"/>
      <c r="F44" s="137"/>
      <c r="G44" s="137"/>
      <c r="H44" s="137"/>
      <c r="I44" s="137"/>
      <c r="R44" s="44"/>
    </row>
    <row r="45" spans="1:18" ht="13.5" customHeight="1">
      <c r="A45" s="137"/>
      <c r="B45" s="137"/>
      <c r="C45" s="137"/>
      <c r="D45" s="137"/>
      <c r="E45" s="137"/>
      <c r="F45" s="137"/>
      <c r="G45" s="137"/>
      <c r="H45" s="137"/>
      <c r="I45" s="137"/>
      <c r="R45" s="44"/>
    </row>
    <row r="46" spans="1:18" ht="15" customHeight="1">
      <c r="A46" s="137"/>
      <c r="B46" s="137"/>
      <c r="C46" s="137"/>
      <c r="D46" s="137"/>
      <c r="E46" s="137"/>
      <c r="F46" s="137"/>
      <c r="G46" s="137"/>
      <c r="H46" s="137"/>
      <c r="I46" s="137"/>
      <c r="R46" s="44"/>
    </row>
    <row r="47" spans="1:18" ht="17.25" customHeight="1">
      <c r="A47" s="46" t="s">
        <v>18</v>
      </c>
      <c r="B47" s="218" t="str">
        <f>IF(FindPO!$H$4="","",FindPO!$H$4)</f>
        <v/>
      </c>
      <c r="C47" s="218"/>
      <c r="D47" s="218"/>
      <c r="E47" s="218"/>
      <c r="F47" s="46" t="s">
        <v>19</v>
      </c>
      <c r="G47" s="187" t="str">
        <f>IF(FindPO!$C$4="","",FindPO!$C$4)</f>
        <v/>
      </c>
      <c r="H47" s="187"/>
      <c r="I47" s="187"/>
      <c r="R47" s="44"/>
    </row>
    <row r="48" spans="1:18" ht="17.25" customHeight="1">
      <c r="A48" s="46" t="s">
        <v>17</v>
      </c>
      <c r="B48" s="143" t="str">
        <f>IF(B47&lt;&gt;"",VLOOKUP(B47,ผู้ขาย,3,FALSE),"")</f>
        <v/>
      </c>
      <c r="C48" s="143"/>
      <c r="D48" s="143"/>
      <c r="E48" s="143"/>
      <c r="F48" s="46" t="s">
        <v>20</v>
      </c>
      <c r="G48" s="192">
        <f ca="1">TODAY()</f>
        <v>40850</v>
      </c>
      <c r="H48" s="192"/>
      <c r="I48" s="33">
        <f ca="1">NOW()</f>
        <v>40850.417765972219</v>
      </c>
      <c r="R48" s="44"/>
    </row>
    <row r="49" spans="1:18" ht="17.25" customHeight="1">
      <c r="A49" s="46" t="s">
        <v>16</v>
      </c>
      <c r="B49" s="143" t="str">
        <f>IF(B47&lt;&gt;"",VLOOKUP(B47,ผู้ขาย,4,FALSE),"")</f>
        <v/>
      </c>
      <c r="C49" s="143"/>
      <c r="D49" s="143"/>
      <c r="E49" s="143"/>
      <c r="F49" s="46" t="s">
        <v>21</v>
      </c>
      <c r="G49" s="143">
        <f>2</f>
        <v>2</v>
      </c>
      <c r="H49" s="143"/>
      <c r="I49" s="143"/>
      <c r="R49" s="44"/>
    </row>
    <row r="50" spans="1:18" ht="17.25" customHeight="1">
      <c r="A50" s="47" t="s">
        <v>15</v>
      </c>
      <c r="B50" s="147" t="str">
        <f>IF(H53&lt;&gt;"",VLOOKUP(H53,หน่วยงาน,2,FALSE),"")</f>
        <v/>
      </c>
      <c r="C50" s="147"/>
      <c r="D50" s="147"/>
      <c r="E50" s="147"/>
      <c r="F50" s="47" t="s">
        <v>22</v>
      </c>
      <c r="G50" s="143" t="str">
        <f>IF(FindPO!$L$4="","",FindPO!$L$4)</f>
        <v/>
      </c>
      <c r="H50" s="143"/>
      <c r="I50" s="143"/>
      <c r="R50" s="44"/>
    </row>
    <row r="51" spans="1:18" ht="10.5" customHeight="1">
      <c r="A51" s="153"/>
      <c r="B51" s="153"/>
      <c r="C51" s="153"/>
      <c r="D51" s="153"/>
      <c r="E51" s="153"/>
      <c r="F51" s="153"/>
      <c r="G51" s="153"/>
      <c r="H51" s="153"/>
      <c r="I51" s="153"/>
    </row>
    <row r="52" spans="1:18" ht="15.75" customHeight="1">
      <c r="A52" s="150" t="s">
        <v>0</v>
      </c>
      <c r="B52" s="151"/>
      <c r="C52" s="16"/>
      <c r="D52" s="17"/>
      <c r="E52" s="18"/>
      <c r="F52" s="212" t="s">
        <v>2</v>
      </c>
      <c r="G52" s="213"/>
      <c r="H52" s="203" t="str">
        <f>IF(PurchaseOrder!$I$12="","",PurchaseOrder!$I$12)</f>
        <v>รับสินค้าเอง</v>
      </c>
      <c r="I52" s="204"/>
    </row>
    <row r="53" spans="1:18" ht="18" customHeight="1">
      <c r="A53" s="152"/>
      <c r="B53" s="153"/>
      <c r="C53" s="205" t="str">
        <f>IF(FindPO!$K$4="","",FindPO!$K$4)</f>
        <v/>
      </c>
      <c r="D53" s="206"/>
      <c r="E53" s="207"/>
      <c r="F53" s="214" t="s">
        <v>1</v>
      </c>
      <c r="G53" s="215"/>
      <c r="H53" s="208" t="str">
        <f>IF(FindPO!$I$4="","",FindPO!$I$4)</f>
        <v/>
      </c>
      <c r="I53" s="209"/>
    </row>
    <row r="54" spans="1:18" ht="14.25" customHeight="1">
      <c r="A54" s="154"/>
      <c r="B54" s="155"/>
      <c r="C54" s="19"/>
      <c r="D54" s="20"/>
      <c r="E54" s="21"/>
      <c r="F54" s="216" t="s">
        <v>3</v>
      </c>
      <c r="G54" s="217"/>
      <c r="H54" s="210" t="str">
        <f>IF(H53&lt;&gt;"",VLOOKUP(H53,หน่วยงาน,3,FALSE),"")</f>
        <v/>
      </c>
      <c r="I54" s="211"/>
    </row>
    <row r="55" spans="1:18" ht="14.25" customHeight="1">
      <c r="A55" s="165" t="s">
        <v>4</v>
      </c>
      <c r="B55" s="167" t="s">
        <v>5</v>
      </c>
      <c r="C55" s="168"/>
      <c r="D55" s="168"/>
      <c r="E55" s="168"/>
      <c r="F55" s="165" t="s">
        <v>6</v>
      </c>
      <c r="G55" s="170" t="s">
        <v>7</v>
      </c>
      <c r="H55" s="171" t="s">
        <v>8</v>
      </c>
      <c r="I55" s="145" t="s">
        <v>23</v>
      </c>
    </row>
    <row r="56" spans="1:18">
      <c r="A56" s="166"/>
      <c r="B56" s="169"/>
      <c r="C56" s="169"/>
      <c r="D56" s="169"/>
      <c r="E56" s="169"/>
      <c r="F56" s="166"/>
      <c r="G56" s="166"/>
      <c r="H56" s="172"/>
      <c r="I56" s="146"/>
    </row>
    <row r="57" spans="1:18" ht="21" customHeight="1">
      <c r="A57" s="121"/>
      <c r="B57" s="193"/>
      <c r="C57" s="194"/>
      <c r="D57" s="194"/>
      <c r="E57" s="194"/>
      <c r="F57" s="7"/>
      <c r="G57" s="120"/>
      <c r="H57" s="8"/>
      <c r="I57" s="31" t="str">
        <f>IF(H57="","",F57*H57)</f>
        <v/>
      </c>
    </row>
    <row r="58" spans="1:18" ht="21" customHeight="1">
      <c r="A58" s="121"/>
      <c r="B58" s="193"/>
      <c r="C58" s="194"/>
      <c r="D58" s="194"/>
      <c r="E58" s="194"/>
      <c r="F58" s="7"/>
      <c r="G58" s="120"/>
      <c r="H58" s="8"/>
      <c r="I58" s="31" t="str">
        <f t="shared" ref="I58:I76" si="1">IF(H58="","",F58*H58)</f>
        <v/>
      </c>
    </row>
    <row r="59" spans="1:18" ht="21" customHeight="1">
      <c r="A59" s="121"/>
      <c r="B59" s="193"/>
      <c r="C59" s="194"/>
      <c r="D59" s="194"/>
      <c r="E59" s="194"/>
      <c r="F59" s="7"/>
      <c r="G59" s="120"/>
      <c r="H59" s="8"/>
      <c r="I59" s="31" t="str">
        <f t="shared" si="1"/>
        <v/>
      </c>
    </row>
    <row r="60" spans="1:18" ht="21" customHeight="1">
      <c r="A60" s="121"/>
      <c r="B60" s="193"/>
      <c r="C60" s="194"/>
      <c r="D60" s="194"/>
      <c r="E60" s="194"/>
      <c r="F60" s="7"/>
      <c r="G60" s="120"/>
      <c r="H60" s="8"/>
      <c r="I60" s="31" t="str">
        <f t="shared" si="1"/>
        <v/>
      </c>
    </row>
    <row r="61" spans="1:18" ht="21" customHeight="1">
      <c r="A61" s="121"/>
      <c r="B61" s="193"/>
      <c r="C61" s="194"/>
      <c r="D61" s="194"/>
      <c r="E61" s="194"/>
      <c r="F61" s="7"/>
      <c r="G61" s="120"/>
      <c r="H61" s="8"/>
      <c r="I61" s="31" t="str">
        <f t="shared" si="1"/>
        <v/>
      </c>
    </row>
    <row r="62" spans="1:18" ht="21" customHeight="1">
      <c r="A62" s="121"/>
      <c r="B62" s="193"/>
      <c r="C62" s="194"/>
      <c r="D62" s="194"/>
      <c r="E62" s="194"/>
      <c r="F62" s="7"/>
      <c r="G62" s="120"/>
      <c r="H62" s="8"/>
      <c r="I62" s="31" t="str">
        <f t="shared" si="1"/>
        <v/>
      </c>
    </row>
    <row r="63" spans="1:18" ht="21" customHeight="1">
      <c r="A63" s="121"/>
      <c r="B63" s="193"/>
      <c r="C63" s="194"/>
      <c r="D63" s="194"/>
      <c r="E63" s="194"/>
      <c r="F63" s="7"/>
      <c r="G63" s="120"/>
      <c r="H63" s="8"/>
      <c r="I63" s="31" t="str">
        <f t="shared" si="1"/>
        <v/>
      </c>
    </row>
    <row r="64" spans="1:18" ht="21" customHeight="1">
      <c r="A64" s="121"/>
      <c r="B64" s="193"/>
      <c r="C64" s="194"/>
      <c r="D64" s="194"/>
      <c r="E64" s="194"/>
      <c r="F64" s="7"/>
      <c r="G64" s="120"/>
      <c r="H64" s="8"/>
      <c r="I64" s="31" t="str">
        <f t="shared" si="1"/>
        <v/>
      </c>
    </row>
    <row r="65" spans="1:9" ht="21" customHeight="1">
      <c r="A65" s="121"/>
      <c r="B65" s="193"/>
      <c r="C65" s="194"/>
      <c r="D65" s="194"/>
      <c r="E65" s="194"/>
      <c r="F65" s="7"/>
      <c r="G65" s="120"/>
      <c r="H65" s="8"/>
      <c r="I65" s="31" t="str">
        <f t="shared" si="1"/>
        <v/>
      </c>
    </row>
    <row r="66" spans="1:9" ht="21" customHeight="1">
      <c r="A66" s="121"/>
      <c r="B66" s="193"/>
      <c r="C66" s="194"/>
      <c r="D66" s="194"/>
      <c r="E66" s="194"/>
      <c r="F66" s="7"/>
      <c r="G66" s="120"/>
      <c r="H66" s="8"/>
      <c r="I66" s="31" t="str">
        <f t="shared" si="1"/>
        <v/>
      </c>
    </row>
    <row r="67" spans="1:9" ht="21" customHeight="1">
      <c r="A67" s="121"/>
      <c r="B67" s="193"/>
      <c r="C67" s="194"/>
      <c r="D67" s="194"/>
      <c r="E67" s="194"/>
      <c r="F67" s="7"/>
      <c r="G67" s="120"/>
      <c r="H67" s="8"/>
      <c r="I67" s="31" t="str">
        <f t="shared" si="1"/>
        <v/>
      </c>
    </row>
    <row r="68" spans="1:9" ht="21" customHeight="1">
      <c r="A68" s="121"/>
      <c r="B68" s="193"/>
      <c r="C68" s="194"/>
      <c r="D68" s="194"/>
      <c r="E68" s="194"/>
      <c r="F68" s="7"/>
      <c r="G68" s="120"/>
      <c r="H68" s="8"/>
      <c r="I68" s="31" t="str">
        <f t="shared" si="1"/>
        <v/>
      </c>
    </row>
    <row r="69" spans="1:9" ht="21" customHeight="1">
      <c r="A69" s="121"/>
      <c r="B69" s="193"/>
      <c r="C69" s="194"/>
      <c r="D69" s="194"/>
      <c r="E69" s="194"/>
      <c r="F69" s="7"/>
      <c r="G69" s="120"/>
      <c r="H69" s="8"/>
      <c r="I69" s="31" t="str">
        <f t="shared" si="1"/>
        <v/>
      </c>
    </row>
    <row r="70" spans="1:9" ht="21" customHeight="1">
      <c r="A70" s="121"/>
      <c r="B70" s="193"/>
      <c r="C70" s="194"/>
      <c r="D70" s="194"/>
      <c r="E70" s="194"/>
      <c r="F70" s="7"/>
      <c r="G70" s="120"/>
      <c r="H70" s="8"/>
      <c r="I70" s="31" t="str">
        <f t="shared" si="1"/>
        <v/>
      </c>
    </row>
    <row r="71" spans="1:9" ht="21" customHeight="1">
      <c r="A71" s="121"/>
      <c r="B71" s="193"/>
      <c r="C71" s="194"/>
      <c r="D71" s="194"/>
      <c r="E71" s="194"/>
      <c r="F71" s="7"/>
      <c r="G71" s="120"/>
      <c r="H71" s="8"/>
      <c r="I71" s="31" t="str">
        <f t="shared" si="1"/>
        <v/>
      </c>
    </row>
    <row r="72" spans="1:9" ht="21" customHeight="1">
      <c r="A72" s="121"/>
      <c r="B72" s="193"/>
      <c r="C72" s="194"/>
      <c r="D72" s="194"/>
      <c r="E72" s="194"/>
      <c r="F72" s="7"/>
      <c r="G72" s="120"/>
      <c r="H72" s="8"/>
      <c r="I72" s="31" t="str">
        <f t="shared" si="1"/>
        <v/>
      </c>
    </row>
    <row r="73" spans="1:9" ht="21" customHeight="1">
      <c r="A73" s="121"/>
      <c r="B73" s="193"/>
      <c r="C73" s="194"/>
      <c r="D73" s="194"/>
      <c r="E73" s="194"/>
      <c r="F73" s="7"/>
      <c r="G73" s="120"/>
      <c r="H73" s="8"/>
      <c r="I73" s="31" t="str">
        <f t="shared" si="1"/>
        <v/>
      </c>
    </row>
    <row r="74" spans="1:9" ht="21" customHeight="1">
      <c r="A74" s="121"/>
      <c r="B74" s="193"/>
      <c r="C74" s="194"/>
      <c r="D74" s="194"/>
      <c r="E74" s="194"/>
      <c r="F74" s="7"/>
      <c r="G74" s="120"/>
      <c r="H74" s="8"/>
      <c r="I74" s="31" t="str">
        <f t="shared" si="1"/>
        <v/>
      </c>
    </row>
    <row r="75" spans="1:9" ht="21" customHeight="1">
      <c r="A75" s="121"/>
      <c r="B75" s="193"/>
      <c r="C75" s="194"/>
      <c r="D75" s="194"/>
      <c r="E75" s="194"/>
      <c r="F75" s="7"/>
      <c r="G75" s="120"/>
      <c r="H75" s="8"/>
      <c r="I75" s="31" t="str">
        <f t="shared" si="1"/>
        <v/>
      </c>
    </row>
    <row r="76" spans="1:9" ht="21" customHeight="1">
      <c r="A76" s="121"/>
      <c r="B76" s="193"/>
      <c r="C76" s="194"/>
      <c r="D76" s="194"/>
      <c r="E76" s="194"/>
      <c r="F76" s="7"/>
      <c r="G76" s="120"/>
      <c r="H76" s="8"/>
      <c r="I76" s="31" t="str">
        <f t="shared" si="1"/>
        <v/>
      </c>
    </row>
    <row r="77" spans="1:9" ht="20.25" customHeight="1">
      <c r="A77" s="12"/>
      <c r="B77" s="195" t="str">
        <f xml:space="preserve"> " ( " &amp; BAHTTEXT( I79) &amp; " ) "</f>
        <v xml:space="preserve"> ( ศูนย์บาทถ้วน ) </v>
      </c>
      <c r="C77" s="196"/>
      <c r="D77" s="196"/>
      <c r="E77" s="196"/>
      <c r="F77" s="197"/>
      <c r="G77" s="198" t="s">
        <v>9</v>
      </c>
      <c r="H77" s="169"/>
      <c r="I77" s="10">
        <f>IF(I97="",SUM(I57:I76),"")</f>
        <v>0</v>
      </c>
    </row>
    <row r="78" spans="1:9" ht="20.25" customHeight="1">
      <c r="A78" s="12"/>
      <c r="B78" s="12"/>
      <c r="C78" s="12"/>
      <c r="D78" s="12"/>
      <c r="E78" s="12"/>
      <c r="F78" s="12"/>
      <c r="G78" s="199" t="s">
        <v>10</v>
      </c>
      <c r="H78" s="200"/>
      <c r="I78" s="10">
        <f>IF(I77="","",I77*7%)</f>
        <v>0</v>
      </c>
    </row>
    <row r="79" spans="1:9" ht="20.25" customHeight="1">
      <c r="A79" s="12"/>
      <c r="B79" s="112" t="s">
        <v>12</v>
      </c>
      <c r="C79" s="201"/>
      <c r="D79" s="201"/>
      <c r="E79" s="48" t="s">
        <v>93</v>
      </c>
      <c r="F79" s="113"/>
      <c r="G79" s="200" t="s">
        <v>11</v>
      </c>
      <c r="H79" s="202"/>
      <c r="I79" s="11">
        <f>IF(I77="","",I77+I78)</f>
        <v>0</v>
      </c>
    </row>
    <row r="80" spans="1:9" ht="17.25" customHeight="1">
      <c r="A80" s="12"/>
      <c r="B80" s="191" t="s">
        <v>92</v>
      </c>
      <c r="C80" s="191"/>
      <c r="D80" s="191"/>
      <c r="E80" s="191"/>
      <c r="F80" s="12"/>
      <c r="G80" s="12"/>
      <c r="H80" s="12"/>
      <c r="I80" s="12"/>
    </row>
    <row r="81" spans="1:9" ht="14.25" customHeight="1">
      <c r="A81" s="136" t="s">
        <v>71</v>
      </c>
      <c r="B81" s="137"/>
      <c r="C81" s="137"/>
      <c r="D81" s="137"/>
      <c r="E81" s="137"/>
      <c r="F81" s="137"/>
      <c r="G81" s="137"/>
      <c r="H81" s="137"/>
      <c r="I81" s="137"/>
    </row>
    <row r="82" spans="1:9" ht="10.5" customHeight="1">
      <c r="A82" s="137"/>
      <c r="B82" s="137"/>
      <c r="C82" s="137"/>
      <c r="D82" s="137"/>
      <c r="E82" s="137"/>
      <c r="F82" s="137"/>
      <c r="G82" s="137"/>
      <c r="H82" s="137"/>
      <c r="I82" s="137"/>
    </row>
    <row r="83" spans="1:9">
      <c r="A83" s="137"/>
      <c r="B83" s="137"/>
      <c r="C83" s="137"/>
      <c r="D83" s="137"/>
      <c r="E83" s="137"/>
      <c r="F83" s="137"/>
      <c r="G83" s="137"/>
      <c r="H83" s="137"/>
      <c r="I83" s="137"/>
    </row>
    <row r="84" spans="1:9">
      <c r="A84" s="137"/>
      <c r="B84" s="137"/>
      <c r="C84" s="137"/>
      <c r="D84" s="137"/>
      <c r="E84" s="137"/>
      <c r="F84" s="137"/>
      <c r="G84" s="137"/>
      <c r="H84" s="137"/>
      <c r="I84" s="137"/>
    </row>
    <row r="85" spans="1:9">
      <c r="A85" s="137"/>
      <c r="B85" s="137"/>
      <c r="C85" s="137"/>
      <c r="D85" s="137"/>
      <c r="E85" s="137"/>
      <c r="F85" s="137"/>
      <c r="G85" s="137"/>
      <c r="H85" s="137"/>
      <c r="I85" s="137"/>
    </row>
    <row r="86" spans="1:9" ht="16.5" customHeight="1">
      <c r="A86" s="137"/>
      <c r="B86" s="137"/>
      <c r="C86" s="137"/>
      <c r="D86" s="137"/>
      <c r="E86" s="137"/>
      <c r="F86" s="137"/>
      <c r="G86" s="137"/>
      <c r="H86" s="137"/>
      <c r="I86" s="137"/>
    </row>
    <row r="87" spans="1:9" ht="16.5" customHeight="1">
      <c r="A87" s="46" t="s">
        <v>18</v>
      </c>
      <c r="B87" s="218" t="str">
        <f>IF(FindPO!$H$4="","",FindPO!$H$4)</f>
        <v/>
      </c>
      <c r="C87" s="218"/>
      <c r="D87" s="218"/>
      <c r="E87" s="218"/>
      <c r="F87" s="46" t="s">
        <v>19</v>
      </c>
      <c r="G87" s="187" t="str">
        <f>IF(FindPO!$C$4="","",FindPO!$C$4)</f>
        <v/>
      </c>
      <c r="H87" s="187"/>
      <c r="I87" s="187"/>
    </row>
    <row r="88" spans="1:9" ht="16.5" customHeight="1">
      <c r="A88" s="46" t="s">
        <v>17</v>
      </c>
      <c r="B88" s="143" t="str">
        <f>IF(B87&lt;&gt;"",VLOOKUP(B87,ผู้ขาย,3,FALSE),"")</f>
        <v/>
      </c>
      <c r="C88" s="143"/>
      <c r="D88" s="143"/>
      <c r="E88" s="143"/>
      <c r="F88" s="46" t="s">
        <v>20</v>
      </c>
      <c r="G88" s="192">
        <f ca="1">TODAY()</f>
        <v>40850</v>
      </c>
      <c r="H88" s="192"/>
      <c r="I88" s="33">
        <f ca="1">NOW()</f>
        <v>40850.417765972219</v>
      </c>
    </row>
    <row r="89" spans="1:9" ht="16.5" customHeight="1">
      <c r="A89" s="46" t="s">
        <v>16</v>
      </c>
      <c r="B89" s="143" t="str">
        <f>IF(B87&lt;&gt;"",VLOOKUP(B87,ผู้ขาย,4,FALSE),"")</f>
        <v/>
      </c>
      <c r="C89" s="143"/>
      <c r="D89" s="143"/>
      <c r="E89" s="143"/>
      <c r="F89" s="46" t="s">
        <v>21</v>
      </c>
      <c r="G89" s="143">
        <f>3</f>
        <v>3</v>
      </c>
      <c r="H89" s="143"/>
      <c r="I89" s="143"/>
    </row>
    <row r="90" spans="1:9" ht="16.5" customHeight="1">
      <c r="A90" s="47" t="s">
        <v>15</v>
      </c>
      <c r="B90" s="147" t="str">
        <f>IF(H93&lt;&gt;"",VLOOKUP(H93,หน่วยงาน,2,FALSE),"")</f>
        <v/>
      </c>
      <c r="C90" s="147"/>
      <c r="D90" s="147"/>
      <c r="E90" s="147"/>
      <c r="F90" s="47" t="s">
        <v>22</v>
      </c>
      <c r="G90" s="143" t="str">
        <f>IF(FindPO!$L$4="","",FindPO!$L$4)</f>
        <v/>
      </c>
      <c r="H90" s="143"/>
      <c r="I90" s="143"/>
    </row>
    <row r="91" spans="1:9" ht="9.75" customHeight="1">
      <c r="A91" s="153"/>
      <c r="B91" s="153"/>
      <c r="C91" s="153"/>
      <c r="D91" s="153"/>
      <c r="E91" s="153"/>
      <c r="F91" s="153"/>
      <c r="G91" s="153"/>
      <c r="H91" s="153"/>
      <c r="I91" s="153"/>
    </row>
    <row r="92" spans="1:9" ht="15.75" customHeight="1">
      <c r="A92" s="150" t="s">
        <v>0</v>
      </c>
      <c r="B92" s="151"/>
      <c r="C92" s="16"/>
      <c r="D92" s="17"/>
      <c r="E92" s="18"/>
      <c r="F92" s="212" t="s">
        <v>2</v>
      </c>
      <c r="G92" s="213"/>
      <c r="H92" s="203" t="str">
        <f>IF(PurchaseOrder!$I$12="","",PurchaseOrder!$I$12)</f>
        <v>รับสินค้าเอง</v>
      </c>
      <c r="I92" s="204"/>
    </row>
    <row r="93" spans="1:9" ht="15.75" customHeight="1">
      <c r="A93" s="152"/>
      <c r="B93" s="153"/>
      <c r="C93" s="205" t="str">
        <f>IF(FindPO!$K$4="","",FindPO!$K$4)</f>
        <v/>
      </c>
      <c r="D93" s="206"/>
      <c r="E93" s="207"/>
      <c r="F93" s="214" t="s">
        <v>1</v>
      </c>
      <c r="G93" s="215"/>
      <c r="H93" s="208" t="str">
        <f>IF(FindPO!$I$4="","",FindPO!$I$4)</f>
        <v/>
      </c>
      <c r="I93" s="209"/>
    </row>
    <row r="94" spans="1:9" ht="15.75" customHeight="1">
      <c r="A94" s="154"/>
      <c r="B94" s="155"/>
      <c r="C94" s="19"/>
      <c r="D94" s="20"/>
      <c r="E94" s="21"/>
      <c r="F94" s="216" t="s">
        <v>3</v>
      </c>
      <c r="G94" s="217"/>
      <c r="H94" s="210" t="str">
        <f>IF(H93&lt;&gt;"",VLOOKUP(H93,หน่วยงาน,3,FALSE),"")</f>
        <v/>
      </c>
      <c r="I94" s="211"/>
    </row>
    <row r="95" spans="1:9" ht="15.75" customHeight="1">
      <c r="A95" s="165" t="s">
        <v>4</v>
      </c>
      <c r="B95" s="167" t="s">
        <v>5</v>
      </c>
      <c r="C95" s="168"/>
      <c r="D95" s="168"/>
      <c r="E95" s="168"/>
      <c r="F95" s="165" t="s">
        <v>6</v>
      </c>
      <c r="G95" s="170" t="s">
        <v>7</v>
      </c>
      <c r="H95" s="171" t="s">
        <v>8</v>
      </c>
      <c r="I95" s="145" t="s">
        <v>23</v>
      </c>
    </row>
    <row r="96" spans="1:9" ht="15.75" customHeight="1">
      <c r="A96" s="166"/>
      <c r="B96" s="169"/>
      <c r="C96" s="169"/>
      <c r="D96" s="169"/>
      <c r="E96" s="169"/>
      <c r="F96" s="166"/>
      <c r="G96" s="166"/>
      <c r="H96" s="172"/>
      <c r="I96" s="146"/>
    </row>
    <row r="97" spans="1:9" ht="21" customHeight="1">
      <c r="A97" s="121"/>
      <c r="B97" s="193"/>
      <c r="C97" s="194"/>
      <c r="D97" s="194"/>
      <c r="E97" s="194"/>
      <c r="F97" s="7"/>
      <c r="G97" s="120"/>
      <c r="H97" s="8"/>
      <c r="I97" s="31" t="str">
        <f>IF(H97="","",F97*H97)</f>
        <v/>
      </c>
    </row>
    <row r="98" spans="1:9" ht="21" customHeight="1">
      <c r="A98" s="121"/>
      <c r="B98" s="193"/>
      <c r="C98" s="194"/>
      <c r="D98" s="194"/>
      <c r="E98" s="194"/>
      <c r="F98" s="7"/>
      <c r="G98" s="120"/>
      <c r="H98" s="8"/>
      <c r="I98" s="31" t="str">
        <f t="shared" ref="I98:I116" si="2">IF(H98="","",F98*H98)</f>
        <v/>
      </c>
    </row>
    <row r="99" spans="1:9" ht="21" customHeight="1">
      <c r="A99" s="121"/>
      <c r="B99" s="193"/>
      <c r="C99" s="194"/>
      <c r="D99" s="194"/>
      <c r="E99" s="194"/>
      <c r="F99" s="7"/>
      <c r="G99" s="120"/>
      <c r="H99" s="8"/>
      <c r="I99" s="31" t="str">
        <f t="shared" si="2"/>
        <v/>
      </c>
    </row>
    <row r="100" spans="1:9" ht="21" customHeight="1">
      <c r="A100" s="121"/>
      <c r="B100" s="193"/>
      <c r="C100" s="194"/>
      <c r="D100" s="194"/>
      <c r="E100" s="194"/>
      <c r="F100" s="7"/>
      <c r="G100" s="120"/>
      <c r="H100" s="8"/>
      <c r="I100" s="31" t="str">
        <f t="shared" si="2"/>
        <v/>
      </c>
    </row>
    <row r="101" spans="1:9" ht="21" customHeight="1">
      <c r="A101" s="121"/>
      <c r="B101" s="193"/>
      <c r="C101" s="194"/>
      <c r="D101" s="194"/>
      <c r="E101" s="194"/>
      <c r="F101" s="7"/>
      <c r="G101" s="120"/>
      <c r="H101" s="8"/>
      <c r="I101" s="31" t="str">
        <f t="shared" si="2"/>
        <v/>
      </c>
    </row>
    <row r="102" spans="1:9" ht="21" customHeight="1">
      <c r="A102" s="121"/>
      <c r="B102" s="193"/>
      <c r="C102" s="194"/>
      <c r="D102" s="194"/>
      <c r="E102" s="194"/>
      <c r="F102" s="7"/>
      <c r="G102" s="120"/>
      <c r="H102" s="8"/>
      <c r="I102" s="31" t="str">
        <f t="shared" si="2"/>
        <v/>
      </c>
    </row>
    <row r="103" spans="1:9" ht="21" customHeight="1">
      <c r="A103" s="121"/>
      <c r="B103" s="193"/>
      <c r="C103" s="194"/>
      <c r="D103" s="194"/>
      <c r="E103" s="194"/>
      <c r="F103" s="7"/>
      <c r="G103" s="120"/>
      <c r="H103" s="8"/>
      <c r="I103" s="31" t="str">
        <f t="shared" si="2"/>
        <v/>
      </c>
    </row>
    <row r="104" spans="1:9" ht="21" customHeight="1">
      <c r="A104" s="121"/>
      <c r="B104" s="193"/>
      <c r="C104" s="194"/>
      <c r="D104" s="194"/>
      <c r="E104" s="194"/>
      <c r="F104" s="7"/>
      <c r="G104" s="120"/>
      <c r="H104" s="8"/>
      <c r="I104" s="31" t="str">
        <f t="shared" si="2"/>
        <v/>
      </c>
    </row>
    <row r="105" spans="1:9" ht="21" customHeight="1">
      <c r="A105" s="121"/>
      <c r="B105" s="193"/>
      <c r="C105" s="194"/>
      <c r="D105" s="194"/>
      <c r="E105" s="194"/>
      <c r="F105" s="7"/>
      <c r="G105" s="120"/>
      <c r="H105" s="8"/>
      <c r="I105" s="31" t="str">
        <f t="shared" si="2"/>
        <v/>
      </c>
    </row>
    <row r="106" spans="1:9" ht="21" customHeight="1">
      <c r="A106" s="121"/>
      <c r="B106" s="193"/>
      <c r="C106" s="194"/>
      <c r="D106" s="194"/>
      <c r="E106" s="194"/>
      <c r="F106" s="7"/>
      <c r="G106" s="120"/>
      <c r="H106" s="8"/>
      <c r="I106" s="31" t="str">
        <f t="shared" si="2"/>
        <v/>
      </c>
    </row>
    <row r="107" spans="1:9" ht="21" customHeight="1">
      <c r="A107" s="121"/>
      <c r="B107" s="193"/>
      <c r="C107" s="194"/>
      <c r="D107" s="194"/>
      <c r="E107" s="194"/>
      <c r="F107" s="7"/>
      <c r="G107" s="120"/>
      <c r="H107" s="8"/>
      <c r="I107" s="31" t="str">
        <f t="shared" si="2"/>
        <v/>
      </c>
    </row>
    <row r="108" spans="1:9" ht="21" customHeight="1">
      <c r="A108" s="121"/>
      <c r="B108" s="193"/>
      <c r="C108" s="194"/>
      <c r="D108" s="194"/>
      <c r="E108" s="194"/>
      <c r="F108" s="7"/>
      <c r="G108" s="120"/>
      <c r="H108" s="8"/>
      <c r="I108" s="31" t="str">
        <f t="shared" si="2"/>
        <v/>
      </c>
    </row>
    <row r="109" spans="1:9" ht="21" customHeight="1">
      <c r="A109" s="121"/>
      <c r="B109" s="193"/>
      <c r="C109" s="194"/>
      <c r="D109" s="194"/>
      <c r="E109" s="194"/>
      <c r="F109" s="7"/>
      <c r="G109" s="120"/>
      <c r="H109" s="8"/>
      <c r="I109" s="31" t="str">
        <f t="shared" si="2"/>
        <v/>
      </c>
    </row>
    <row r="110" spans="1:9" ht="21" customHeight="1">
      <c r="A110" s="121"/>
      <c r="B110" s="193"/>
      <c r="C110" s="194"/>
      <c r="D110" s="194"/>
      <c r="E110" s="194"/>
      <c r="F110" s="7"/>
      <c r="G110" s="120"/>
      <c r="H110" s="8"/>
      <c r="I110" s="31" t="str">
        <f t="shared" si="2"/>
        <v/>
      </c>
    </row>
    <row r="111" spans="1:9" ht="21" customHeight="1">
      <c r="A111" s="121"/>
      <c r="B111" s="193"/>
      <c r="C111" s="194"/>
      <c r="D111" s="194"/>
      <c r="E111" s="194"/>
      <c r="F111" s="7"/>
      <c r="G111" s="120"/>
      <c r="H111" s="8"/>
      <c r="I111" s="31" t="str">
        <f t="shared" si="2"/>
        <v/>
      </c>
    </row>
    <row r="112" spans="1:9" ht="21" customHeight="1">
      <c r="A112" s="121"/>
      <c r="B112" s="193"/>
      <c r="C112" s="194"/>
      <c r="D112" s="194"/>
      <c r="E112" s="194"/>
      <c r="F112" s="7"/>
      <c r="G112" s="120"/>
      <c r="H112" s="8"/>
      <c r="I112" s="31" t="str">
        <f t="shared" si="2"/>
        <v/>
      </c>
    </row>
    <row r="113" spans="1:9" ht="21" customHeight="1">
      <c r="A113" s="121"/>
      <c r="B113" s="193"/>
      <c r="C113" s="194"/>
      <c r="D113" s="194"/>
      <c r="E113" s="194"/>
      <c r="F113" s="7"/>
      <c r="G113" s="120"/>
      <c r="H113" s="8"/>
      <c r="I113" s="31" t="str">
        <f t="shared" si="2"/>
        <v/>
      </c>
    </row>
    <row r="114" spans="1:9" ht="21" customHeight="1">
      <c r="A114" s="121"/>
      <c r="B114" s="193"/>
      <c r="C114" s="194"/>
      <c r="D114" s="194"/>
      <c r="E114" s="194"/>
      <c r="F114" s="7"/>
      <c r="G114" s="120"/>
      <c r="H114" s="8"/>
      <c r="I114" s="31" t="str">
        <f t="shared" si="2"/>
        <v/>
      </c>
    </row>
    <row r="115" spans="1:9" ht="21" customHeight="1">
      <c r="A115" s="121"/>
      <c r="B115" s="193"/>
      <c r="C115" s="194"/>
      <c r="D115" s="194"/>
      <c r="E115" s="194"/>
      <c r="F115" s="7"/>
      <c r="G115" s="120"/>
      <c r="H115" s="8"/>
      <c r="I115" s="31" t="str">
        <f t="shared" si="2"/>
        <v/>
      </c>
    </row>
    <row r="116" spans="1:9" ht="21" customHeight="1">
      <c r="A116" s="121"/>
      <c r="B116" s="193"/>
      <c r="C116" s="194"/>
      <c r="D116" s="194"/>
      <c r="E116" s="194"/>
      <c r="F116" s="7"/>
      <c r="G116" s="120"/>
      <c r="H116" s="8"/>
      <c r="I116" s="31" t="str">
        <f t="shared" si="2"/>
        <v/>
      </c>
    </row>
    <row r="117" spans="1:9" ht="20.25" customHeight="1">
      <c r="A117" s="12"/>
      <c r="B117" s="195" t="str">
        <f xml:space="preserve"> " ( " &amp; BAHTTEXT( I119) &amp; " ) "</f>
        <v xml:space="preserve"> ( ศูนย์บาทถ้วน ) </v>
      </c>
      <c r="C117" s="196"/>
      <c r="D117" s="196"/>
      <c r="E117" s="196"/>
      <c r="F117" s="197"/>
      <c r="G117" s="198" t="s">
        <v>9</v>
      </c>
      <c r="H117" s="169"/>
      <c r="I117" s="10">
        <f>IF(I57&lt;="",SUM(I17:I36,I57:I76,I97:I116),"")</f>
        <v>0</v>
      </c>
    </row>
    <row r="118" spans="1:9" ht="19.5" customHeight="1">
      <c r="A118" s="12"/>
      <c r="B118" s="12"/>
      <c r="C118" s="12"/>
      <c r="D118" s="12"/>
      <c r="E118" s="12"/>
      <c r="F118" s="12"/>
      <c r="G118" s="199" t="s">
        <v>10</v>
      </c>
      <c r="H118" s="200"/>
      <c r="I118" s="10">
        <f>IF(I117="","",I117*7%)</f>
        <v>0</v>
      </c>
    </row>
    <row r="119" spans="1:9" ht="19.5" customHeight="1">
      <c r="A119" s="12"/>
      <c r="B119" s="112" t="s">
        <v>12</v>
      </c>
      <c r="C119" s="201"/>
      <c r="D119" s="201"/>
      <c r="E119" s="48" t="s">
        <v>93</v>
      </c>
      <c r="F119" s="113"/>
      <c r="G119" s="200" t="s">
        <v>11</v>
      </c>
      <c r="H119" s="202"/>
      <c r="I119" s="11">
        <f>IF(I117="","",I117+I118)</f>
        <v>0</v>
      </c>
    </row>
    <row r="120" spans="1:9" ht="19.5" customHeight="1">
      <c r="A120" s="12"/>
      <c r="B120" s="191" t="s">
        <v>92</v>
      </c>
      <c r="C120" s="191"/>
      <c r="D120" s="191"/>
      <c r="E120" s="191"/>
      <c r="F120" s="12"/>
      <c r="G120" s="12"/>
      <c r="H120" s="12"/>
      <c r="I120" s="12"/>
    </row>
  </sheetData>
  <sheetProtection password="C609" sheet="1" objects="1" scenarios="1"/>
  <mergeCells count="150">
    <mergeCell ref="A1:I6"/>
    <mergeCell ref="B7:E7"/>
    <mergeCell ref="B8:E8"/>
    <mergeCell ref="B9:E9"/>
    <mergeCell ref="G9:I9"/>
    <mergeCell ref="A15:A16"/>
    <mergeCell ref="B15:E16"/>
    <mergeCell ref="F15:F16"/>
    <mergeCell ref="G15:G16"/>
    <mergeCell ref="H15:H16"/>
    <mergeCell ref="I15:I16"/>
    <mergeCell ref="B10:E10"/>
    <mergeCell ref="G10:I10"/>
    <mergeCell ref="A11:I11"/>
    <mergeCell ref="A12:B14"/>
    <mergeCell ref="H12:I12"/>
    <mergeCell ref="H13:I13"/>
    <mergeCell ref="H14:I14"/>
    <mergeCell ref="F12:G12"/>
    <mergeCell ref="B24:E24"/>
    <mergeCell ref="B25:E25"/>
    <mergeCell ref="B26:E26"/>
    <mergeCell ref="B29:E29"/>
    <mergeCell ref="F13:G13"/>
    <mergeCell ref="F14:G14"/>
    <mergeCell ref="B17:E17"/>
    <mergeCell ref="B18:E18"/>
    <mergeCell ref="B19:E19"/>
    <mergeCell ref="B20:E20"/>
    <mergeCell ref="B21:E21"/>
    <mergeCell ref="B22:E22"/>
    <mergeCell ref="B47:E47"/>
    <mergeCell ref="B48:E48"/>
    <mergeCell ref="C13:E13"/>
    <mergeCell ref="B49:E49"/>
    <mergeCell ref="G49:I49"/>
    <mergeCell ref="B50:E50"/>
    <mergeCell ref="G50:I50"/>
    <mergeCell ref="B40:E40"/>
    <mergeCell ref="B27:E27"/>
    <mergeCell ref="B28:E28"/>
    <mergeCell ref="A41:I46"/>
    <mergeCell ref="B37:F37"/>
    <mergeCell ref="G37:H37"/>
    <mergeCell ref="G38:H38"/>
    <mergeCell ref="C39:D39"/>
    <mergeCell ref="G39:H39"/>
    <mergeCell ref="B31:E31"/>
    <mergeCell ref="B32:E32"/>
    <mergeCell ref="B33:E33"/>
    <mergeCell ref="B34:E34"/>
    <mergeCell ref="B35:E35"/>
    <mergeCell ref="B36:E36"/>
    <mergeCell ref="B30:E30"/>
    <mergeCell ref="B23:E23"/>
    <mergeCell ref="G55:G56"/>
    <mergeCell ref="H55:H56"/>
    <mergeCell ref="I55:I56"/>
    <mergeCell ref="A51:I51"/>
    <mergeCell ref="A52:B54"/>
    <mergeCell ref="H52:I52"/>
    <mergeCell ref="C53:E53"/>
    <mergeCell ref="H53:I53"/>
    <mergeCell ref="H54:I54"/>
    <mergeCell ref="F52:G52"/>
    <mergeCell ref="F53:G53"/>
    <mergeCell ref="F54:G54"/>
    <mergeCell ref="B57:E57"/>
    <mergeCell ref="B58:E58"/>
    <mergeCell ref="B59:E59"/>
    <mergeCell ref="B60:E60"/>
    <mergeCell ref="B61:E61"/>
    <mergeCell ref="B62:E62"/>
    <mergeCell ref="A55:A56"/>
    <mergeCell ref="B55:E56"/>
    <mergeCell ref="F55:F56"/>
    <mergeCell ref="B69:E69"/>
    <mergeCell ref="B70:E70"/>
    <mergeCell ref="B71:E71"/>
    <mergeCell ref="B72:E72"/>
    <mergeCell ref="B73:E73"/>
    <mergeCell ref="B74:E74"/>
    <mergeCell ref="B63:E63"/>
    <mergeCell ref="B64:E64"/>
    <mergeCell ref="B65:E65"/>
    <mergeCell ref="B66:E66"/>
    <mergeCell ref="B67:E67"/>
    <mergeCell ref="B68:E68"/>
    <mergeCell ref="B80:E80"/>
    <mergeCell ref="A81:I86"/>
    <mergeCell ref="B87:E87"/>
    <mergeCell ref="B88:E88"/>
    <mergeCell ref="B89:E89"/>
    <mergeCell ref="G89:I89"/>
    <mergeCell ref="B75:E75"/>
    <mergeCell ref="B76:E76"/>
    <mergeCell ref="B77:F77"/>
    <mergeCell ref="G77:H77"/>
    <mergeCell ref="G78:H78"/>
    <mergeCell ref="C79:D79"/>
    <mergeCell ref="G79:H79"/>
    <mergeCell ref="F95:F96"/>
    <mergeCell ref="G95:G96"/>
    <mergeCell ref="H95:H96"/>
    <mergeCell ref="I95:I96"/>
    <mergeCell ref="B90:E90"/>
    <mergeCell ref="G90:I90"/>
    <mergeCell ref="A91:I91"/>
    <mergeCell ref="A92:B94"/>
    <mergeCell ref="H92:I92"/>
    <mergeCell ref="C93:E93"/>
    <mergeCell ref="H93:I93"/>
    <mergeCell ref="H94:I94"/>
    <mergeCell ref="F92:G92"/>
    <mergeCell ref="F93:G93"/>
    <mergeCell ref="F94:G94"/>
    <mergeCell ref="B107:E107"/>
    <mergeCell ref="B108:E108"/>
    <mergeCell ref="B97:E97"/>
    <mergeCell ref="B98:E98"/>
    <mergeCell ref="B99:E99"/>
    <mergeCell ref="B100:E100"/>
    <mergeCell ref="B101:E101"/>
    <mergeCell ref="B102:E102"/>
    <mergeCell ref="A95:A96"/>
    <mergeCell ref="B95:E96"/>
    <mergeCell ref="B120:E120"/>
    <mergeCell ref="G87:I87"/>
    <mergeCell ref="G47:I47"/>
    <mergeCell ref="G7:I7"/>
    <mergeCell ref="G8:H8"/>
    <mergeCell ref="G48:H48"/>
    <mergeCell ref="G88:H88"/>
    <mergeCell ref="B115:E115"/>
    <mergeCell ref="B116:E116"/>
    <mergeCell ref="B117:F117"/>
    <mergeCell ref="G117:H117"/>
    <mergeCell ref="G118:H118"/>
    <mergeCell ref="C119:D119"/>
    <mergeCell ref="G119:H119"/>
    <mergeCell ref="B109:E109"/>
    <mergeCell ref="B110:E110"/>
    <mergeCell ref="B111:E111"/>
    <mergeCell ref="B112:E112"/>
    <mergeCell ref="B113:E113"/>
    <mergeCell ref="B114:E114"/>
    <mergeCell ref="B103:E103"/>
    <mergeCell ref="B104:E104"/>
    <mergeCell ref="B105:E105"/>
    <mergeCell ref="B106:E106"/>
  </mergeCells>
  <pageMargins left="0.34" right="0.34" top="0.38" bottom="0.37" header="0.3" footer="0.3"/>
  <pageSetup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6">
    <tabColor rgb="FFC00000"/>
  </sheetPr>
  <dimension ref="A1:R120"/>
  <sheetViews>
    <sheetView showGridLines="0" topLeftCell="A106" workbookViewId="0">
      <selection activeCell="N16" sqref="N16"/>
    </sheetView>
  </sheetViews>
  <sheetFormatPr defaultRowHeight="14.25"/>
  <cols>
    <col min="1" max="1" width="8.25" style="2" customWidth="1"/>
    <col min="2" max="4" width="9" style="2"/>
    <col min="5" max="5" width="19.875" style="2" customWidth="1"/>
    <col min="6" max="6" width="8.375" style="2" customWidth="1"/>
    <col min="7" max="7" width="7.375" style="2" customWidth="1"/>
    <col min="8" max="8" width="9.75" style="2" customWidth="1"/>
    <col min="9" max="9" width="13" style="2" customWidth="1"/>
    <col min="10" max="16384" width="9" style="2"/>
  </cols>
  <sheetData>
    <row r="1" spans="1:18" ht="14.25" customHeight="1">
      <c r="A1" s="136" t="s">
        <v>206</v>
      </c>
      <c r="B1" s="137"/>
      <c r="C1" s="137"/>
      <c r="D1" s="137"/>
      <c r="E1" s="137"/>
      <c r="F1" s="137"/>
      <c r="G1" s="137"/>
      <c r="H1" s="137"/>
      <c r="I1" s="137"/>
    </row>
    <row r="2" spans="1:18" ht="14.25" customHeight="1">
      <c r="A2" s="137"/>
      <c r="B2" s="137"/>
      <c r="C2" s="137"/>
      <c r="D2" s="137"/>
      <c r="E2" s="137"/>
      <c r="F2" s="137"/>
      <c r="G2" s="137"/>
      <c r="H2" s="137"/>
      <c r="I2" s="137"/>
      <c r="R2" s="44"/>
    </row>
    <row r="3" spans="1:18" ht="14.25" customHeight="1">
      <c r="A3" s="137"/>
      <c r="B3" s="137"/>
      <c r="C3" s="137"/>
      <c r="D3" s="137"/>
      <c r="E3" s="137"/>
      <c r="F3" s="137"/>
      <c r="G3" s="137"/>
      <c r="H3" s="137"/>
      <c r="I3" s="137"/>
      <c r="R3" s="44"/>
    </row>
    <row r="4" spans="1:18" ht="14.25" customHeight="1">
      <c r="A4" s="137"/>
      <c r="B4" s="137"/>
      <c r="C4" s="137"/>
      <c r="D4" s="137"/>
      <c r="E4" s="137"/>
      <c r="F4" s="137"/>
      <c r="G4" s="137"/>
      <c r="H4" s="137"/>
      <c r="I4" s="137"/>
      <c r="R4" s="44"/>
    </row>
    <row r="5" spans="1:18" ht="14.25" customHeight="1">
      <c r="A5" s="137"/>
      <c r="B5" s="137"/>
      <c r="C5" s="137"/>
      <c r="D5" s="137"/>
      <c r="E5" s="137"/>
      <c r="F5" s="137"/>
      <c r="G5" s="137"/>
      <c r="H5" s="137"/>
      <c r="I5" s="137"/>
      <c r="R5" s="44"/>
    </row>
    <row r="6" spans="1:18" ht="16.5" customHeight="1">
      <c r="A6" s="137"/>
      <c r="B6" s="137"/>
      <c r="C6" s="137"/>
      <c r="D6" s="137"/>
      <c r="E6" s="137"/>
      <c r="F6" s="137"/>
      <c r="G6" s="137"/>
      <c r="H6" s="137"/>
      <c r="I6" s="137"/>
    </row>
    <row r="7" spans="1:18" ht="17.25" customHeight="1">
      <c r="A7" s="46" t="s">
        <v>18</v>
      </c>
      <c r="B7" s="218" t="str">
        <f>IF(FindQO!$G$4="","",FindQO!$G$4)</f>
        <v/>
      </c>
      <c r="C7" s="218"/>
      <c r="D7" s="218"/>
      <c r="E7" s="218"/>
      <c r="F7" s="46" t="s">
        <v>19</v>
      </c>
      <c r="G7" s="187" t="str">
        <f>IF(FindQO!$C$4="","",FindQO!$C$4)</f>
        <v/>
      </c>
      <c r="H7" s="187"/>
      <c r="I7" s="187"/>
      <c r="R7" s="44"/>
    </row>
    <row r="8" spans="1:18" ht="17.25" customHeight="1">
      <c r="A8" s="46" t="s">
        <v>17</v>
      </c>
      <c r="B8" s="143" t="str">
        <f>IF(B7&lt;&gt;"",VLOOKUP(B7,ผู้ขาย,3,FALSE),"")</f>
        <v/>
      </c>
      <c r="C8" s="143"/>
      <c r="D8" s="143"/>
      <c r="E8" s="143"/>
      <c r="F8" s="46" t="s">
        <v>20</v>
      </c>
      <c r="G8" s="192">
        <f ca="1">TODAY()</f>
        <v>40850</v>
      </c>
      <c r="H8" s="192"/>
      <c r="I8" s="33">
        <f ca="1">NOW()</f>
        <v>40850.417765972219</v>
      </c>
      <c r="R8" s="44"/>
    </row>
    <row r="9" spans="1:18" ht="17.25" customHeight="1">
      <c r="A9" s="46" t="s">
        <v>16</v>
      </c>
      <c r="B9" s="143" t="str">
        <f>IF(B7&lt;&gt;"",VLOOKUP(B7,ผู้ขาย,4,FALSE),"")</f>
        <v/>
      </c>
      <c r="C9" s="143"/>
      <c r="D9" s="143"/>
      <c r="E9" s="143"/>
      <c r="F9" s="46" t="s">
        <v>21</v>
      </c>
      <c r="G9" s="143">
        <v>1</v>
      </c>
      <c r="H9" s="143"/>
      <c r="I9" s="143"/>
      <c r="R9" s="44"/>
    </row>
    <row r="10" spans="1:18" ht="17.25" customHeight="1">
      <c r="A10" s="47" t="s">
        <v>15</v>
      </c>
      <c r="B10" s="147" t="str">
        <f>IF(H13&lt;&gt;"",VLOOKUP(H13,หน่วยงาน,2,FALSE),"")</f>
        <v/>
      </c>
      <c r="C10" s="147"/>
      <c r="D10" s="147"/>
      <c r="E10" s="147"/>
      <c r="F10" s="47" t="s">
        <v>22</v>
      </c>
      <c r="G10" s="148"/>
      <c r="H10" s="148"/>
      <c r="I10" s="148"/>
      <c r="R10" s="44"/>
    </row>
    <row r="11" spans="1:18" ht="10.5" customHeight="1">
      <c r="A11" s="153"/>
      <c r="B11" s="153"/>
      <c r="C11" s="153"/>
      <c r="D11" s="153"/>
      <c r="E11" s="153"/>
      <c r="F11" s="153"/>
      <c r="G11" s="153"/>
      <c r="H11" s="153"/>
      <c r="I11" s="153"/>
      <c r="R11" s="44"/>
    </row>
    <row r="12" spans="1:18" ht="17.25" customHeight="1">
      <c r="A12" s="150" t="s">
        <v>0</v>
      </c>
      <c r="B12" s="151"/>
      <c r="C12" s="16"/>
      <c r="D12" s="17"/>
      <c r="E12" s="18"/>
      <c r="F12" s="212" t="s">
        <v>2</v>
      </c>
      <c r="G12" s="213"/>
      <c r="H12" s="203" t="str">
        <f>IF(Quotation!$H$12="","",Quotation!$H$12)</f>
        <v>บริษัทจัดส่งให้</v>
      </c>
      <c r="I12" s="204"/>
      <c r="R12" s="44"/>
    </row>
    <row r="13" spans="1:18" ht="17.25" customHeight="1">
      <c r="A13" s="152"/>
      <c r="B13" s="153"/>
      <c r="C13" s="205" t="str">
        <f>IF(Quotation!$C$13="","",Quotation!$C$13)</f>
        <v/>
      </c>
      <c r="D13" s="206"/>
      <c r="E13" s="207"/>
      <c r="F13" s="214" t="s">
        <v>1</v>
      </c>
      <c r="G13" s="215"/>
      <c r="H13" s="208" t="str">
        <f>IF(FindQO!$H$4="","",FindQO!$H$4)</f>
        <v/>
      </c>
      <c r="I13" s="209"/>
      <c r="R13" s="44"/>
    </row>
    <row r="14" spans="1:18" ht="17.25" customHeight="1">
      <c r="A14" s="154"/>
      <c r="B14" s="155"/>
      <c r="C14" s="19"/>
      <c r="D14" s="20"/>
      <c r="E14" s="21"/>
      <c r="F14" s="216" t="s">
        <v>3</v>
      </c>
      <c r="G14" s="217"/>
      <c r="H14" s="210" t="str">
        <f>IF(H13&lt;&gt;"",VLOOKUP(H13,หน่วยงาน,3,FALSE),"")</f>
        <v/>
      </c>
      <c r="I14" s="211"/>
      <c r="R14" s="44"/>
    </row>
    <row r="15" spans="1:18" ht="14.25" customHeight="1">
      <c r="A15" s="165" t="s">
        <v>4</v>
      </c>
      <c r="B15" s="167" t="s">
        <v>5</v>
      </c>
      <c r="C15" s="168"/>
      <c r="D15" s="168"/>
      <c r="E15" s="168"/>
      <c r="F15" s="165" t="s">
        <v>6</v>
      </c>
      <c r="G15" s="170" t="s">
        <v>7</v>
      </c>
      <c r="H15" s="171" t="s">
        <v>8</v>
      </c>
      <c r="I15" s="145" t="s">
        <v>23</v>
      </c>
      <c r="R15" s="44"/>
    </row>
    <row r="16" spans="1:18" ht="14.25" customHeight="1">
      <c r="A16" s="166"/>
      <c r="B16" s="169"/>
      <c r="C16" s="169"/>
      <c r="D16" s="169"/>
      <c r="E16" s="169"/>
      <c r="F16" s="166"/>
      <c r="G16" s="166"/>
      <c r="H16" s="172"/>
      <c r="I16" s="146"/>
      <c r="R16" s="44"/>
    </row>
    <row r="17" spans="1:18" ht="20.25" customHeight="1">
      <c r="A17" s="121"/>
      <c r="B17" s="193"/>
      <c r="C17" s="194"/>
      <c r="D17" s="194"/>
      <c r="E17" s="194"/>
      <c r="F17" s="7"/>
      <c r="G17" s="120"/>
      <c r="H17" s="8"/>
      <c r="I17" s="31"/>
      <c r="R17" s="44"/>
    </row>
    <row r="18" spans="1:18" ht="20.25" customHeight="1">
      <c r="A18" s="121"/>
      <c r="B18" s="193"/>
      <c r="C18" s="194"/>
      <c r="D18" s="194"/>
      <c r="E18" s="194"/>
      <c r="F18" s="7"/>
      <c r="G18" s="120"/>
      <c r="H18" s="8"/>
      <c r="I18" s="31"/>
      <c r="R18" s="44"/>
    </row>
    <row r="19" spans="1:18" ht="20.25" customHeight="1">
      <c r="A19" s="121"/>
      <c r="B19" s="193"/>
      <c r="C19" s="194"/>
      <c r="D19" s="194"/>
      <c r="E19" s="194"/>
      <c r="F19" s="7"/>
      <c r="G19" s="120"/>
      <c r="H19" s="8"/>
      <c r="I19" s="31"/>
      <c r="R19" s="44"/>
    </row>
    <row r="20" spans="1:18" ht="20.25" customHeight="1">
      <c r="A20" s="121"/>
      <c r="B20" s="193"/>
      <c r="C20" s="194"/>
      <c r="D20" s="194"/>
      <c r="E20" s="194"/>
      <c r="F20" s="7"/>
      <c r="G20" s="120"/>
      <c r="H20" s="8"/>
      <c r="I20" s="31"/>
      <c r="R20" s="44"/>
    </row>
    <row r="21" spans="1:18" ht="20.25" customHeight="1">
      <c r="A21" s="121"/>
      <c r="B21" s="193"/>
      <c r="C21" s="194"/>
      <c r="D21" s="194"/>
      <c r="E21" s="194"/>
      <c r="F21" s="7"/>
      <c r="G21" s="120"/>
      <c r="H21" s="8"/>
      <c r="I21" s="31"/>
      <c r="R21" s="44"/>
    </row>
    <row r="22" spans="1:18" ht="20.25" customHeight="1">
      <c r="A22" s="121"/>
      <c r="B22" s="193"/>
      <c r="C22" s="194"/>
      <c r="D22" s="194"/>
      <c r="E22" s="194"/>
      <c r="F22" s="7"/>
      <c r="G22" s="120"/>
      <c r="H22" s="8"/>
      <c r="I22" s="31"/>
      <c r="R22" s="44"/>
    </row>
    <row r="23" spans="1:18" ht="20.25" customHeight="1">
      <c r="A23" s="121"/>
      <c r="B23" s="193"/>
      <c r="C23" s="194"/>
      <c r="D23" s="194"/>
      <c r="E23" s="194"/>
      <c r="F23" s="7"/>
      <c r="G23" s="120"/>
      <c r="H23" s="8"/>
      <c r="I23" s="31"/>
      <c r="R23" s="44"/>
    </row>
    <row r="24" spans="1:18" ht="20.25" customHeight="1">
      <c r="A24" s="121"/>
      <c r="B24" s="193"/>
      <c r="C24" s="194"/>
      <c r="D24" s="194"/>
      <c r="E24" s="194"/>
      <c r="F24" s="7"/>
      <c r="G24" s="120"/>
      <c r="H24" s="8"/>
      <c r="I24" s="31"/>
      <c r="R24" s="44"/>
    </row>
    <row r="25" spans="1:18" ht="20.25" customHeight="1">
      <c r="A25" s="121"/>
      <c r="B25" s="193"/>
      <c r="C25" s="194"/>
      <c r="D25" s="194"/>
      <c r="E25" s="194"/>
      <c r="F25" s="7"/>
      <c r="G25" s="120"/>
      <c r="H25" s="8"/>
      <c r="I25" s="31"/>
      <c r="R25" s="44"/>
    </row>
    <row r="26" spans="1:18" ht="20.25" customHeight="1">
      <c r="A26" s="121"/>
      <c r="B26" s="193"/>
      <c r="C26" s="194"/>
      <c r="D26" s="194"/>
      <c r="E26" s="194"/>
      <c r="F26" s="7"/>
      <c r="G26" s="120"/>
      <c r="H26" s="8"/>
      <c r="I26" s="31"/>
      <c r="R26" s="44"/>
    </row>
    <row r="27" spans="1:18" ht="20.25" customHeight="1">
      <c r="A27" s="121"/>
      <c r="B27" s="193"/>
      <c r="C27" s="194"/>
      <c r="D27" s="194"/>
      <c r="E27" s="194"/>
      <c r="F27" s="7"/>
      <c r="G27" s="120"/>
      <c r="H27" s="8"/>
      <c r="I27" s="31"/>
      <c r="R27" s="44"/>
    </row>
    <row r="28" spans="1:18" ht="20.25" customHeight="1">
      <c r="A28" s="121"/>
      <c r="B28" s="193"/>
      <c r="C28" s="194"/>
      <c r="D28" s="194"/>
      <c r="E28" s="194"/>
      <c r="F28" s="7"/>
      <c r="G28" s="120"/>
      <c r="H28" s="8"/>
      <c r="I28" s="31"/>
      <c r="R28" s="44"/>
    </row>
    <row r="29" spans="1:18" ht="20.25" customHeight="1">
      <c r="A29" s="121"/>
      <c r="B29" s="193"/>
      <c r="C29" s="194"/>
      <c r="D29" s="194"/>
      <c r="E29" s="194"/>
      <c r="F29" s="7"/>
      <c r="G29" s="120"/>
      <c r="H29" s="8"/>
      <c r="I29" s="31"/>
      <c r="R29" s="44"/>
    </row>
    <row r="30" spans="1:18" ht="20.25" customHeight="1">
      <c r="A30" s="121"/>
      <c r="B30" s="193"/>
      <c r="C30" s="194"/>
      <c r="D30" s="194"/>
      <c r="E30" s="194"/>
      <c r="F30" s="7"/>
      <c r="G30" s="120"/>
      <c r="H30" s="8"/>
      <c r="I30" s="31"/>
    </row>
    <row r="31" spans="1:18" ht="20.25" customHeight="1">
      <c r="A31" s="121"/>
      <c r="B31" s="193"/>
      <c r="C31" s="194"/>
      <c r="D31" s="194"/>
      <c r="E31" s="194"/>
      <c r="F31" s="7"/>
      <c r="G31" s="120"/>
      <c r="H31" s="8"/>
      <c r="I31" s="31"/>
      <c r="R31" s="44"/>
    </row>
    <row r="32" spans="1:18" ht="20.25" customHeight="1">
      <c r="A32" s="121"/>
      <c r="B32" s="193"/>
      <c r="C32" s="194"/>
      <c r="D32" s="194"/>
      <c r="E32" s="194"/>
      <c r="F32" s="7"/>
      <c r="G32" s="120"/>
      <c r="H32" s="8"/>
      <c r="I32" s="31"/>
      <c r="R32" s="44"/>
    </row>
    <row r="33" spans="1:18" ht="20.25" customHeight="1">
      <c r="A33" s="121"/>
      <c r="B33" s="193"/>
      <c r="C33" s="194"/>
      <c r="D33" s="194"/>
      <c r="E33" s="194"/>
      <c r="F33" s="7"/>
      <c r="G33" s="120"/>
      <c r="H33" s="8"/>
      <c r="I33" s="31"/>
      <c r="R33" s="44"/>
    </row>
    <row r="34" spans="1:18" ht="20.25" customHeight="1">
      <c r="A34" s="121"/>
      <c r="B34" s="193"/>
      <c r="C34" s="194"/>
      <c r="D34" s="194"/>
      <c r="E34" s="194"/>
      <c r="F34" s="7"/>
      <c r="G34" s="120"/>
      <c r="H34" s="8"/>
      <c r="I34" s="31"/>
      <c r="R34" s="44"/>
    </row>
    <row r="35" spans="1:18" ht="20.25" customHeight="1">
      <c r="A35" s="121"/>
      <c r="B35" s="193"/>
      <c r="C35" s="194"/>
      <c r="D35" s="194"/>
      <c r="E35" s="194"/>
      <c r="F35" s="7"/>
      <c r="G35" s="120"/>
      <c r="H35" s="8"/>
      <c r="I35" s="31"/>
      <c r="R35" s="44"/>
    </row>
    <row r="36" spans="1:18" ht="20.25" customHeight="1">
      <c r="A36" s="121"/>
      <c r="B36" s="193"/>
      <c r="C36" s="194"/>
      <c r="D36" s="194"/>
      <c r="E36" s="194"/>
      <c r="F36" s="7"/>
      <c r="G36" s="120"/>
      <c r="H36" s="8"/>
      <c r="I36" s="31"/>
      <c r="R36" s="44"/>
    </row>
    <row r="37" spans="1:18" ht="20.25" customHeight="1">
      <c r="A37" s="12"/>
      <c r="B37" s="195" t="str">
        <f xml:space="preserve"> " ( " &amp; BAHTTEXT( I39) &amp; " ) "</f>
        <v xml:space="preserve"> ( ศูนย์บาทถ้วน ) </v>
      </c>
      <c r="C37" s="196"/>
      <c r="D37" s="196"/>
      <c r="E37" s="196"/>
      <c r="F37" s="197"/>
      <c r="G37" s="198" t="s">
        <v>9</v>
      </c>
      <c r="H37" s="169"/>
      <c r="I37" s="10"/>
      <c r="R37" s="44"/>
    </row>
    <row r="38" spans="1:18" ht="20.25" customHeight="1">
      <c r="A38" s="12"/>
      <c r="B38" s="12"/>
      <c r="C38" s="12"/>
      <c r="D38" s="12"/>
      <c r="E38" s="12"/>
      <c r="F38" s="12"/>
      <c r="G38" s="199" t="s">
        <v>10</v>
      </c>
      <c r="H38" s="200"/>
      <c r="I38" s="10"/>
      <c r="R38" s="44"/>
    </row>
    <row r="39" spans="1:18" ht="20.25" customHeight="1">
      <c r="A39" s="12"/>
      <c r="B39" s="96" t="s">
        <v>12</v>
      </c>
      <c r="C39" s="201"/>
      <c r="D39" s="201"/>
      <c r="E39" s="48" t="s">
        <v>93</v>
      </c>
      <c r="F39" s="97"/>
      <c r="G39" s="200" t="s">
        <v>11</v>
      </c>
      <c r="H39" s="202"/>
      <c r="I39" s="11"/>
      <c r="R39" s="44"/>
    </row>
    <row r="40" spans="1:18" ht="20.25" customHeight="1">
      <c r="A40" s="12"/>
      <c r="B40" s="191" t="s">
        <v>92</v>
      </c>
      <c r="C40" s="191"/>
      <c r="D40" s="191"/>
      <c r="E40" s="191"/>
      <c r="F40" s="12"/>
      <c r="G40" s="12"/>
      <c r="H40" s="12"/>
      <c r="I40" s="12"/>
      <c r="R40" s="44"/>
    </row>
    <row r="41" spans="1:18" ht="13.5" customHeight="1">
      <c r="A41" s="136" t="s">
        <v>206</v>
      </c>
      <c r="B41" s="137"/>
      <c r="C41" s="137"/>
      <c r="D41" s="137"/>
      <c r="E41" s="137"/>
      <c r="F41" s="137"/>
      <c r="G41" s="137"/>
      <c r="H41" s="137"/>
      <c r="I41" s="137"/>
      <c r="R41" s="44"/>
    </row>
    <row r="42" spans="1:18" ht="13.5" customHeight="1">
      <c r="A42" s="137"/>
      <c r="B42" s="137"/>
      <c r="C42" s="137"/>
      <c r="D42" s="137"/>
      <c r="E42" s="137"/>
      <c r="F42" s="137"/>
      <c r="G42" s="137"/>
      <c r="H42" s="137"/>
      <c r="I42" s="137"/>
      <c r="R42" s="44"/>
    </row>
    <row r="43" spans="1:18" ht="13.5" customHeight="1">
      <c r="A43" s="137"/>
      <c r="B43" s="137"/>
      <c r="C43" s="137"/>
      <c r="D43" s="137"/>
      <c r="E43" s="137"/>
      <c r="F43" s="137"/>
      <c r="G43" s="137"/>
      <c r="H43" s="137"/>
      <c r="I43" s="137"/>
      <c r="R43" s="44"/>
    </row>
    <row r="44" spans="1:18" ht="13.5" customHeight="1">
      <c r="A44" s="137"/>
      <c r="B44" s="137"/>
      <c r="C44" s="137"/>
      <c r="D44" s="137"/>
      <c r="E44" s="137"/>
      <c r="F44" s="137"/>
      <c r="G44" s="137"/>
      <c r="H44" s="137"/>
      <c r="I44" s="137"/>
      <c r="R44" s="44"/>
    </row>
    <row r="45" spans="1:18" ht="13.5" customHeight="1">
      <c r="A45" s="137"/>
      <c r="B45" s="137"/>
      <c r="C45" s="137"/>
      <c r="D45" s="137"/>
      <c r="E45" s="137"/>
      <c r="F45" s="137"/>
      <c r="G45" s="137"/>
      <c r="H45" s="137"/>
      <c r="I45" s="137"/>
      <c r="R45" s="44"/>
    </row>
    <row r="46" spans="1:18" ht="13.5" customHeight="1">
      <c r="A46" s="137"/>
      <c r="B46" s="137"/>
      <c r="C46" s="137"/>
      <c r="D46" s="137"/>
      <c r="E46" s="137"/>
      <c r="F46" s="137"/>
      <c r="G46" s="137"/>
      <c r="H46" s="137"/>
      <c r="I46" s="137"/>
      <c r="R46" s="44"/>
    </row>
    <row r="47" spans="1:18" ht="18" customHeight="1">
      <c r="A47" s="46" t="s">
        <v>18</v>
      </c>
      <c r="B47" s="218" t="str">
        <f>IF(FindQO!$G$4="","",FindQO!$G$4)</f>
        <v/>
      </c>
      <c r="C47" s="218"/>
      <c r="D47" s="218"/>
      <c r="E47" s="218"/>
      <c r="F47" s="46" t="s">
        <v>19</v>
      </c>
      <c r="G47" s="187" t="str">
        <f>IF(FindQO!$C$4="","",FindQO!$C$4)</f>
        <v/>
      </c>
      <c r="H47" s="187"/>
      <c r="I47" s="187"/>
      <c r="R47" s="44"/>
    </row>
    <row r="48" spans="1:18" ht="18" customHeight="1">
      <c r="A48" s="46" t="s">
        <v>17</v>
      </c>
      <c r="B48" s="143" t="str">
        <f>IF(B47&lt;&gt;"",VLOOKUP(B47,ผู้ขาย,3,FALSE),"")</f>
        <v/>
      </c>
      <c r="C48" s="143"/>
      <c r="D48" s="143"/>
      <c r="E48" s="143"/>
      <c r="F48" s="46" t="s">
        <v>20</v>
      </c>
      <c r="G48" s="192">
        <f ca="1">TODAY()</f>
        <v>40850</v>
      </c>
      <c r="H48" s="192"/>
      <c r="I48" s="33">
        <f ca="1">NOW()</f>
        <v>40850.417765972219</v>
      </c>
      <c r="R48" s="44"/>
    </row>
    <row r="49" spans="1:18" ht="18" customHeight="1">
      <c r="A49" s="46" t="s">
        <v>16</v>
      </c>
      <c r="B49" s="143" t="str">
        <f>IF(B47&lt;&gt;"",VLOOKUP(B47,ผู้ขาย,4,FALSE),"")</f>
        <v/>
      </c>
      <c r="C49" s="143"/>
      <c r="D49" s="143"/>
      <c r="E49" s="143"/>
      <c r="F49" s="46" t="s">
        <v>21</v>
      </c>
      <c r="G49" s="143">
        <v>2</v>
      </c>
      <c r="H49" s="143"/>
      <c r="I49" s="143"/>
      <c r="R49" s="44"/>
    </row>
    <row r="50" spans="1:18" ht="18" customHeight="1">
      <c r="A50" s="47" t="s">
        <v>15</v>
      </c>
      <c r="B50" s="147" t="str">
        <f>IF(H53&lt;&gt;"",VLOOKUP(H53,หน่วยงาน,2,FALSE),"")</f>
        <v/>
      </c>
      <c r="C50" s="147"/>
      <c r="D50" s="147"/>
      <c r="E50" s="147"/>
      <c r="F50" s="47" t="s">
        <v>22</v>
      </c>
      <c r="G50" s="148"/>
      <c r="H50" s="148"/>
      <c r="I50" s="148"/>
      <c r="R50" s="44"/>
    </row>
    <row r="51" spans="1:18" ht="9.75" customHeight="1">
      <c r="A51" s="153"/>
      <c r="B51" s="153"/>
      <c r="C51" s="153"/>
      <c r="D51" s="153"/>
      <c r="E51" s="153"/>
      <c r="F51" s="153"/>
      <c r="G51" s="153"/>
      <c r="H51" s="153"/>
      <c r="I51" s="153"/>
    </row>
    <row r="52" spans="1:18" ht="16.5" customHeight="1">
      <c r="A52" s="150" t="s">
        <v>0</v>
      </c>
      <c r="B52" s="151"/>
      <c r="C52" s="16"/>
      <c r="D52" s="17"/>
      <c r="E52" s="18"/>
      <c r="F52" s="212" t="s">
        <v>2</v>
      </c>
      <c r="G52" s="213"/>
      <c r="H52" s="203" t="str">
        <f>IF(Quotation!$H$12="","",Quotation!$H$12)</f>
        <v>บริษัทจัดส่งให้</v>
      </c>
      <c r="I52" s="204"/>
    </row>
    <row r="53" spans="1:18" ht="16.5" customHeight="1">
      <c r="A53" s="152"/>
      <c r="B53" s="153"/>
      <c r="C53" s="205" t="str">
        <f>IF(Quotation!$C$13="","",Quotation!$C$13)</f>
        <v/>
      </c>
      <c r="D53" s="206"/>
      <c r="E53" s="207"/>
      <c r="F53" s="214" t="s">
        <v>1</v>
      </c>
      <c r="G53" s="215"/>
      <c r="H53" s="208" t="str">
        <f>IF(FindQO!$H$4="","",FindQO!$H$4)</f>
        <v/>
      </c>
      <c r="I53" s="209"/>
    </row>
    <row r="54" spans="1:18" ht="16.5" customHeight="1">
      <c r="A54" s="154"/>
      <c r="B54" s="155"/>
      <c r="C54" s="19"/>
      <c r="D54" s="20"/>
      <c r="E54" s="21"/>
      <c r="F54" s="216" t="s">
        <v>3</v>
      </c>
      <c r="G54" s="217"/>
      <c r="H54" s="210" t="str">
        <f>IF(H53&lt;&gt;"",VLOOKUP(H53,หน่วยงาน,3,FALSE),"")</f>
        <v/>
      </c>
      <c r="I54" s="211"/>
    </row>
    <row r="55" spans="1:18" ht="14.25" customHeight="1">
      <c r="A55" s="165" t="s">
        <v>4</v>
      </c>
      <c r="B55" s="167" t="s">
        <v>5</v>
      </c>
      <c r="C55" s="168"/>
      <c r="D55" s="168"/>
      <c r="E55" s="168"/>
      <c r="F55" s="165" t="s">
        <v>6</v>
      </c>
      <c r="G55" s="170" t="s">
        <v>7</v>
      </c>
      <c r="H55" s="171" t="s">
        <v>8</v>
      </c>
      <c r="I55" s="145" t="s">
        <v>23</v>
      </c>
    </row>
    <row r="56" spans="1:18" ht="12" customHeight="1">
      <c r="A56" s="166"/>
      <c r="B56" s="169"/>
      <c r="C56" s="169"/>
      <c r="D56" s="169"/>
      <c r="E56" s="169"/>
      <c r="F56" s="166"/>
      <c r="G56" s="166"/>
      <c r="H56" s="172"/>
      <c r="I56" s="146"/>
    </row>
    <row r="57" spans="1:18" ht="21" customHeight="1">
      <c r="A57" s="121"/>
      <c r="B57" s="193"/>
      <c r="C57" s="194"/>
      <c r="D57" s="194"/>
      <c r="E57" s="194"/>
      <c r="F57" s="7"/>
      <c r="G57" s="120"/>
      <c r="H57" s="8"/>
      <c r="I57" s="31"/>
    </row>
    <row r="58" spans="1:18" ht="21" customHeight="1">
      <c r="A58" s="121"/>
      <c r="B58" s="193"/>
      <c r="C58" s="194"/>
      <c r="D58" s="194"/>
      <c r="E58" s="194"/>
      <c r="F58" s="7"/>
      <c r="G58" s="120"/>
      <c r="H58" s="8"/>
      <c r="I58" s="31"/>
    </row>
    <row r="59" spans="1:18" ht="21" customHeight="1">
      <c r="A59" s="121"/>
      <c r="B59" s="193"/>
      <c r="C59" s="194"/>
      <c r="D59" s="194"/>
      <c r="E59" s="194"/>
      <c r="F59" s="7"/>
      <c r="G59" s="120"/>
      <c r="H59" s="8"/>
      <c r="I59" s="31"/>
    </row>
    <row r="60" spans="1:18" ht="21" customHeight="1">
      <c r="A60" s="121"/>
      <c r="B60" s="193"/>
      <c r="C60" s="194"/>
      <c r="D60" s="194"/>
      <c r="E60" s="194"/>
      <c r="F60" s="7"/>
      <c r="G60" s="120"/>
      <c r="H60" s="8"/>
      <c r="I60" s="31"/>
    </row>
    <row r="61" spans="1:18" ht="21" customHeight="1">
      <c r="A61" s="121"/>
      <c r="B61" s="193"/>
      <c r="C61" s="194"/>
      <c r="D61" s="194"/>
      <c r="E61" s="194"/>
      <c r="F61" s="7"/>
      <c r="G61" s="120"/>
      <c r="H61" s="8"/>
      <c r="I61" s="31"/>
    </row>
    <row r="62" spans="1:18" ht="21" customHeight="1">
      <c r="A62" s="121"/>
      <c r="B62" s="193"/>
      <c r="C62" s="194"/>
      <c r="D62" s="194"/>
      <c r="E62" s="194"/>
      <c r="F62" s="7"/>
      <c r="G62" s="120"/>
      <c r="H62" s="8"/>
      <c r="I62" s="31"/>
    </row>
    <row r="63" spans="1:18" ht="21" customHeight="1">
      <c r="A63" s="121"/>
      <c r="B63" s="193"/>
      <c r="C63" s="194"/>
      <c r="D63" s="194"/>
      <c r="E63" s="194"/>
      <c r="F63" s="7"/>
      <c r="G63" s="120"/>
      <c r="H63" s="8"/>
      <c r="I63" s="31"/>
    </row>
    <row r="64" spans="1:18" ht="21" customHeight="1">
      <c r="A64" s="121"/>
      <c r="B64" s="193"/>
      <c r="C64" s="194"/>
      <c r="D64" s="194"/>
      <c r="E64" s="194"/>
      <c r="F64" s="7"/>
      <c r="G64" s="120"/>
      <c r="H64" s="8"/>
      <c r="I64" s="31"/>
    </row>
    <row r="65" spans="1:9" ht="21" customHeight="1">
      <c r="A65" s="121"/>
      <c r="B65" s="193"/>
      <c r="C65" s="194"/>
      <c r="D65" s="194"/>
      <c r="E65" s="194"/>
      <c r="F65" s="7"/>
      <c r="G65" s="120"/>
      <c r="H65" s="8"/>
      <c r="I65" s="31"/>
    </row>
    <row r="66" spans="1:9" ht="21" customHeight="1">
      <c r="A66" s="121"/>
      <c r="B66" s="193"/>
      <c r="C66" s="194"/>
      <c r="D66" s="194"/>
      <c r="E66" s="194"/>
      <c r="F66" s="7"/>
      <c r="G66" s="120"/>
      <c r="H66" s="8"/>
      <c r="I66" s="31"/>
    </row>
    <row r="67" spans="1:9" ht="21" customHeight="1">
      <c r="A67" s="121"/>
      <c r="B67" s="193"/>
      <c r="C67" s="194"/>
      <c r="D67" s="194"/>
      <c r="E67" s="194"/>
      <c r="F67" s="7"/>
      <c r="G67" s="120"/>
      <c r="H67" s="8"/>
      <c r="I67" s="31"/>
    </row>
    <row r="68" spans="1:9" ht="21" customHeight="1">
      <c r="A68" s="121"/>
      <c r="B68" s="193"/>
      <c r="C68" s="194"/>
      <c r="D68" s="194"/>
      <c r="E68" s="194"/>
      <c r="F68" s="7"/>
      <c r="G68" s="120"/>
      <c r="H68" s="8"/>
      <c r="I68" s="31"/>
    </row>
    <row r="69" spans="1:9" ht="21" customHeight="1">
      <c r="A69" s="121"/>
      <c r="B69" s="193"/>
      <c r="C69" s="194"/>
      <c r="D69" s="194"/>
      <c r="E69" s="194"/>
      <c r="F69" s="7"/>
      <c r="G69" s="120"/>
      <c r="H69" s="8"/>
      <c r="I69" s="31"/>
    </row>
    <row r="70" spans="1:9" ht="21" customHeight="1">
      <c r="A70" s="121"/>
      <c r="B70" s="193"/>
      <c r="C70" s="194"/>
      <c r="D70" s="194"/>
      <c r="E70" s="194"/>
      <c r="F70" s="7"/>
      <c r="G70" s="120"/>
      <c r="H70" s="8"/>
      <c r="I70" s="31"/>
    </row>
    <row r="71" spans="1:9" ht="21" customHeight="1">
      <c r="A71" s="121"/>
      <c r="B71" s="193"/>
      <c r="C71" s="194"/>
      <c r="D71" s="194"/>
      <c r="E71" s="194"/>
      <c r="F71" s="7"/>
      <c r="G71" s="120"/>
      <c r="H71" s="8"/>
      <c r="I71" s="31"/>
    </row>
    <row r="72" spans="1:9" ht="21" customHeight="1">
      <c r="A72" s="121"/>
      <c r="B72" s="193"/>
      <c r="C72" s="194"/>
      <c r="D72" s="194"/>
      <c r="E72" s="194"/>
      <c r="F72" s="7"/>
      <c r="G72" s="120"/>
      <c r="H72" s="8"/>
      <c r="I72" s="31"/>
    </row>
    <row r="73" spans="1:9" ht="21" customHeight="1">
      <c r="A73" s="121"/>
      <c r="B73" s="193"/>
      <c r="C73" s="194"/>
      <c r="D73" s="194"/>
      <c r="E73" s="194"/>
      <c r="F73" s="7"/>
      <c r="G73" s="120"/>
      <c r="H73" s="8"/>
      <c r="I73" s="31"/>
    </row>
    <row r="74" spans="1:9" ht="21" customHeight="1">
      <c r="A74" s="121"/>
      <c r="B74" s="193"/>
      <c r="C74" s="194"/>
      <c r="D74" s="194"/>
      <c r="E74" s="194"/>
      <c r="F74" s="7"/>
      <c r="G74" s="120"/>
      <c r="H74" s="8"/>
      <c r="I74" s="31"/>
    </row>
    <row r="75" spans="1:9" ht="21" customHeight="1">
      <c r="A75" s="121"/>
      <c r="B75" s="193"/>
      <c r="C75" s="194"/>
      <c r="D75" s="194"/>
      <c r="E75" s="194"/>
      <c r="F75" s="7"/>
      <c r="G75" s="120"/>
      <c r="H75" s="8"/>
      <c r="I75" s="31"/>
    </row>
    <row r="76" spans="1:9" ht="21" customHeight="1">
      <c r="A76" s="121"/>
      <c r="B76" s="193"/>
      <c r="C76" s="194"/>
      <c r="D76" s="194"/>
      <c r="E76" s="194"/>
      <c r="F76" s="7"/>
      <c r="G76" s="120"/>
      <c r="H76" s="8"/>
      <c r="I76" s="31"/>
    </row>
    <row r="77" spans="1:9" ht="20.25" customHeight="1">
      <c r="A77" s="12"/>
      <c r="B77" s="195" t="str">
        <f xml:space="preserve"> " ( " &amp; BAHTTEXT( I79) &amp; " ) "</f>
        <v xml:space="preserve"> ( ศูนย์บาทถ้วน ) </v>
      </c>
      <c r="C77" s="196"/>
      <c r="D77" s="196"/>
      <c r="E77" s="196"/>
      <c r="F77" s="197"/>
      <c r="G77" s="198" t="s">
        <v>9</v>
      </c>
      <c r="H77" s="169"/>
      <c r="I77" s="10"/>
    </row>
    <row r="78" spans="1:9" ht="20.25" customHeight="1">
      <c r="A78" s="12"/>
      <c r="B78" s="12"/>
      <c r="C78" s="12"/>
      <c r="D78" s="12"/>
      <c r="E78" s="12"/>
      <c r="F78" s="12"/>
      <c r="G78" s="199" t="s">
        <v>10</v>
      </c>
      <c r="H78" s="200"/>
      <c r="I78" s="10"/>
    </row>
    <row r="79" spans="1:9" ht="20.25" customHeight="1">
      <c r="A79" s="12"/>
      <c r="B79" s="125" t="s">
        <v>12</v>
      </c>
      <c r="C79" s="201"/>
      <c r="D79" s="201"/>
      <c r="E79" s="48" t="s">
        <v>93</v>
      </c>
      <c r="F79" s="124"/>
      <c r="G79" s="200" t="s">
        <v>11</v>
      </c>
      <c r="H79" s="202"/>
      <c r="I79" s="11"/>
    </row>
    <row r="80" spans="1:9" ht="17.25" customHeight="1">
      <c r="A80" s="12"/>
      <c r="B80" s="191" t="s">
        <v>92</v>
      </c>
      <c r="C80" s="191"/>
      <c r="D80" s="191"/>
      <c r="E80" s="191"/>
      <c r="F80" s="12"/>
      <c r="G80" s="12"/>
      <c r="H80" s="12"/>
      <c r="I80" s="12"/>
    </row>
    <row r="81" spans="1:9" ht="14.25" customHeight="1">
      <c r="A81" s="136" t="s">
        <v>206</v>
      </c>
      <c r="B81" s="137"/>
      <c r="C81" s="137"/>
      <c r="D81" s="137"/>
      <c r="E81" s="137"/>
      <c r="F81" s="137"/>
      <c r="G81" s="137"/>
      <c r="H81" s="137"/>
      <c r="I81" s="137"/>
    </row>
    <row r="82" spans="1:9" ht="10.5" customHeight="1">
      <c r="A82" s="137"/>
      <c r="B82" s="137"/>
      <c r="C82" s="137"/>
      <c r="D82" s="137"/>
      <c r="E82" s="137"/>
      <c r="F82" s="137"/>
      <c r="G82" s="137"/>
      <c r="H82" s="137"/>
      <c r="I82" s="137"/>
    </row>
    <row r="83" spans="1:9">
      <c r="A83" s="137"/>
      <c r="B83" s="137"/>
      <c r="C83" s="137"/>
      <c r="D83" s="137"/>
      <c r="E83" s="137"/>
      <c r="F83" s="137"/>
      <c r="G83" s="137"/>
      <c r="H83" s="137"/>
      <c r="I83" s="137"/>
    </row>
    <row r="84" spans="1:9">
      <c r="A84" s="137"/>
      <c r="B84" s="137"/>
      <c r="C84" s="137"/>
      <c r="D84" s="137"/>
      <c r="E84" s="137"/>
      <c r="F84" s="137"/>
      <c r="G84" s="137"/>
      <c r="H84" s="137"/>
      <c r="I84" s="137"/>
    </row>
    <row r="85" spans="1:9">
      <c r="A85" s="137"/>
      <c r="B85" s="137"/>
      <c r="C85" s="137"/>
      <c r="D85" s="137"/>
      <c r="E85" s="137"/>
      <c r="F85" s="137"/>
      <c r="G85" s="137"/>
      <c r="H85" s="137"/>
      <c r="I85" s="137"/>
    </row>
    <row r="86" spans="1:9" ht="10.5" customHeight="1">
      <c r="A86" s="137"/>
      <c r="B86" s="137"/>
      <c r="C86" s="137"/>
      <c r="D86" s="137"/>
      <c r="E86" s="137"/>
      <c r="F86" s="137"/>
      <c r="G86" s="137"/>
      <c r="H86" s="137"/>
      <c r="I86" s="137"/>
    </row>
    <row r="87" spans="1:9" ht="18" customHeight="1">
      <c r="A87" s="46" t="s">
        <v>18</v>
      </c>
      <c r="B87" s="218" t="str">
        <f>IF(FindQO!$G$4="","",FindQO!$G$4)</f>
        <v/>
      </c>
      <c r="C87" s="218"/>
      <c r="D87" s="218"/>
      <c r="E87" s="218"/>
      <c r="F87" s="46" t="s">
        <v>19</v>
      </c>
      <c r="G87" s="187" t="str">
        <f>IF(FindQO!$C$4="","",FindQO!$C$4)</f>
        <v/>
      </c>
      <c r="H87" s="187"/>
      <c r="I87" s="187"/>
    </row>
    <row r="88" spans="1:9" ht="18" customHeight="1">
      <c r="A88" s="46" t="s">
        <v>17</v>
      </c>
      <c r="B88" s="143" t="str">
        <f>IF(B87&lt;&gt;"",VLOOKUP(B87,ผู้ขาย,3,FALSE),"")</f>
        <v/>
      </c>
      <c r="C88" s="143"/>
      <c r="D88" s="143"/>
      <c r="E88" s="143"/>
      <c r="F88" s="46" t="s">
        <v>20</v>
      </c>
      <c r="G88" s="192">
        <f ca="1">TODAY()</f>
        <v>40850</v>
      </c>
      <c r="H88" s="192"/>
      <c r="I88" s="33">
        <f ca="1">NOW()</f>
        <v>40850.417765972219</v>
      </c>
    </row>
    <row r="89" spans="1:9" ht="18" customHeight="1">
      <c r="A89" s="46" t="s">
        <v>16</v>
      </c>
      <c r="B89" s="143" t="str">
        <f>IF(B87&lt;&gt;"",VLOOKUP(B87,ผู้ขาย,4,FALSE),"")</f>
        <v/>
      </c>
      <c r="C89" s="143"/>
      <c r="D89" s="143"/>
      <c r="E89" s="143"/>
      <c r="F89" s="46" t="s">
        <v>21</v>
      </c>
      <c r="G89" s="143">
        <v>3</v>
      </c>
      <c r="H89" s="143"/>
      <c r="I89" s="143"/>
    </row>
    <row r="90" spans="1:9" ht="18" customHeight="1">
      <c r="A90" s="47" t="s">
        <v>15</v>
      </c>
      <c r="B90" s="147" t="str">
        <f>IF(H93&lt;&gt;"",VLOOKUP(H93,หน่วยงาน,2,FALSE),"")</f>
        <v/>
      </c>
      <c r="C90" s="147"/>
      <c r="D90" s="147"/>
      <c r="E90" s="147"/>
      <c r="F90" s="47" t="s">
        <v>22</v>
      </c>
      <c r="G90" s="148"/>
      <c r="H90" s="148"/>
      <c r="I90" s="148"/>
    </row>
    <row r="91" spans="1:9" ht="6" customHeight="1">
      <c r="A91" s="153"/>
      <c r="B91" s="153"/>
      <c r="C91" s="153"/>
      <c r="D91" s="153"/>
      <c r="E91" s="153"/>
      <c r="F91" s="153"/>
      <c r="G91" s="153"/>
      <c r="H91" s="153"/>
      <c r="I91" s="153"/>
    </row>
    <row r="92" spans="1:9" ht="15.75" customHeight="1">
      <c r="A92" s="150" t="s">
        <v>0</v>
      </c>
      <c r="B92" s="151"/>
      <c r="C92" s="16"/>
      <c r="D92" s="17"/>
      <c r="E92" s="18"/>
      <c r="F92" s="212" t="s">
        <v>2</v>
      </c>
      <c r="G92" s="213"/>
      <c r="H92" s="203" t="str">
        <f>IF(Quotation!$H$12="","",Quotation!$H$12)</f>
        <v>บริษัทจัดส่งให้</v>
      </c>
      <c r="I92" s="204"/>
    </row>
    <row r="93" spans="1:9" ht="15.75" customHeight="1">
      <c r="A93" s="152"/>
      <c r="B93" s="153"/>
      <c r="C93" s="205" t="str">
        <f>IF(Quotation!$C$13="","",Quotation!$C$13)</f>
        <v/>
      </c>
      <c r="D93" s="206"/>
      <c r="E93" s="207"/>
      <c r="F93" s="214" t="s">
        <v>1</v>
      </c>
      <c r="G93" s="215"/>
      <c r="H93" s="208" t="str">
        <f>IF(FindQO!$H$4="","",FindQO!$H$4)</f>
        <v/>
      </c>
      <c r="I93" s="209"/>
    </row>
    <row r="94" spans="1:9" ht="15.75" customHeight="1">
      <c r="A94" s="154"/>
      <c r="B94" s="155"/>
      <c r="C94" s="19"/>
      <c r="D94" s="20"/>
      <c r="E94" s="21"/>
      <c r="F94" s="216" t="s">
        <v>3</v>
      </c>
      <c r="G94" s="217"/>
      <c r="H94" s="210" t="str">
        <f>IF(H93&lt;&gt;"",VLOOKUP(H93,หน่วยงาน,3,FALSE),"")</f>
        <v/>
      </c>
      <c r="I94" s="211"/>
    </row>
    <row r="95" spans="1:9" ht="15.75" customHeight="1">
      <c r="A95" s="165" t="s">
        <v>4</v>
      </c>
      <c r="B95" s="167" t="s">
        <v>5</v>
      </c>
      <c r="C95" s="168"/>
      <c r="D95" s="168"/>
      <c r="E95" s="168"/>
      <c r="F95" s="165" t="s">
        <v>6</v>
      </c>
      <c r="G95" s="170" t="s">
        <v>7</v>
      </c>
      <c r="H95" s="171" t="s">
        <v>8</v>
      </c>
      <c r="I95" s="145" t="s">
        <v>23</v>
      </c>
    </row>
    <row r="96" spans="1:9" ht="15.75" customHeight="1">
      <c r="A96" s="166"/>
      <c r="B96" s="169"/>
      <c r="C96" s="169"/>
      <c r="D96" s="169"/>
      <c r="E96" s="169"/>
      <c r="F96" s="166"/>
      <c r="G96" s="166"/>
      <c r="H96" s="172"/>
      <c r="I96" s="146"/>
    </row>
    <row r="97" spans="1:9" ht="21" customHeight="1">
      <c r="A97" s="121"/>
      <c r="B97" s="193"/>
      <c r="C97" s="194"/>
      <c r="D97" s="194"/>
      <c r="E97" s="194"/>
      <c r="F97" s="7"/>
      <c r="G97" s="120"/>
      <c r="H97" s="8"/>
      <c r="I97" s="31"/>
    </row>
    <row r="98" spans="1:9" ht="21" customHeight="1">
      <c r="A98" s="121"/>
      <c r="B98" s="193"/>
      <c r="C98" s="194"/>
      <c r="D98" s="194"/>
      <c r="E98" s="194"/>
      <c r="F98" s="7"/>
      <c r="G98" s="120"/>
      <c r="H98" s="8"/>
      <c r="I98" s="31"/>
    </row>
    <row r="99" spans="1:9" ht="21" customHeight="1">
      <c r="A99" s="121"/>
      <c r="B99" s="193"/>
      <c r="C99" s="194"/>
      <c r="D99" s="194"/>
      <c r="E99" s="194"/>
      <c r="F99" s="7"/>
      <c r="G99" s="120"/>
      <c r="H99" s="8"/>
      <c r="I99" s="31"/>
    </row>
    <row r="100" spans="1:9" ht="21" customHeight="1">
      <c r="A100" s="121"/>
      <c r="B100" s="193"/>
      <c r="C100" s="194"/>
      <c r="D100" s="194"/>
      <c r="E100" s="194"/>
      <c r="F100" s="7"/>
      <c r="G100" s="120"/>
      <c r="H100" s="8"/>
      <c r="I100" s="31"/>
    </row>
    <row r="101" spans="1:9" ht="21" customHeight="1">
      <c r="A101" s="121"/>
      <c r="B101" s="193"/>
      <c r="C101" s="194"/>
      <c r="D101" s="194"/>
      <c r="E101" s="194"/>
      <c r="F101" s="7"/>
      <c r="G101" s="120"/>
      <c r="H101" s="8"/>
      <c r="I101" s="31"/>
    </row>
    <row r="102" spans="1:9" ht="21" customHeight="1">
      <c r="A102" s="121"/>
      <c r="B102" s="193"/>
      <c r="C102" s="194"/>
      <c r="D102" s="194"/>
      <c r="E102" s="194"/>
      <c r="F102" s="7"/>
      <c r="G102" s="120"/>
      <c r="H102" s="8"/>
      <c r="I102" s="31"/>
    </row>
    <row r="103" spans="1:9" ht="21" customHeight="1">
      <c r="A103" s="121"/>
      <c r="B103" s="193"/>
      <c r="C103" s="194"/>
      <c r="D103" s="194"/>
      <c r="E103" s="194"/>
      <c r="F103" s="7"/>
      <c r="G103" s="120"/>
      <c r="H103" s="8"/>
      <c r="I103" s="31"/>
    </row>
    <row r="104" spans="1:9" ht="21" customHeight="1">
      <c r="A104" s="121"/>
      <c r="B104" s="193"/>
      <c r="C104" s="194"/>
      <c r="D104" s="194"/>
      <c r="E104" s="194"/>
      <c r="F104" s="7"/>
      <c r="G104" s="120"/>
      <c r="H104" s="8"/>
      <c r="I104" s="31"/>
    </row>
    <row r="105" spans="1:9" ht="21" customHeight="1">
      <c r="A105" s="121"/>
      <c r="B105" s="193"/>
      <c r="C105" s="194"/>
      <c r="D105" s="194"/>
      <c r="E105" s="194"/>
      <c r="F105" s="7"/>
      <c r="G105" s="120"/>
      <c r="H105" s="8"/>
      <c r="I105" s="31"/>
    </row>
    <row r="106" spans="1:9" ht="21" customHeight="1">
      <c r="A106" s="121"/>
      <c r="B106" s="193"/>
      <c r="C106" s="194"/>
      <c r="D106" s="194"/>
      <c r="E106" s="194"/>
      <c r="F106" s="7"/>
      <c r="G106" s="120"/>
      <c r="H106" s="8"/>
      <c r="I106" s="31"/>
    </row>
    <row r="107" spans="1:9" ht="21" customHeight="1">
      <c r="A107" s="121"/>
      <c r="B107" s="193"/>
      <c r="C107" s="194"/>
      <c r="D107" s="194"/>
      <c r="E107" s="194"/>
      <c r="F107" s="7"/>
      <c r="G107" s="120"/>
      <c r="H107" s="8"/>
      <c r="I107" s="31"/>
    </row>
    <row r="108" spans="1:9" ht="21" customHeight="1">
      <c r="A108" s="121"/>
      <c r="B108" s="193"/>
      <c r="C108" s="194"/>
      <c r="D108" s="194"/>
      <c r="E108" s="194"/>
      <c r="F108" s="7"/>
      <c r="G108" s="120"/>
      <c r="H108" s="8"/>
      <c r="I108" s="31"/>
    </row>
    <row r="109" spans="1:9" ht="21" customHeight="1">
      <c r="A109" s="121"/>
      <c r="B109" s="193"/>
      <c r="C109" s="194"/>
      <c r="D109" s="194"/>
      <c r="E109" s="194"/>
      <c r="F109" s="7"/>
      <c r="G109" s="120"/>
      <c r="H109" s="8"/>
      <c r="I109" s="31"/>
    </row>
    <row r="110" spans="1:9" ht="21" customHeight="1">
      <c r="A110" s="121"/>
      <c r="B110" s="193"/>
      <c r="C110" s="194"/>
      <c r="D110" s="194"/>
      <c r="E110" s="194"/>
      <c r="F110" s="7"/>
      <c r="G110" s="120"/>
      <c r="H110" s="8"/>
      <c r="I110" s="31"/>
    </row>
    <row r="111" spans="1:9" ht="21" customHeight="1">
      <c r="A111" s="121"/>
      <c r="B111" s="193"/>
      <c r="C111" s="194"/>
      <c r="D111" s="194"/>
      <c r="E111" s="194"/>
      <c r="F111" s="7"/>
      <c r="G111" s="120"/>
      <c r="H111" s="8"/>
      <c r="I111" s="31"/>
    </row>
    <row r="112" spans="1:9" ht="21" customHeight="1">
      <c r="A112" s="121"/>
      <c r="B112" s="193"/>
      <c r="C112" s="194"/>
      <c r="D112" s="194"/>
      <c r="E112" s="194"/>
      <c r="F112" s="7"/>
      <c r="G112" s="120"/>
      <c r="H112" s="8"/>
      <c r="I112" s="31"/>
    </row>
    <row r="113" spans="1:9" ht="21" customHeight="1">
      <c r="A113" s="121"/>
      <c r="B113" s="193"/>
      <c r="C113" s="194"/>
      <c r="D113" s="194"/>
      <c r="E113" s="194"/>
      <c r="F113" s="7"/>
      <c r="G113" s="120"/>
      <c r="H113" s="8"/>
      <c r="I113" s="31"/>
    </row>
    <row r="114" spans="1:9" ht="21" customHeight="1">
      <c r="A114" s="121"/>
      <c r="B114" s="193"/>
      <c r="C114" s="194"/>
      <c r="D114" s="194"/>
      <c r="E114" s="194"/>
      <c r="F114" s="7"/>
      <c r="G114" s="120"/>
      <c r="H114" s="8"/>
      <c r="I114" s="31"/>
    </row>
    <row r="115" spans="1:9" ht="21" customHeight="1">
      <c r="A115" s="121"/>
      <c r="B115" s="193"/>
      <c r="C115" s="194"/>
      <c r="D115" s="194"/>
      <c r="E115" s="194"/>
      <c r="F115" s="7"/>
      <c r="G115" s="120"/>
      <c r="H115" s="8"/>
      <c r="I115" s="31"/>
    </row>
    <row r="116" spans="1:9" ht="21" customHeight="1">
      <c r="A116" s="121"/>
      <c r="B116" s="193"/>
      <c r="C116" s="194"/>
      <c r="D116" s="194"/>
      <c r="E116" s="194"/>
      <c r="F116" s="7"/>
      <c r="G116" s="120"/>
      <c r="H116" s="8"/>
      <c r="I116" s="31"/>
    </row>
    <row r="117" spans="1:9" ht="20.25" customHeight="1">
      <c r="A117" s="12"/>
      <c r="B117" s="195" t="str">
        <f xml:space="preserve"> " ( " &amp; BAHTTEXT( I119) &amp; " ) "</f>
        <v xml:space="preserve"> ( ศูนย์บาทถ้วน ) </v>
      </c>
      <c r="C117" s="196"/>
      <c r="D117" s="196"/>
      <c r="E117" s="196"/>
      <c r="F117" s="197"/>
      <c r="G117" s="198" t="s">
        <v>9</v>
      </c>
      <c r="H117" s="169"/>
      <c r="I117" s="10"/>
    </row>
    <row r="118" spans="1:9" ht="19.5" customHeight="1">
      <c r="A118" s="12"/>
      <c r="B118" s="12"/>
      <c r="C118" s="12"/>
      <c r="D118" s="12"/>
      <c r="E118" s="12"/>
      <c r="F118" s="12"/>
      <c r="G118" s="199" t="s">
        <v>10</v>
      </c>
      <c r="H118" s="200"/>
      <c r="I118" s="10"/>
    </row>
    <row r="119" spans="1:9" ht="19.5" customHeight="1">
      <c r="A119" s="12"/>
      <c r="B119" s="125" t="s">
        <v>12</v>
      </c>
      <c r="C119" s="201"/>
      <c r="D119" s="201"/>
      <c r="E119" s="48" t="s">
        <v>93</v>
      </c>
      <c r="F119" s="124"/>
      <c r="G119" s="200" t="s">
        <v>11</v>
      </c>
      <c r="H119" s="202"/>
      <c r="I119" s="11"/>
    </row>
    <row r="120" spans="1:9" ht="19.5" customHeight="1">
      <c r="A120" s="12"/>
      <c r="B120" s="191" t="s">
        <v>92</v>
      </c>
      <c r="C120" s="191"/>
      <c r="D120" s="191"/>
      <c r="E120" s="191"/>
      <c r="F120" s="12"/>
      <c r="G120" s="12"/>
      <c r="H120" s="12"/>
      <c r="I120" s="12"/>
    </row>
  </sheetData>
  <sheetProtection password="C609" sheet="1" objects="1" scenarios="1"/>
  <mergeCells count="150">
    <mergeCell ref="A1:I6"/>
    <mergeCell ref="B7:E7"/>
    <mergeCell ref="G7:I7"/>
    <mergeCell ref="B8:E8"/>
    <mergeCell ref="G8:H8"/>
    <mergeCell ref="B9:E9"/>
    <mergeCell ref="G9:I9"/>
    <mergeCell ref="B10:E10"/>
    <mergeCell ref="G10:I10"/>
    <mergeCell ref="A11:I11"/>
    <mergeCell ref="A12:B14"/>
    <mergeCell ref="F12:G12"/>
    <mergeCell ref="H12:I12"/>
    <mergeCell ref="C13:E13"/>
    <mergeCell ref="F13:G13"/>
    <mergeCell ref="H13:I13"/>
    <mergeCell ref="F14:G14"/>
    <mergeCell ref="B17:E17"/>
    <mergeCell ref="B18:E18"/>
    <mergeCell ref="B19:E19"/>
    <mergeCell ref="B20:E20"/>
    <mergeCell ref="B21:E21"/>
    <mergeCell ref="B22:E22"/>
    <mergeCell ref="H14:I14"/>
    <mergeCell ref="A15:A16"/>
    <mergeCell ref="B15:E16"/>
    <mergeCell ref="F15:F16"/>
    <mergeCell ref="G15:G16"/>
    <mergeCell ref="H15:H16"/>
    <mergeCell ref="I15:I16"/>
    <mergeCell ref="B29:E29"/>
    <mergeCell ref="B30:E30"/>
    <mergeCell ref="B31:E31"/>
    <mergeCell ref="B32:E32"/>
    <mergeCell ref="B33:E33"/>
    <mergeCell ref="B34:E34"/>
    <mergeCell ref="B23:E23"/>
    <mergeCell ref="B24:E24"/>
    <mergeCell ref="B25:E25"/>
    <mergeCell ref="B26:E26"/>
    <mergeCell ref="B27:E27"/>
    <mergeCell ref="B28:E28"/>
    <mergeCell ref="B40:E40"/>
    <mergeCell ref="A41:I46"/>
    <mergeCell ref="B47:E47"/>
    <mergeCell ref="G47:I47"/>
    <mergeCell ref="B48:E48"/>
    <mergeCell ref="G48:H48"/>
    <mergeCell ref="B35:E35"/>
    <mergeCell ref="B36:E36"/>
    <mergeCell ref="B37:F37"/>
    <mergeCell ref="G37:H37"/>
    <mergeCell ref="G38:H38"/>
    <mergeCell ref="C39:D39"/>
    <mergeCell ref="G39:H39"/>
    <mergeCell ref="A55:A56"/>
    <mergeCell ref="B55:E56"/>
    <mergeCell ref="F55:F56"/>
    <mergeCell ref="G55:G56"/>
    <mergeCell ref="H55:H56"/>
    <mergeCell ref="I55:I56"/>
    <mergeCell ref="B49:E49"/>
    <mergeCell ref="G49:I49"/>
    <mergeCell ref="B50:E50"/>
    <mergeCell ref="G50:I50"/>
    <mergeCell ref="A51:I51"/>
    <mergeCell ref="A52:B54"/>
    <mergeCell ref="F52:G52"/>
    <mergeCell ref="H52:I52"/>
    <mergeCell ref="C53:E53"/>
    <mergeCell ref="F53:G53"/>
    <mergeCell ref="B57:E57"/>
    <mergeCell ref="B58:E58"/>
    <mergeCell ref="B59:E59"/>
    <mergeCell ref="B60:E60"/>
    <mergeCell ref="B61:E61"/>
    <mergeCell ref="B62:E62"/>
    <mergeCell ref="H53:I53"/>
    <mergeCell ref="F54:G54"/>
    <mergeCell ref="H54:I54"/>
    <mergeCell ref="B69:E69"/>
    <mergeCell ref="B70:E70"/>
    <mergeCell ref="B71:E71"/>
    <mergeCell ref="B72:E72"/>
    <mergeCell ref="B73:E73"/>
    <mergeCell ref="B74:E74"/>
    <mergeCell ref="B63:E63"/>
    <mergeCell ref="B64:E64"/>
    <mergeCell ref="B65:E65"/>
    <mergeCell ref="B66:E66"/>
    <mergeCell ref="B67:E67"/>
    <mergeCell ref="B68:E68"/>
    <mergeCell ref="B80:E80"/>
    <mergeCell ref="A81:I86"/>
    <mergeCell ref="B87:E87"/>
    <mergeCell ref="G87:I87"/>
    <mergeCell ref="B88:E88"/>
    <mergeCell ref="G88:H88"/>
    <mergeCell ref="B75:E75"/>
    <mergeCell ref="B76:E76"/>
    <mergeCell ref="B77:F77"/>
    <mergeCell ref="G77:H77"/>
    <mergeCell ref="G78:H78"/>
    <mergeCell ref="C79:D79"/>
    <mergeCell ref="G79:H79"/>
    <mergeCell ref="B89:E89"/>
    <mergeCell ref="G89:I89"/>
    <mergeCell ref="B90:E90"/>
    <mergeCell ref="G90:I90"/>
    <mergeCell ref="A91:I91"/>
    <mergeCell ref="A92:B94"/>
    <mergeCell ref="F92:G92"/>
    <mergeCell ref="H92:I92"/>
    <mergeCell ref="C93:E93"/>
    <mergeCell ref="F93:G93"/>
    <mergeCell ref="H93:I93"/>
    <mergeCell ref="F94:G94"/>
    <mergeCell ref="H94:I94"/>
    <mergeCell ref="A95:A96"/>
    <mergeCell ref="B95:E96"/>
    <mergeCell ref="F95:F96"/>
    <mergeCell ref="G95:G96"/>
    <mergeCell ref="H95:H96"/>
    <mergeCell ref="I95:I96"/>
    <mergeCell ref="B103:E103"/>
    <mergeCell ref="B104:E104"/>
    <mergeCell ref="B105:E105"/>
    <mergeCell ref="B106:E106"/>
    <mergeCell ref="B107:E107"/>
    <mergeCell ref="B108:E108"/>
    <mergeCell ref="B97:E97"/>
    <mergeCell ref="B98:E98"/>
    <mergeCell ref="B99:E99"/>
    <mergeCell ref="B100:E100"/>
    <mergeCell ref="B101:E101"/>
    <mergeCell ref="B102:E102"/>
    <mergeCell ref="B120:E120"/>
    <mergeCell ref="B115:E115"/>
    <mergeCell ref="B116:E116"/>
    <mergeCell ref="B117:F117"/>
    <mergeCell ref="G117:H117"/>
    <mergeCell ref="G118:H118"/>
    <mergeCell ref="C119:D119"/>
    <mergeCell ref="G119:H119"/>
    <mergeCell ref="B109:E109"/>
    <mergeCell ref="B110:E110"/>
    <mergeCell ref="B111:E111"/>
    <mergeCell ref="B112:E112"/>
    <mergeCell ref="B113:E113"/>
    <mergeCell ref="B114:E114"/>
  </mergeCells>
  <pageMargins left="0.34" right="0.34" top="0.38" bottom="0.37" header="0.3" footer="0.3"/>
  <pageSetup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0">
    <tabColor rgb="FF7030A0"/>
  </sheetPr>
  <dimension ref="A1:I121"/>
  <sheetViews>
    <sheetView showGridLines="0" topLeftCell="A4" workbookViewId="0">
      <selection activeCell="B21" sqref="B21:E21"/>
    </sheetView>
  </sheetViews>
  <sheetFormatPr defaultRowHeight="14.25"/>
  <cols>
    <col min="1" max="1" width="7.5" customWidth="1"/>
    <col min="2" max="2" width="9.625" customWidth="1"/>
    <col min="5" max="5" width="18.625" customWidth="1"/>
    <col min="7" max="7" width="7.375" customWidth="1"/>
    <col min="8" max="8" width="9.875" customWidth="1"/>
    <col min="9" max="9" width="12.625" customWidth="1"/>
    <col min="10" max="10" width="5.625" customWidth="1"/>
    <col min="11" max="11" width="5.25" customWidth="1"/>
    <col min="12" max="12" width="45" customWidth="1"/>
  </cols>
  <sheetData>
    <row r="1" spans="1:9">
      <c r="A1" s="136" t="s">
        <v>71</v>
      </c>
      <c r="B1" s="137"/>
      <c r="C1" s="137"/>
      <c r="D1" s="137"/>
      <c r="E1" s="137"/>
      <c r="F1" s="137"/>
      <c r="G1" s="137"/>
      <c r="H1" s="137"/>
      <c r="I1" s="137"/>
    </row>
    <row r="2" spans="1:9">
      <c r="A2" s="137"/>
      <c r="B2" s="137"/>
      <c r="C2" s="137"/>
      <c r="D2" s="137"/>
      <c r="E2" s="137"/>
      <c r="F2" s="137"/>
      <c r="G2" s="137"/>
      <c r="H2" s="137"/>
      <c r="I2" s="137"/>
    </row>
    <row r="3" spans="1:9">
      <c r="A3" s="137"/>
      <c r="B3" s="137"/>
      <c r="C3" s="137"/>
      <c r="D3" s="137"/>
      <c r="E3" s="137"/>
      <c r="F3" s="137"/>
      <c r="G3" s="137"/>
      <c r="H3" s="137"/>
      <c r="I3" s="137"/>
    </row>
    <row r="4" spans="1:9">
      <c r="A4" s="137"/>
      <c r="B4" s="137"/>
      <c r="C4" s="137"/>
      <c r="D4" s="137"/>
      <c r="E4" s="137"/>
      <c r="F4" s="137"/>
      <c r="G4" s="137"/>
      <c r="H4" s="137"/>
      <c r="I4" s="137"/>
    </row>
    <row r="5" spans="1:9">
      <c r="A5" s="137"/>
      <c r="B5" s="137"/>
      <c r="C5" s="137"/>
      <c r="D5" s="137"/>
      <c r="E5" s="137"/>
      <c r="F5" s="137"/>
      <c r="G5" s="137"/>
      <c r="H5" s="137"/>
      <c r="I5" s="137"/>
    </row>
    <row r="6" spans="1:9" ht="24.75" customHeight="1">
      <c r="A6" s="137"/>
      <c r="B6" s="137"/>
      <c r="C6" s="137"/>
      <c r="D6" s="137"/>
      <c r="E6" s="137"/>
      <c r="F6" s="137"/>
      <c r="G6" s="137"/>
      <c r="H6" s="137"/>
      <c r="I6" s="137"/>
    </row>
    <row r="7" spans="1:9" ht="17.25" customHeight="1">
      <c r="A7" s="3" t="s">
        <v>18</v>
      </c>
      <c r="B7" s="225"/>
      <c r="C7" s="225"/>
      <c r="D7" s="225"/>
      <c r="E7" s="225"/>
      <c r="F7" s="3" t="s">
        <v>19</v>
      </c>
      <c r="G7" s="226"/>
      <c r="H7" s="227"/>
      <c r="I7" s="40" t="s">
        <v>72</v>
      </c>
    </row>
    <row r="8" spans="1:9" ht="17.25" customHeight="1">
      <c r="A8" s="3" t="s">
        <v>17</v>
      </c>
      <c r="B8" s="143"/>
      <c r="C8" s="143"/>
      <c r="D8" s="143"/>
      <c r="E8" s="143"/>
      <c r="F8" s="3" t="s">
        <v>20</v>
      </c>
      <c r="G8" s="192">
        <f ca="1">TODAY()</f>
        <v>40850</v>
      </c>
      <c r="H8" s="192"/>
      <c r="I8" s="33">
        <f ca="1">NOW()</f>
        <v>40850.417765972219</v>
      </c>
    </row>
    <row r="9" spans="1:9" ht="17.25" customHeight="1">
      <c r="A9" s="3" t="s">
        <v>16</v>
      </c>
      <c r="B9" s="143"/>
      <c r="C9" s="143"/>
      <c r="D9" s="143"/>
      <c r="E9" s="143"/>
      <c r="F9" s="3" t="s">
        <v>21</v>
      </c>
      <c r="G9" s="143">
        <f>1</f>
        <v>1</v>
      </c>
      <c r="H9" s="143"/>
      <c r="I9" s="143"/>
    </row>
    <row r="10" spans="1:9" ht="17.25" customHeight="1">
      <c r="A10" s="5" t="s">
        <v>15</v>
      </c>
      <c r="B10" s="147"/>
      <c r="C10" s="147"/>
      <c r="D10" s="147"/>
      <c r="E10" s="147"/>
      <c r="F10" s="5" t="s">
        <v>22</v>
      </c>
      <c r="G10" s="148"/>
      <c r="H10" s="148"/>
      <c r="I10" s="148"/>
    </row>
    <row r="11" spans="1:9" ht="13.5" customHeight="1">
      <c r="A11" s="149"/>
      <c r="B11" s="149"/>
      <c r="C11" s="149"/>
      <c r="D11" s="149"/>
      <c r="E11" s="149"/>
      <c r="F11" s="149"/>
      <c r="G11" s="149"/>
      <c r="H11" s="149"/>
      <c r="I11" s="149"/>
    </row>
    <row r="12" spans="1:9" ht="18" customHeight="1">
      <c r="A12" s="150" t="s">
        <v>0</v>
      </c>
      <c r="B12" s="151"/>
      <c r="C12" s="16"/>
      <c r="D12" s="17"/>
      <c r="E12" s="18"/>
      <c r="F12" s="13" t="s">
        <v>2</v>
      </c>
      <c r="G12" s="13"/>
      <c r="H12" s="156"/>
      <c r="I12" s="157"/>
    </row>
    <row r="13" spans="1:9" ht="16.5" customHeight="1">
      <c r="A13" s="152"/>
      <c r="B13" s="153"/>
      <c r="C13" s="184"/>
      <c r="D13" s="185"/>
      <c r="E13" s="186"/>
      <c r="F13" s="14" t="s">
        <v>1</v>
      </c>
      <c r="G13" s="14"/>
      <c r="H13" s="161"/>
      <c r="I13" s="162"/>
    </row>
    <row r="14" spans="1:9" ht="18" customHeight="1">
      <c r="A14" s="154"/>
      <c r="B14" s="155"/>
      <c r="C14" s="19"/>
      <c r="D14" s="20"/>
      <c r="E14" s="21"/>
      <c r="F14" s="15" t="s">
        <v>3</v>
      </c>
      <c r="G14" s="15"/>
      <c r="H14" s="163"/>
      <c r="I14" s="164"/>
    </row>
    <row r="15" spans="1:9">
      <c r="A15" s="165" t="s">
        <v>4</v>
      </c>
      <c r="B15" s="167" t="s">
        <v>5</v>
      </c>
      <c r="C15" s="168"/>
      <c r="D15" s="168"/>
      <c r="E15" s="168"/>
      <c r="F15" s="165" t="s">
        <v>6</v>
      </c>
      <c r="G15" s="170" t="s">
        <v>7</v>
      </c>
      <c r="H15" s="171" t="s">
        <v>8</v>
      </c>
      <c r="I15" s="145" t="s">
        <v>23</v>
      </c>
    </row>
    <row r="16" spans="1:9">
      <c r="A16" s="166"/>
      <c r="B16" s="169"/>
      <c r="C16" s="169"/>
      <c r="D16" s="169"/>
      <c r="E16" s="169"/>
      <c r="F16" s="166"/>
      <c r="G16" s="166"/>
      <c r="H16" s="172"/>
      <c r="I16" s="146"/>
    </row>
    <row r="17" spans="1:9" ht="19.5" customHeight="1">
      <c r="A17" s="30"/>
      <c r="B17" s="193"/>
      <c r="C17" s="194"/>
      <c r="D17" s="194"/>
      <c r="E17" s="194"/>
      <c r="F17" s="7"/>
      <c r="G17" s="6"/>
      <c r="H17" s="8"/>
      <c r="I17" s="31"/>
    </row>
    <row r="18" spans="1:9" ht="19.5" customHeight="1">
      <c r="A18" s="30"/>
      <c r="B18" s="173"/>
      <c r="C18" s="174"/>
      <c r="D18" s="174"/>
      <c r="E18" s="174"/>
      <c r="F18" s="7"/>
      <c r="G18" s="6"/>
      <c r="H18" s="8"/>
      <c r="I18" s="31"/>
    </row>
    <row r="19" spans="1:9" ht="19.5" customHeight="1">
      <c r="A19" s="30"/>
      <c r="B19" s="173"/>
      <c r="C19" s="174"/>
      <c r="D19" s="174"/>
      <c r="E19" s="174"/>
      <c r="F19" s="7"/>
      <c r="G19" s="6"/>
      <c r="H19" s="8"/>
      <c r="I19" s="31"/>
    </row>
    <row r="20" spans="1:9" ht="19.5" customHeight="1">
      <c r="A20" s="30"/>
      <c r="B20" s="173"/>
      <c r="C20" s="174"/>
      <c r="D20" s="174"/>
      <c r="E20" s="174"/>
      <c r="F20" s="7"/>
      <c r="G20" s="6"/>
      <c r="H20" s="8"/>
      <c r="I20" s="31"/>
    </row>
    <row r="21" spans="1:9" ht="19.5" customHeight="1">
      <c r="A21" s="30"/>
      <c r="B21" s="173"/>
      <c r="C21" s="174"/>
      <c r="D21" s="174"/>
      <c r="E21" s="174"/>
      <c r="F21" s="7"/>
      <c r="G21" s="6"/>
      <c r="H21" s="8"/>
      <c r="I21" s="31"/>
    </row>
    <row r="22" spans="1:9" ht="19.5" customHeight="1">
      <c r="A22" s="30"/>
      <c r="B22" s="173"/>
      <c r="C22" s="174"/>
      <c r="D22" s="174"/>
      <c r="E22" s="174"/>
      <c r="F22" s="7"/>
      <c r="G22" s="6"/>
      <c r="H22" s="8"/>
      <c r="I22" s="31"/>
    </row>
    <row r="23" spans="1:9" ht="19.5" customHeight="1">
      <c r="A23" s="30"/>
      <c r="B23" s="173"/>
      <c r="C23" s="174"/>
      <c r="D23" s="174"/>
      <c r="E23" s="174"/>
      <c r="F23" s="7"/>
      <c r="G23" s="6"/>
      <c r="H23" s="8"/>
      <c r="I23" s="31"/>
    </row>
    <row r="24" spans="1:9" ht="19.5" customHeight="1">
      <c r="A24" s="30"/>
      <c r="B24" s="173"/>
      <c r="C24" s="174"/>
      <c r="D24" s="174"/>
      <c r="E24" s="174"/>
      <c r="F24" s="7"/>
      <c r="G24" s="6"/>
      <c r="H24" s="8"/>
      <c r="I24" s="31"/>
    </row>
    <row r="25" spans="1:9" ht="19.5" customHeight="1">
      <c r="A25" s="30"/>
      <c r="B25" s="173"/>
      <c r="C25" s="174"/>
      <c r="D25" s="174"/>
      <c r="E25" s="174"/>
      <c r="F25" s="7"/>
      <c r="G25" s="6"/>
      <c r="H25" s="8"/>
      <c r="I25" s="31"/>
    </row>
    <row r="26" spans="1:9" ht="19.5" customHeight="1">
      <c r="A26" s="30"/>
      <c r="B26" s="173"/>
      <c r="C26" s="174"/>
      <c r="D26" s="174"/>
      <c r="E26" s="174"/>
      <c r="F26" s="7"/>
      <c r="G26" s="6"/>
      <c r="H26" s="8"/>
      <c r="I26" s="31"/>
    </row>
    <row r="27" spans="1:9" ht="19.5" customHeight="1">
      <c r="A27" s="30"/>
      <c r="B27" s="173"/>
      <c r="C27" s="174"/>
      <c r="D27" s="174"/>
      <c r="E27" s="174"/>
      <c r="F27" s="7"/>
      <c r="G27" s="6"/>
      <c r="H27" s="8"/>
      <c r="I27" s="31"/>
    </row>
    <row r="28" spans="1:9" ht="19.5" customHeight="1">
      <c r="A28" s="30"/>
      <c r="B28" s="220"/>
      <c r="C28" s="221"/>
      <c r="D28" s="221"/>
      <c r="E28" s="222"/>
      <c r="F28" s="7"/>
      <c r="G28" s="6"/>
      <c r="H28" s="8"/>
      <c r="I28" s="31"/>
    </row>
    <row r="29" spans="1:9" ht="19.5" customHeight="1">
      <c r="A29" s="30"/>
      <c r="B29" s="220"/>
      <c r="C29" s="221"/>
      <c r="D29" s="221"/>
      <c r="E29" s="222"/>
      <c r="F29" s="7"/>
      <c r="G29" s="6"/>
      <c r="H29" s="8"/>
      <c r="I29" s="31"/>
    </row>
    <row r="30" spans="1:9" ht="19.5" customHeight="1">
      <c r="A30" s="30"/>
      <c r="B30" s="173"/>
      <c r="C30" s="174"/>
      <c r="D30" s="174"/>
      <c r="E30" s="174"/>
      <c r="F30" s="7"/>
      <c r="G30" s="6"/>
      <c r="H30" s="8"/>
      <c r="I30" s="31"/>
    </row>
    <row r="31" spans="1:9" ht="19.5" customHeight="1">
      <c r="A31" s="30"/>
      <c r="B31" s="173"/>
      <c r="C31" s="174"/>
      <c r="D31" s="174"/>
      <c r="E31" s="174"/>
      <c r="F31" s="7"/>
      <c r="G31" s="6"/>
      <c r="H31" s="8"/>
      <c r="I31" s="31"/>
    </row>
    <row r="32" spans="1:9" ht="19.5" customHeight="1">
      <c r="A32" s="30"/>
      <c r="B32" s="173"/>
      <c r="C32" s="174"/>
      <c r="D32" s="174"/>
      <c r="E32" s="174"/>
      <c r="F32" s="7"/>
      <c r="G32" s="6"/>
      <c r="H32" s="8"/>
      <c r="I32" s="31"/>
    </row>
    <row r="33" spans="1:9" ht="19.5" customHeight="1">
      <c r="A33" s="30"/>
      <c r="B33" s="173"/>
      <c r="C33" s="174"/>
      <c r="D33" s="174"/>
      <c r="E33" s="174"/>
      <c r="F33" s="7"/>
      <c r="G33" s="6"/>
      <c r="H33" s="8"/>
      <c r="I33" s="31"/>
    </row>
    <row r="34" spans="1:9" ht="19.5" customHeight="1">
      <c r="A34" s="30"/>
      <c r="B34" s="173"/>
      <c r="C34" s="174"/>
      <c r="D34" s="174"/>
      <c r="E34" s="174"/>
      <c r="F34" s="7"/>
      <c r="G34" s="6"/>
      <c r="H34" s="8"/>
      <c r="I34" s="31"/>
    </row>
    <row r="35" spans="1:9" ht="19.5" customHeight="1">
      <c r="A35" s="30"/>
      <c r="B35" s="173"/>
      <c r="C35" s="174"/>
      <c r="D35" s="174"/>
      <c r="E35" s="174"/>
      <c r="F35" s="7"/>
      <c r="G35" s="6"/>
      <c r="H35" s="8"/>
      <c r="I35" s="31"/>
    </row>
    <row r="36" spans="1:9" ht="19.5" customHeight="1">
      <c r="A36" s="30"/>
      <c r="B36" s="173"/>
      <c r="C36" s="174"/>
      <c r="D36" s="174"/>
      <c r="E36" s="174"/>
      <c r="F36" s="7"/>
      <c r="G36" s="6"/>
      <c r="H36" s="8"/>
      <c r="I36" s="31"/>
    </row>
    <row r="37" spans="1:9" ht="19.5" customHeight="1">
      <c r="A37" s="12"/>
      <c r="B37" s="195"/>
      <c r="C37" s="196"/>
      <c r="D37" s="196"/>
      <c r="E37" s="196"/>
      <c r="F37" s="197"/>
      <c r="G37" s="198" t="s">
        <v>9</v>
      </c>
      <c r="H37" s="169"/>
      <c r="I37" s="10">
        <f>SUM(I17:I36)</f>
        <v>0</v>
      </c>
    </row>
    <row r="38" spans="1:9" ht="19.5" customHeight="1">
      <c r="A38" s="12"/>
      <c r="B38" s="12"/>
      <c r="C38" s="12"/>
      <c r="D38" s="12"/>
      <c r="E38" s="12"/>
      <c r="F38" s="12"/>
      <c r="G38" s="199" t="s">
        <v>10</v>
      </c>
      <c r="H38" s="200"/>
      <c r="I38" s="10">
        <f>I37*7%</f>
        <v>0</v>
      </c>
    </row>
    <row r="39" spans="1:9" ht="19.5" customHeight="1">
      <c r="A39" s="12"/>
      <c r="B39" s="37" t="s">
        <v>12</v>
      </c>
      <c r="C39" s="201"/>
      <c r="D39" s="201"/>
      <c r="E39" s="223" t="s">
        <v>13</v>
      </c>
      <c r="F39" s="224"/>
      <c r="G39" s="200" t="s">
        <v>11</v>
      </c>
      <c r="H39" s="202"/>
      <c r="I39" s="11">
        <f>SUM(I37:I38)</f>
        <v>0</v>
      </c>
    </row>
    <row r="40" spans="1:9" ht="19.5" customHeight="1">
      <c r="A40" s="12"/>
      <c r="B40" s="219" t="s">
        <v>14</v>
      </c>
      <c r="C40" s="219"/>
      <c r="D40" s="219"/>
      <c r="E40" s="219"/>
      <c r="F40" s="12"/>
      <c r="G40" s="12"/>
      <c r="H40" s="12"/>
      <c r="I40" s="12"/>
    </row>
    <row r="41" spans="1:9" ht="15.75" customHeight="1">
      <c r="A41" s="136" t="s">
        <v>71</v>
      </c>
      <c r="B41" s="137"/>
      <c r="C41" s="137"/>
      <c r="D41" s="137"/>
      <c r="E41" s="137"/>
      <c r="F41" s="137"/>
      <c r="G41" s="137"/>
      <c r="H41" s="137"/>
      <c r="I41" s="137"/>
    </row>
    <row r="42" spans="1:9" ht="15.75" customHeight="1">
      <c r="A42" s="137"/>
      <c r="B42" s="137"/>
      <c r="C42" s="137"/>
      <c r="D42" s="137"/>
      <c r="E42" s="137"/>
      <c r="F42" s="137"/>
      <c r="G42" s="137"/>
      <c r="H42" s="137"/>
      <c r="I42" s="137"/>
    </row>
    <row r="43" spans="1:9">
      <c r="A43" s="137"/>
      <c r="B43" s="137"/>
      <c r="C43" s="137"/>
      <c r="D43" s="137"/>
      <c r="E43" s="137"/>
      <c r="F43" s="137"/>
      <c r="G43" s="137"/>
      <c r="H43" s="137"/>
      <c r="I43" s="137"/>
    </row>
    <row r="44" spans="1:9">
      <c r="A44" s="137"/>
      <c r="B44" s="137"/>
      <c r="C44" s="137"/>
      <c r="D44" s="137"/>
      <c r="E44" s="137"/>
      <c r="F44" s="137"/>
      <c r="G44" s="137"/>
      <c r="H44" s="137"/>
      <c r="I44" s="137"/>
    </row>
    <row r="45" spans="1:9">
      <c r="A45" s="137"/>
      <c r="B45" s="137"/>
      <c r="C45" s="137"/>
      <c r="D45" s="137"/>
      <c r="E45" s="137"/>
      <c r="F45" s="137"/>
      <c r="G45" s="137"/>
      <c r="H45" s="137"/>
      <c r="I45" s="137"/>
    </row>
    <row r="46" spans="1:9" ht="18.75" customHeight="1">
      <c r="A46" s="137"/>
      <c r="B46" s="137"/>
      <c r="C46" s="137"/>
      <c r="D46" s="137"/>
      <c r="E46" s="137"/>
      <c r="F46" s="137"/>
      <c r="G46" s="137"/>
      <c r="H46" s="137"/>
      <c r="I46" s="137"/>
    </row>
    <row r="47" spans="1:9" ht="17.25" customHeight="1">
      <c r="A47" s="3" t="s">
        <v>18</v>
      </c>
      <c r="B47" s="225"/>
      <c r="C47" s="225"/>
      <c r="D47" s="225"/>
      <c r="E47" s="225"/>
      <c r="F47" s="3" t="s">
        <v>19</v>
      </c>
      <c r="G47" s="226"/>
      <c r="H47" s="227"/>
      <c r="I47" s="40" t="s">
        <v>72</v>
      </c>
    </row>
    <row r="48" spans="1:9" ht="17.25" customHeight="1">
      <c r="A48" s="3" t="s">
        <v>17</v>
      </c>
      <c r="B48" s="143"/>
      <c r="C48" s="143"/>
      <c r="D48" s="143"/>
      <c r="E48" s="143"/>
      <c r="F48" s="3" t="s">
        <v>20</v>
      </c>
      <c r="G48" s="192">
        <f ca="1">TODAY()</f>
        <v>40850</v>
      </c>
      <c r="H48" s="192"/>
      <c r="I48" s="33">
        <f ca="1">NOW()</f>
        <v>40850.417765972219</v>
      </c>
    </row>
    <row r="49" spans="1:9" ht="17.25" customHeight="1">
      <c r="A49" s="3" t="s">
        <v>16</v>
      </c>
      <c r="B49" s="143"/>
      <c r="C49" s="143"/>
      <c r="D49" s="143"/>
      <c r="E49" s="143"/>
      <c r="F49" s="3" t="s">
        <v>21</v>
      </c>
      <c r="G49" s="143">
        <f>2</f>
        <v>2</v>
      </c>
      <c r="H49" s="143"/>
      <c r="I49" s="143"/>
    </row>
    <row r="50" spans="1:9" ht="17.25" customHeight="1">
      <c r="A50" s="5" t="s">
        <v>15</v>
      </c>
      <c r="B50" s="147"/>
      <c r="C50" s="147"/>
      <c r="D50" s="147"/>
      <c r="E50" s="147"/>
      <c r="F50" s="5" t="s">
        <v>22</v>
      </c>
      <c r="G50" s="148"/>
      <c r="H50" s="148"/>
      <c r="I50" s="148"/>
    </row>
    <row r="51" spans="1:9" ht="11.25" customHeight="1">
      <c r="A51" s="149"/>
      <c r="B51" s="149"/>
      <c r="C51" s="149"/>
      <c r="D51" s="149"/>
      <c r="E51" s="149"/>
      <c r="F51" s="149"/>
      <c r="G51" s="149"/>
      <c r="H51" s="149"/>
      <c r="I51" s="149"/>
    </row>
    <row r="52" spans="1:9" ht="17.25" customHeight="1">
      <c r="A52" s="150" t="s">
        <v>0</v>
      </c>
      <c r="B52" s="151"/>
      <c r="C52" s="16"/>
      <c r="D52" s="17"/>
      <c r="E52" s="18"/>
      <c r="F52" s="13" t="s">
        <v>2</v>
      </c>
      <c r="G52" s="13"/>
      <c r="H52" s="156"/>
      <c r="I52" s="157"/>
    </row>
    <row r="53" spans="1:9" ht="17.25" customHeight="1">
      <c r="A53" s="152"/>
      <c r="B53" s="153"/>
      <c r="C53" s="184"/>
      <c r="D53" s="185"/>
      <c r="E53" s="186"/>
      <c r="F53" s="14" t="s">
        <v>1</v>
      </c>
      <c r="G53" s="14"/>
      <c r="H53" s="161"/>
      <c r="I53" s="162"/>
    </row>
    <row r="54" spans="1:9" ht="17.25" customHeight="1">
      <c r="A54" s="154"/>
      <c r="B54" s="155"/>
      <c r="C54" s="19"/>
      <c r="D54" s="20"/>
      <c r="E54" s="21"/>
      <c r="F54" s="15" t="s">
        <v>3</v>
      </c>
      <c r="G54" s="15"/>
      <c r="H54" s="163"/>
      <c r="I54" s="164"/>
    </row>
    <row r="55" spans="1:9">
      <c r="A55" s="165" t="s">
        <v>4</v>
      </c>
      <c r="B55" s="167" t="s">
        <v>5</v>
      </c>
      <c r="C55" s="168"/>
      <c r="D55" s="168"/>
      <c r="E55" s="168"/>
      <c r="F55" s="165" t="s">
        <v>6</v>
      </c>
      <c r="G55" s="170" t="s">
        <v>7</v>
      </c>
      <c r="H55" s="171" t="s">
        <v>8</v>
      </c>
      <c r="I55" s="145" t="s">
        <v>23</v>
      </c>
    </row>
    <row r="56" spans="1:9">
      <c r="A56" s="166"/>
      <c r="B56" s="169"/>
      <c r="C56" s="169"/>
      <c r="D56" s="169"/>
      <c r="E56" s="169"/>
      <c r="F56" s="166"/>
      <c r="G56" s="166"/>
      <c r="H56" s="172"/>
      <c r="I56" s="146"/>
    </row>
    <row r="57" spans="1:9" ht="19.5" customHeight="1">
      <c r="A57" s="30"/>
      <c r="B57" s="193"/>
      <c r="C57" s="194"/>
      <c r="D57" s="194"/>
      <c r="E57" s="194"/>
      <c r="F57" s="7"/>
      <c r="G57" s="6"/>
      <c r="H57" s="8"/>
      <c r="I57" s="31"/>
    </row>
    <row r="58" spans="1:9" ht="19.5" customHeight="1">
      <c r="A58" s="30"/>
      <c r="B58" s="173"/>
      <c r="C58" s="174"/>
      <c r="D58" s="174"/>
      <c r="E58" s="174"/>
      <c r="F58" s="7"/>
      <c r="G58" s="6"/>
      <c r="H58" s="8"/>
      <c r="I58" s="31"/>
    </row>
    <row r="59" spans="1:9" ht="19.5" customHeight="1">
      <c r="A59" s="30"/>
      <c r="B59" s="173"/>
      <c r="C59" s="174"/>
      <c r="D59" s="174"/>
      <c r="E59" s="174"/>
      <c r="F59" s="7"/>
      <c r="G59" s="6"/>
      <c r="H59" s="8"/>
      <c r="I59" s="31"/>
    </row>
    <row r="60" spans="1:9" ht="19.5" customHeight="1">
      <c r="A60" s="30"/>
      <c r="B60" s="173"/>
      <c r="C60" s="174"/>
      <c r="D60" s="174"/>
      <c r="E60" s="174"/>
      <c r="F60" s="7"/>
      <c r="G60" s="6"/>
      <c r="H60" s="8"/>
      <c r="I60" s="31"/>
    </row>
    <row r="61" spans="1:9" ht="19.5" customHeight="1">
      <c r="A61" s="30"/>
      <c r="B61" s="173"/>
      <c r="C61" s="174"/>
      <c r="D61" s="174"/>
      <c r="E61" s="174"/>
      <c r="F61" s="7"/>
      <c r="G61" s="6"/>
      <c r="H61" s="8"/>
      <c r="I61" s="31"/>
    </row>
    <row r="62" spans="1:9" ht="19.5" customHeight="1">
      <c r="A62" s="30"/>
      <c r="B62" s="220"/>
      <c r="C62" s="221"/>
      <c r="D62" s="221"/>
      <c r="E62" s="222"/>
      <c r="F62" s="7"/>
      <c r="G62" s="6"/>
      <c r="H62" s="8"/>
      <c r="I62" s="31"/>
    </row>
    <row r="63" spans="1:9" ht="19.5" customHeight="1">
      <c r="A63" s="30"/>
      <c r="B63" s="220"/>
      <c r="C63" s="221"/>
      <c r="D63" s="221"/>
      <c r="E63" s="222"/>
      <c r="F63" s="7"/>
      <c r="G63" s="6"/>
      <c r="H63" s="8"/>
      <c r="I63" s="31"/>
    </row>
    <row r="64" spans="1:9" ht="19.5" customHeight="1">
      <c r="A64" s="30"/>
      <c r="B64" s="173"/>
      <c r="C64" s="174"/>
      <c r="D64" s="174"/>
      <c r="E64" s="174"/>
      <c r="F64" s="7"/>
      <c r="G64" s="6"/>
      <c r="H64" s="8"/>
      <c r="I64" s="31"/>
    </row>
    <row r="65" spans="1:9" ht="19.5" customHeight="1">
      <c r="A65" s="30"/>
      <c r="B65" s="173"/>
      <c r="C65" s="174"/>
      <c r="D65" s="174"/>
      <c r="E65" s="174"/>
      <c r="F65" s="7"/>
      <c r="G65" s="6"/>
      <c r="H65" s="8"/>
      <c r="I65" s="31"/>
    </row>
    <row r="66" spans="1:9" ht="19.5" customHeight="1">
      <c r="A66" s="30"/>
      <c r="B66" s="173"/>
      <c r="C66" s="174"/>
      <c r="D66" s="174"/>
      <c r="E66" s="174"/>
      <c r="F66" s="7"/>
      <c r="G66" s="6"/>
      <c r="H66" s="8"/>
      <c r="I66" s="31"/>
    </row>
    <row r="67" spans="1:9" ht="19.5" customHeight="1">
      <c r="A67" s="30"/>
      <c r="B67" s="173"/>
      <c r="C67" s="174"/>
      <c r="D67" s="174"/>
      <c r="E67" s="174"/>
      <c r="F67" s="7"/>
      <c r="G67" s="6"/>
      <c r="H67" s="8"/>
      <c r="I67" s="31"/>
    </row>
    <row r="68" spans="1:9" ht="19.5" customHeight="1">
      <c r="A68" s="30"/>
      <c r="B68" s="173"/>
      <c r="C68" s="174"/>
      <c r="D68" s="174"/>
      <c r="E68" s="174"/>
      <c r="F68" s="7"/>
      <c r="G68" s="6"/>
      <c r="H68" s="8"/>
      <c r="I68" s="31"/>
    </row>
    <row r="69" spans="1:9" ht="19.5" customHeight="1">
      <c r="A69" s="30"/>
      <c r="B69" s="173"/>
      <c r="C69" s="174"/>
      <c r="D69" s="174"/>
      <c r="E69" s="174"/>
      <c r="F69" s="7"/>
      <c r="G69" s="6"/>
      <c r="H69" s="8"/>
      <c r="I69" s="31"/>
    </row>
    <row r="70" spans="1:9" ht="19.5" customHeight="1">
      <c r="A70" s="30"/>
      <c r="B70" s="173"/>
      <c r="C70" s="174"/>
      <c r="D70" s="174"/>
      <c r="E70" s="174"/>
      <c r="F70" s="7"/>
      <c r="G70" s="6"/>
      <c r="H70" s="8"/>
      <c r="I70" s="31"/>
    </row>
    <row r="71" spans="1:9" ht="19.5" customHeight="1">
      <c r="A71" s="30"/>
      <c r="B71" s="173"/>
      <c r="C71" s="174"/>
      <c r="D71" s="174"/>
      <c r="E71" s="174"/>
      <c r="F71" s="7"/>
      <c r="G71" s="6"/>
      <c r="H71" s="8"/>
      <c r="I71" s="31"/>
    </row>
    <row r="72" spans="1:9" ht="19.5" customHeight="1">
      <c r="A72" s="30"/>
      <c r="B72" s="173"/>
      <c r="C72" s="174"/>
      <c r="D72" s="174"/>
      <c r="E72" s="174"/>
      <c r="F72" s="7"/>
      <c r="G72" s="6"/>
      <c r="H72" s="8"/>
      <c r="I72" s="31"/>
    </row>
    <row r="73" spans="1:9" ht="19.5" customHeight="1">
      <c r="A73" s="30"/>
      <c r="B73" s="173"/>
      <c r="C73" s="174"/>
      <c r="D73" s="174"/>
      <c r="E73" s="174"/>
      <c r="F73" s="7"/>
      <c r="G73" s="6"/>
      <c r="H73" s="8"/>
      <c r="I73" s="31"/>
    </row>
    <row r="74" spans="1:9" ht="19.5" customHeight="1">
      <c r="A74" s="30"/>
      <c r="B74" s="173"/>
      <c r="C74" s="174"/>
      <c r="D74" s="174"/>
      <c r="E74" s="174"/>
      <c r="F74" s="7"/>
      <c r="G74" s="6"/>
      <c r="H74" s="8"/>
      <c r="I74" s="31"/>
    </row>
    <row r="75" spans="1:9" ht="19.5" customHeight="1">
      <c r="A75" s="30"/>
      <c r="B75" s="173"/>
      <c r="C75" s="174"/>
      <c r="D75" s="174"/>
      <c r="E75" s="174"/>
      <c r="F75" s="7"/>
      <c r="G75" s="6"/>
      <c r="H75" s="8"/>
      <c r="I75" s="31"/>
    </row>
    <row r="76" spans="1:9" ht="19.5" customHeight="1">
      <c r="A76" s="30"/>
      <c r="B76" s="173"/>
      <c r="C76" s="174"/>
      <c r="D76" s="174"/>
      <c r="E76" s="174"/>
      <c r="F76" s="7"/>
      <c r="G76" s="6"/>
      <c r="H76" s="8"/>
      <c r="I76" s="31"/>
    </row>
    <row r="77" spans="1:9" ht="21" customHeight="1">
      <c r="A77" s="12"/>
      <c r="B77" s="195"/>
      <c r="C77" s="196"/>
      <c r="D77" s="196"/>
      <c r="E77" s="196"/>
      <c r="F77" s="197"/>
      <c r="G77" s="198" t="s">
        <v>9</v>
      </c>
      <c r="H77" s="169"/>
      <c r="I77" s="10">
        <f>SUM(I57:I76)</f>
        <v>0</v>
      </c>
    </row>
    <row r="78" spans="1:9" ht="21" customHeight="1">
      <c r="A78" s="12"/>
      <c r="B78" s="12"/>
      <c r="C78" s="12"/>
      <c r="D78" s="12"/>
      <c r="E78" s="12"/>
      <c r="F78" s="12"/>
      <c r="G78" s="199" t="s">
        <v>10</v>
      </c>
      <c r="H78" s="200"/>
      <c r="I78" s="10">
        <f>I77*7%</f>
        <v>0</v>
      </c>
    </row>
    <row r="79" spans="1:9" ht="21" customHeight="1">
      <c r="A79" s="12"/>
      <c r="B79" s="37" t="s">
        <v>12</v>
      </c>
      <c r="C79" s="201"/>
      <c r="D79" s="201"/>
      <c r="E79" s="223" t="s">
        <v>13</v>
      </c>
      <c r="F79" s="224"/>
      <c r="G79" s="200" t="s">
        <v>11</v>
      </c>
      <c r="H79" s="202"/>
      <c r="I79" s="11">
        <f>SUM(I77:I78)</f>
        <v>0</v>
      </c>
    </row>
    <row r="80" spans="1:9" ht="21" customHeight="1">
      <c r="A80" s="12"/>
      <c r="B80" s="219" t="s">
        <v>14</v>
      </c>
      <c r="C80" s="219"/>
      <c r="D80" s="219"/>
      <c r="E80" s="219"/>
      <c r="F80" s="12"/>
      <c r="G80" s="12"/>
      <c r="H80" s="12"/>
      <c r="I80" s="12"/>
    </row>
    <row r="81" spans="1:9" ht="10.5" customHeight="1">
      <c r="A81" s="136" t="s">
        <v>71</v>
      </c>
      <c r="B81" s="137"/>
      <c r="C81" s="137"/>
      <c r="D81" s="137"/>
      <c r="E81" s="137"/>
      <c r="F81" s="137"/>
      <c r="G81" s="137"/>
      <c r="H81" s="137"/>
      <c r="I81" s="137"/>
    </row>
    <row r="82" spans="1:9">
      <c r="A82" s="137"/>
      <c r="B82" s="137"/>
      <c r="C82" s="137"/>
      <c r="D82" s="137"/>
      <c r="E82" s="137"/>
      <c r="F82" s="137"/>
      <c r="G82" s="137"/>
      <c r="H82" s="137"/>
      <c r="I82" s="137"/>
    </row>
    <row r="83" spans="1:9">
      <c r="A83" s="137"/>
      <c r="B83" s="137"/>
      <c r="C83" s="137"/>
      <c r="D83" s="137"/>
      <c r="E83" s="137"/>
      <c r="F83" s="137"/>
      <c r="G83" s="137"/>
      <c r="H83" s="137"/>
      <c r="I83" s="137"/>
    </row>
    <row r="84" spans="1:9">
      <c r="A84" s="137"/>
      <c r="B84" s="137"/>
      <c r="C84" s="137"/>
      <c r="D84" s="137"/>
      <c r="E84" s="137"/>
      <c r="F84" s="137"/>
      <c r="G84" s="137"/>
      <c r="H84" s="137"/>
      <c r="I84" s="137"/>
    </row>
    <row r="85" spans="1:9">
      <c r="A85" s="137"/>
      <c r="B85" s="137"/>
      <c r="C85" s="137"/>
      <c r="D85" s="137"/>
      <c r="E85" s="137"/>
      <c r="F85" s="137"/>
      <c r="G85" s="137"/>
      <c r="H85" s="137"/>
      <c r="I85" s="137"/>
    </row>
    <row r="86" spans="1:9" ht="20.25" customHeight="1">
      <c r="A86" s="137"/>
      <c r="B86" s="137"/>
      <c r="C86" s="137"/>
      <c r="D86" s="137"/>
      <c r="E86" s="137"/>
      <c r="F86" s="137"/>
      <c r="G86" s="137"/>
      <c r="H86" s="137"/>
      <c r="I86" s="137"/>
    </row>
    <row r="87" spans="1:9" ht="16.5" customHeight="1">
      <c r="A87" s="3" t="s">
        <v>18</v>
      </c>
      <c r="B87" s="225"/>
      <c r="C87" s="225"/>
      <c r="D87" s="225"/>
      <c r="E87" s="225"/>
      <c r="F87" s="3" t="s">
        <v>19</v>
      </c>
      <c r="G87" s="226"/>
      <c r="H87" s="227"/>
      <c r="I87" s="40" t="s">
        <v>72</v>
      </c>
    </row>
    <row r="88" spans="1:9" ht="16.5" customHeight="1">
      <c r="A88" s="3" t="s">
        <v>17</v>
      </c>
      <c r="B88" s="143"/>
      <c r="C88" s="143"/>
      <c r="D88" s="143"/>
      <c r="E88" s="143"/>
      <c r="F88" s="3" t="s">
        <v>20</v>
      </c>
      <c r="G88" s="192">
        <f ca="1">TODAY()</f>
        <v>40850</v>
      </c>
      <c r="H88" s="192"/>
      <c r="I88" s="33">
        <f ca="1">NOW()</f>
        <v>40850.417765972219</v>
      </c>
    </row>
    <row r="89" spans="1:9" ht="16.5" customHeight="1">
      <c r="A89" s="3" t="s">
        <v>16</v>
      </c>
      <c r="B89" s="143"/>
      <c r="C89" s="143"/>
      <c r="D89" s="143"/>
      <c r="E89" s="143"/>
      <c r="F89" s="3" t="s">
        <v>21</v>
      </c>
      <c r="G89" s="143">
        <f>3</f>
        <v>3</v>
      </c>
      <c r="H89" s="143"/>
      <c r="I89" s="143"/>
    </row>
    <row r="90" spans="1:9" ht="16.5" customHeight="1">
      <c r="A90" s="5" t="s">
        <v>15</v>
      </c>
      <c r="B90" s="147"/>
      <c r="C90" s="147"/>
      <c r="D90" s="147"/>
      <c r="E90" s="147"/>
      <c r="F90" s="5" t="s">
        <v>22</v>
      </c>
      <c r="G90" s="148"/>
      <c r="H90" s="148"/>
      <c r="I90" s="148"/>
    </row>
    <row r="91" spans="1:9" ht="11.25" customHeight="1">
      <c r="A91" s="149"/>
      <c r="B91" s="149"/>
      <c r="C91" s="149"/>
      <c r="D91" s="149"/>
      <c r="E91" s="149"/>
      <c r="F91" s="149"/>
      <c r="G91" s="149"/>
      <c r="H91" s="149"/>
      <c r="I91" s="149"/>
    </row>
    <row r="92" spans="1:9" ht="18.75" customHeight="1">
      <c r="A92" s="150" t="s">
        <v>0</v>
      </c>
      <c r="B92" s="151"/>
      <c r="C92" s="16"/>
      <c r="D92" s="17"/>
      <c r="E92" s="18"/>
      <c r="F92" s="13" t="s">
        <v>2</v>
      </c>
      <c r="G92" s="13"/>
      <c r="H92" s="156"/>
      <c r="I92" s="157"/>
    </row>
    <row r="93" spans="1:9" ht="18.75" customHeight="1">
      <c r="A93" s="152"/>
      <c r="B93" s="153"/>
      <c r="C93" s="184"/>
      <c r="D93" s="185"/>
      <c r="E93" s="186"/>
      <c r="F93" s="14" t="s">
        <v>1</v>
      </c>
      <c r="G93" s="14"/>
      <c r="H93" s="161"/>
      <c r="I93" s="162"/>
    </row>
    <row r="94" spans="1:9" ht="18.75" customHeight="1">
      <c r="A94" s="154"/>
      <c r="B94" s="155"/>
      <c r="C94" s="19"/>
      <c r="D94" s="20"/>
      <c r="E94" s="21"/>
      <c r="F94" s="15" t="s">
        <v>3</v>
      </c>
      <c r="G94" s="15"/>
      <c r="H94" s="163"/>
      <c r="I94" s="164"/>
    </row>
    <row r="95" spans="1:9">
      <c r="A95" s="165" t="s">
        <v>4</v>
      </c>
      <c r="B95" s="167" t="s">
        <v>5</v>
      </c>
      <c r="C95" s="168"/>
      <c r="D95" s="168"/>
      <c r="E95" s="168"/>
      <c r="F95" s="165" t="s">
        <v>6</v>
      </c>
      <c r="G95" s="170" t="s">
        <v>7</v>
      </c>
      <c r="H95" s="171" t="s">
        <v>8</v>
      </c>
      <c r="I95" s="145" t="s">
        <v>23</v>
      </c>
    </row>
    <row r="96" spans="1:9">
      <c r="A96" s="166"/>
      <c r="B96" s="169"/>
      <c r="C96" s="169"/>
      <c r="D96" s="169"/>
      <c r="E96" s="169"/>
      <c r="F96" s="166"/>
      <c r="G96" s="166"/>
      <c r="H96" s="172"/>
      <c r="I96" s="146"/>
    </row>
    <row r="97" spans="1:9" ht="20.25" customHeight="1">
      <c r="A97" s="30"/>
      <c r="B97" s="193"/>
      <c r="C97" s="194"/>
      <c r="D97" s="194"/>
      <c r="E97" s="194"/>
      <c r="F97" s="7"/>
      <c r="G97" s="6"/>
      <c r="H97" s="8"/>
      <c r="I97" s="31"/>
    </row>
    <row r="98" spans="1:9" ht="20.25" customHeight="1">
      <c r="A98" s="30"/>
      <c r="B98" s="173"/>
      <c r="C98" s="174"/>
      <c r="D98" s="174"/>
      <c r="E98" s="174"/>
      <c r="F98" s="7"/>
      <c r="G98" s="6"/>
      <c r="H98" s="8"/>
      <c r="I98" s="31"/>
    </row>
    <row r="99" spans="1:9" ht="20.25" customHeight="1">
      <c r="A99" s="30"/>
      <c r="B99" s="173"/>
      <c r="C99" s="174"/>
      <c r="D99" s="174"/>
      <c r="E99" s="174"/>
      <c r="F99" s="7"/>
      <c r="G99" s="6"/>
      <c r="H99" s="8"/>
      <c r="I99" s="31"/>
    </row>
    <row r="100" spans="1:9" ht="20.25" customHeight="1">
      <c r="A100" s="30"/>
      <c r="B100" s="173"/>
      <c r="C100" s="174"/>
      <c r="D100" s="174"/>
      <c r="E100" s="174"/>
      <c r="F100" s="7"/>
      <c r="G100" s="6"/>
      <c r="H100" s="8"/>
      <c r="I100" s="31"/>
    </row>
    <row r="101" spans="1:9" ht="20.25" customHeight="1">
      <c r="A101" s="30"/>
      <c r="B101" s="173"/>
      <c r="C101" s="174"/>
      <c r="D101" s="174"/>
      <c r="E101" s="174"/>
      <c r="F101" s="7"/>
      <c r="G101" s="6"/>
      <c r="H101" s="8"/>
      <c r="I101" s="31"/>
    </row>
    <row r="102" spans="1:9" ht="20.25" customHeight="1">
      <c r="A102" s="30"/>
      <c r="B102" s="173"/>
      <c r="C102" s="174"/>
      <c r="D102" s="174"/>
      <c r="E102" s="174"/>
      <c r="F102" s="7"/>
      <c r="G102" s="6"/>
      <c r="H102" s="8"/>
      <c r="I102" s="31"/>
    </row>
    <row r="103" spans="1:9" ht="20.25" customHeight="1">
      <c r="A103" s="30"/>
      <c r="B103" s="173"/>
      <c r="C103" s="174"/>
      <c r="D103" s="174"/>
      <c r="E103" s="174"/>
      <c r="F103" s="7"/>
      <c r="G103" s="6"/>
      <c r="H103" s="8"/>
      <c r="I103" s="31"/>
    </row>
    <row r="104" spans="1:9" ht="20.25" customHeight="1">
      <c r="A104" s="30"/>
      <c r="B104" s="173"/>
      <c r="C104" s="174"/>
      <c r="D104" s="174"/>
      <c r="E104" s="174"/>
      <c r="F104" s="7"/>
      <c r="G104" s="6"/>
      <c r="H104" s="8"/>
      <c r="I104" s="31"/>
    </row>
    <row r="105" spans="1:9" ht="20.25" customHeight="1">
      <c r="A105" s="30"/>
      <c r="B105" s="173"/>
      <c r="C105" s="174"/>
      <c r="D105" s="174"/>
      <c r="E105" s="174"/>
      <c r="F105" s="7"/>
      <c r="G105" s="6"/>
      <c r="H105" s="8"/>
      <c r="I105" s="31"/>
    </row>
    <row r="106" spans="1:9" ht="20.25" customHeight="1">
      <c r="A106" s="30"/>
      <c r="B106" s="173"/>
      <c r="C106" s="174"/>
      <c r="D106" s="174"/>
      <c r="E106" s="174"/>
      <c r="F106" s="7"/>
      <c r="G106" s="6"/>
      <c r="H106" s="8"/>
      <c r="I106" s="31"/>
    </row>
    <row r="107" spans="1:9" ht="20.25" customHeight="1">
      <c r="A107" s="30"/>
      <c r="B107" s="173"/>
      <c r="C107" s="174"/>
      <c r="D107" s="174"/>
      <c r="E107" s="174"/>
      <c r="F107" s="7"/>
      <c r="G107" s="6"/>
      <c r="H107" s="8"/>
      <c r="I107" s="31"/>
    </row>
    <row r="108" spans="1:9" ht="20.25" customHeight="1">
      <c r="A108" s="30"/>
      <c r="B108" s="173"/>
      <c r="C108" s="174"/>
      <c r="D108" s="174"/>
      <c r="E108" s="174"/>
      <c r="F108" s="7"/>
      <c r="G108" s="6"/>
      <c r="H108" s="8"/>
      <c r="I108" s="31"/>
    </row>
    <row r="109" spans="1:9" ht="20.25" customHeight="1">
      <c r="A109" s="30"/>
      <c r="B109" s="220"/>
      <c r="C109" s="221"/>
      <c r="D109" s="221"/>
      <c r="E109" s="222"/>
      <c r="F109" s="7"/>
      <c r="G109" s="6"/>
      <c r="H109" s="8"/>
      <c r="I109" s="31"/>
    </row>
    <row r="110" spans="1:9" ht="20.25" customHeight="1">
      <c r="A110" s="30"/>
      <c r="B110" s="220"/>
      <c r="C110" s="221"/>
      <c r="D110" s="221"/>
      <c r="E110" s="222"/>
      <c r="F110" s="7"/>
      <c r="G110" s="6"/>
      <c r="H110" s="8"/>
      <c r="I110" s="31"/>
    </row>
    <row r="111" spans="1:9" ht="20.25" customHeight="1">
      <c r="A111" s="30"/>
      <c r="B111" s="173"/>
      <c r="C111" s="174"/>
      <c r="D111" s="174"/>
      <c r="E111" s="174"/>
      <c r="F111" s="7"/>
      <c r="G111" s="6"/>
      <c r="H111" s="8"/>
      <c r="I111" s="31"/>
    </row>
    <row r="112" spans="1:9" ht="20.25" customHeight="1">
      <c r="A112" s="30"/>
      <c r="B112" s="173"/>
      <c r="C112" s="174"/>
      <c r="D112" s="174"/>
      <c r="E112" s="174"/>
      <c r="F112" s="7"/>
      <c r="G112" s="6"/>
      <c r="H112" s="8"/>
      <c r="I112" s="31"/>
    </row>
    <row r="113" spans="1:9" ht="20.25" customHeight="1">
      <c r="A113" s="30"/>
      <c r="B113" s="173"/>
      <c r="C113" s="174"/>
      <c r="D113" s="174"/>
      <c r="E113" s="174"/>
      <c r="F113" s="7"/>
      <c r="G113" s="6"/>
      <c r="H113" s="8"/>
      <c r="I113" s="31"/>
    </row>
    <row r="114" spans="1:9" ht="20.25" customHeight="1">
      <c r="A114" s="30"/>
      <c r="B114" s="173"/>
      <c r="C114" s="174"/>
      <c r="D114" s="174"/>
      <c r="E114" s="174"/>
      <c r="F114" s="7"/>
      <c r="G114" s="6"/>
      <c r="H114" s="8"/>
      <c r="I114" s="31"/>
    </row>
    <row r="115" spans="1:9" ht="20.25" customHeight="1">
      <c r="A115" s="30"/>
      <c r="B115" s="173"/>
      <c r="C115" s="174"/>
      <c r="D115" s="174"/>
      <c r="E115" s="174"/>
      <c r="F115" s="7"/>
      <c r="G115" s="6"/>
      <c r="H115" s="8"/>
      <c r="I115" s="31"/>
    </row>
    <row r="116" spans="1:9" ht="20.25" customHeight="1">
      <c r="A116" s="30"/>
      <c r="B116" s="173"/>
      <c r="C116" s="174"/>
      <c r="D116" s="174"/>
      <c r="E116" s="174"/>
      <c r="F116" s="7"/>
      <c r="G116" s="6"/>
      <c r="H116" s="8"/>
      <c r="I116" s="31"/>
    </row>
    <row r="117" spans="1:9" ht="20.25" customHeight="1">
      <c r="A117" s="12"/>
      <c r="B117" s="195"/>
      <c r="C117" s="196"/>
      <c r="D117" s="196"/>
      <c r="E117" s="196"/>
      <c r="F117" s="197"/>
      <c r="G117" s="198" t="s">
        <v>9</v>
      </c>
      <c r="H117" s="169"/>
      <c r="I117" s="10">
        <f>SUM(I97:I116)</f>
        <v>0</v>
      </c>
    </row>
    <row r="118" spans="1:9" ht="20.25" customHeight="1">
      <c r="A118" s="12"/>
      <c r="B118" s="12"/>
      <c r="C118" s="12"/>
      <c r="D118" s="12"/>
      <c r="E118" s="12"/>
      <c r="F118" s="12"/>
      <c r="G118" s="199" t="s">
        <v>10</v>
      </c>
      <c r="H118" s="200"/>
      <c r="I118" s="10">
        <f>I117*7%</f>
        <v>0</v>
      </c>
    </row>
    <row r="119" spans="1:9" ht="20.25" customHeight="1">
      <c r="A119" s="12"/>
      <c r="B119" s="43" t="s">
        <v>12</v>
      </c>
      <c r="C119" s="201"/>
      <c r="D119" s="201"/>
      <c r="E119" s="223" t="s">
        <v>13</v>
      </c>
      <c r="F119" s="224"/>
      <c r="G119" s="200" t="s">
        <v>11</v>
      </c>
      <c r="H119" s="202"/>
      <c r="I119" s="11">
        <f>SUM(I117:I118)</f>
        <v>0</v>
      </c>
    </row>
    <row r="120" spans="1:9" ht="20.25" customHeight="1">
      <c r="A120" s="12"/>
      <c r="B120" s="219" t="s">
        <v>14</v>
      </c>
      <c r="C120" s="219"/>
      <c r="D120" s="219"/>
      <c r="E120" s="219"/>
      <c r="F120" s="12"/>
      <c r="G120" s="12"/>
      <c r="H120" s="12"/>
      <c r="I120" s="12"/>
    </row>
    <row r="121" spans="1:9" ht="20.25" customHeight="1"/>
  </sheetData>
  <mergeCells count="144">
    <mergeCell ref="B40:E40"/>
    <mergeCell ref="B37:F37"/>
    <mergeCell ref="G37:H37"/>
    <mergeCell ref="G38:H38"/>
    <mergeCell ref="C39:D39"/>
    <mergeCell ref="E39:F39"/>
    <mergeCell ref="G39:H39"/>
    <mergeCell ref="B36:E36"/>
    <mergeCell ref="B23:E23"/>
    <mergeCell ref="B24:E24"/>
    <mergeCell ref="B25:E25"/>
    <mergeCell ref="B26:E26"/>
    <mergeCell ref="B27:E27"/>
    <mergeCell ref="B30:E30"/>
    <mergeCell ref="B31:E31"/>
    <mergeCell ref="B32:E32"/>
    <mergeCell ref="B33:E33"/>
    <mergeCell ref="B34:E34"/>
    <mergeCell ref="B35:E35"/>
    <mergeCell ref="B28:E28"/>
    <mergeCell ref="B29:E29"/>
    <mergeCell ref="B22:E22"/>
    <mergeCell ref="A15:A16"/>
    <mergeCell ref="B15:E16"/>
    <mergeCell ref="F15:F16"/>
    <mergeCell ref="G15:G16"/>
    <mergeCell ref="B17:E17"/>
    <mergeCell ref="B18:E18"/>
    <mergeCell ref="B19:E19"/>
    <mergeCell ref="B20:E20"/>
    <mergeCell ref="B21:E21"/>
    <mergeCell ref="A1:I6"/>
    <mergeCell ref="B7:E7"/>
    <mergeCell ref="B8:E8"/>
    <mergeCell ref="B9:E9"/>
    <mergeCell ref="G9:I9"/>
    <mergeCell ref="G7:H7"/>
    <mergeCell ref="H15:H16"/>
    <mergeCell ref="I15:I16"/>
    <mergeCell ref="B10:E10"/>
    <mergeCell ref="G10:I10"/>
    <mergeCell ref="A11:I11"/>
    <mergeCell ref="A12:B14"/>
    <mergeCell ref="H12:I12"/>
    <mergeCell ref="C13:E13"/>
    <mergeCell ref="H13:I13"/>
    <mergeCell ref="H14:I14"/>
    <mergeCell ref="B50:E50"/>
    <mergeCell ref="G50:I50"/>
    <mergeCell ref="A51:I51"/>
    <mergeCell ref="A52:B54"/>
    <mergeCell ref="H52:I52"/>
    <mergeCell ref="C53:E53"/>
    <mergeCell ref="H53:I53"/>
    <mergeCell ref="H54:I54"/>
    <mergeCell ref="A41:I46"/>
    <mergeCell ref="B47:E47"/>
    <mergeCell ref="G47:H47"/>
    <mergeCell ref="B48:E48"/>
    <mergeCell ref="B49:E49"/>
    <mergeCell ref="G49:I49"/>
    <mergeCell ref="I55:I56"/>
    <mergeCell ref="B57:E57"/>
    <mergeCell ref="B58:E58"/>
    <mergeCell ref="B59:E59"/>
    <mergeCell ref="B60:E60"/>
    <mergeCell ref="A55:A56"/>
    <mergeCell ref="B55:E56"/>
    <mergeCell ref="F55:F56"/>
    <mergeCell ref="G55:G56"/>
    <mergeCell ref="H55:H56"/>
    <mergeCell ref="B68:E68"/>
    <mergeCell ref="B69:E69"/>
    <mergeCell ref="B70:E70"/>
    <mergeCell ref="B71:E71"/>
    <mergeCell ref="B72:E72"/>
    <mergeCell ref="B61:E61"/>
    <mergeCell ref="B64:E64"/>
    <mergeCell ref="B65:E65"/>
    <mergeCell ref="B66:E66"/>
    <mergeCell ref="B67:E67"/>
    <mergeCell ref="B62:E62"/>
    <mergeCell ref="B63:E63"/>
    <mergeCell ref="B80:E80"/>
    <mergeCell ref="G77:H77"/>
    <mergeCell ref="G78:H78"/>
    <mergeCell ref="C79:D79"/>
    <mergeCell ref="E79:F79"/>
    <mergeCell ref="G79:H79"/>
    <mergeCell ref="B73:E73"/>
    <mergeCell ref="B74:E74"/>
    <mergeCell ref="B75:E75"/>
    <mergeCell ref="B76:E76"/>
    <mergeCell ref="B77:F77"/>
    <mergeCell ref="B90:E90"/>
    <mergeCell ref="G90:I90"/>
    <mergeCell ref="A91:I91"/>
    <mergeCell ref="A92:B94"/>
    <mergeCell ref="H92:I92"/>
    <mergeCell ref="C93:E93"/>
    <mergeCell ref="H93:I93"/>
    <mergeCell ref="H94:I94"/>
    <mergeCell ref="A81:I86"/>
    <mergeCell ref="B87:E87"/>
    <mergeCell ref="G87:H87"/>
    <mergeCell ref="B88:E88"/>
    <mergeCell ref="B89:E89"/>
    <mergeCell ref="G89:I89"/>
    <mergeCell ref="B102:E102"/>
    <mergeCell ref="B103:E103"/>
    <mergeCell ref="I95:I96"/>
    <mergeCell ref="B97:E97"/>
    <mergeCell ref="B98:E98"/>
    <mergeCell ref="B99:E99"/>
    <mergeCell ref="B100:E100"/>
    <mergeCell ref="A95:A96"/>
    <mergeCell ref="B95:E96"/>
    <mergeCell ref="F95:F96"/>
    <mergeCell ref="G95:G96"/>
    <mergeCell ref="H95:H96"/>
    <mergeCell ref="B120:E120"/>
    <mergeCell ref="B109:E109"/>
    <mergeCell ref="B110:E110"/>
    <mergeCell ref="G8:H8"/>
    <mergeCell ref="G48:H48"/>
    <mergeCell ref="G88:H88"/>
    <mergeCell ref="B116:E116"/>
    <mergeCell ref="B117:F117"/>
    <mergeCell ref="G117:H117"/>
    <mergeCell ref="G118:H118"/>
    <mergeCell ref="C119:D119"/>
    <mergeCell ref="E119:F119"/>
    <mergeCell ref="G119:H119"/>
    <mergeCell ref="B111:E111"/>
    <mergeCell ref="B112:E112"/>
    <mergeCell ref="B113:E113"/>
    <mergeCell ref="B114:E114"/>
    <mergeCell ref="B115:E115"/>
    <mergeCell ref="B104:E104"/>
    <mergeCell ref="B105:E105"/>
    <mergeCell ref="B106:E106"/>
    <mergeCell ref="B107:E107"/>
    <mergeCell ref="B108:E108"/>
    <mergeCell ref="B101:E101"/>
  </mergeCells>
  <pageMargins left="0.39" right="0.37" top="0.39" bottom="0.37" header="0.3" footer="0.3"/>
  <pageSetup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6">
    <tabColor theme="7" tint="0.39997558519241921"/>
  </sheetPr>
  <dimension ref="A1:B3"/>
  <sheetViews>
    <sheetView workbookViewId="0">
      <selection activeCell="G13" sqref="G13"/>
    </sheetView>
  </sheetViews>
  <sheetFormatPr defaultRowHeight="14.25"/>
  <cols>
    <col min="1" max="1" width="6.875" customWidth="1"/>
    <col min="2" max="2" width="13.75" customWidth="1"/>
  </cols>
  <sheetData>
    <row r="1" spans="1:2" ht="17.25" customHeight="1">
      <c r="A1" t="s">
        <v>24</v>
      </c>
      <c r="B1" t="s">
        <v>31</v>
      </c>
    </row>
    <row r="2" spans="1:2">
      <c r="A2">
        <f>IF(B2&lt;&gt;"",(ROW()-1)*(NOT(ISBLANK(B2))),"")</f>
        <v>1</v>
      </c>
      <c r="B2" t="s">
        <v>57</v>
      </c>
    </row>
    <row r="3" spans="1:2">
      <c r="A3">
        <f>IF(B3&lt;&gt;"",(ROW()-1)*(NOT(ISBLANK(B3))),"")</f>
        <v>2</v>
      </c>
      <c r="B3" t="s">
        <v>58</v>
      </c>
    </row>
  </sheetData>
  <customSheetViews>
    <customSheetView guid="{846B2263-E997-4F48-B304-6C92FF75B1DB}">
      <selection activeCell="B2" sqref="B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7">
    <tabColor theme="3" tint="0.39997558519241921"/>
  </sheetPr>
  <dimension ref="A1:M85"/>
  <sheetViews>
    <sheetView workbookViewId="0">
      <selection activeCell="C13" sqref="C13"/>
    </sheetView>
  </sheetViews>
  <sheetFormatPr defaultRowHeight="14.25"/>
  <cols>
    <col min="1" max="1" width="11.25" style="35" customWidth="1"/>
    <col min="2" max="2" width="17.875" customWidth="1"/>
    <col min="3" max="3" width="33" customWidth="1"/>
    <col min="4" max="4" width="11.5" customWidth="1"/>
    <col min="5" max="6" width="9.625" customWidth="1"/>
    <col min="7" max="7" width="27" customWidth="1"/>
    <col min="8" max="8" width="22" customWidth="1"/>
    <col min="9" max="9" width="14.5" customWidth="1"/>
  </cols>
  <sheetData>
    <row r="1" spans="1:13" s="24" customFormat="1" ht="26.25" customHeight="1">
      <c r="A1" s="34" t="s">
        <v>63</v>
      </c>
      <c r="B1" s="25" t="s">
        <v>64</v>
      </c>
      <c r="C1" s="25" t="s">
        <v>73</v>
      </c>
      <c r="D1" s="25" t="s">
        <v>6</v>
      </c>
      <c r="E1" s="25" t="s">
        <v>7</v>
      </c>
      <c r="F1" s="42" t="s">
        <v>94</v>
      </c>
      <c r="G1" s="25" t="s">
        <v>67</v>
      </c>
      <c r="H1" s="25" t="s">
        <v>49</v>
      </c>
      <c r="I1" s="25" t="s">
        <v>68</v>
      </c>
      <c r="J1" s="25" t="s">
        <v>4</v>
      </c>
      <c r="K1" s="25" t="s">
        <v>941</v>
      </c>
      <c r="L1" s="25" t="s">
        <v>934</v>
      </c>
      <c r="M1" s="24">
        <f>COUNTIF(D2:D61,"&gt;0")</f>
        <v>0</v>
      </c>
    </row>
    <row r="2" spans="1:13">
      <c r="A2" s="35">
        <f ca="1">TODAY()</f>
        <v>40850</v>
      </c>
      <c r="B2" t="str">
        <f>IF(PurchaseOrder!$H$7="","",PurchaseOrder!$H$7)</f>
        <v/>
      </c>
      <c r="C2" t="str">
        <f>IF(PurchaseOrder!C17="","",PurchaseOrder!C17)</f>
        <v/>
      </c>
      <c r="D2" t="str">
        <f>IF(PurchaseOrder!G17="","",PurchaseOrder!G17)</f>
        <v/>
      </c>
      <c r="E2" t="str">
        <f>IF(PurchaseOrder!H17="","",PurchaseOrder!H17)</f>
        <v/>
      </c>
      <c r="F2" s="36" t="str">
        <f>IF(PurchaseOrder!I17="","",PurchaseOrder!I17)</f>
        <v/>
      </c>
      <c r="G2" t="str">
        <f>IF(PurchaseOrder!C17="","",PurchaseOrder!C17)</f>
        <v/>
      </c>
      <c r="H2" t="str">
        <f>IF(PurchaseOrder!$I$13="","",PurchaseOrder!$I$13)</f>
        <v/>
      </c>
      <c r="I2" s="36" t="str">
        <f>IF(PurchaseOrder!J17="","",PurchaseOrder!J17)</f>
        <v/>
      </c>
      <c r="J2" t="str">
        <f>IF(PurchaseOrder!B17="","",PurchaseOrder!B17)</f>
        <v/>
      </c>
      <c r="K2" t="str">
        <f>IF(PurchaseOrder!$D$13="","",PurchaseOrder!$D$13)</f>
        <v>โอนเงิน</v>
      </c>
      <c r="L2" t="str">
        <f>IF(PurchaseOrder!$H$10="","",PurchaseOrder!$H$10)</f>
        <v/>
      </c>
    </row>
    <row r="3" spans="1:13">
      <c r="A3" s="35">
        <f t="shared" ref="A3:A61" ca="1" si="0">TODAY()</f>
        <v>40850</v>
      </c>
      <c r="B3" t="str">
        <f>IF(PurchaseOrder!$H$7="","",PurchaseOrder!$H$7)</f>
        <v/>
      </c>
      <c r="C3" t="str">
        <f>IF(PurchaseOrder!C18="","",PurchaseOrder!C18)</f>
        <v/>
      </c>
      <c r="D3" t="str">
        <f>IF(PurchaseOrder!G18="","",PurchaseOrder!G18)</f>
        <v/>
      </c>
      <c r="E3" t="str">
        <f>IF(PurchaseOrder!H18="","",PurchaseOrder!H18)</f>
        <v/>
      </c>
      <c r="F3" s="36" t="str">
        <f>IF(PurchaseOrder!I18="","",PurchaseOrder!I18)</f>
        <v/>
      </c>
      <c r="G3" t="str">
        <f>IF(PurchaseOrder!C18="","",PurchaseOrder!C18)</f>
        <v/>
      </c>
      <c r="H3" t="str">
        <f>IF(PurchaseOrder!$I$13="","",PurchaseOrder!$I$13)</f>
        <v/>
      </c>
      <c r="I3" s="36" t="str">
        <f>IF(PurchaseOrder!J18="","",PurchaseOrder!J18)</f>
        <v/>
      </c>
      <c r="J3" t="str">
        <f>IF(PurchaseOrder!B18="","",PurchaseOrder!B18)</f>
        <v/>
      </c>
      <c r="K3" t="str">
        <f>IF(PurchaseOrder!$D$13="","",PurchaseOrder!$D$13)</f>
        <v>โอนเงิน</v>
      </c>
      <c r="L3" t="str">
        <f>IF(PurchaseOrder!$H$10="","",PurchaseOrder!$H$10)</f>
        <v/>
      </c>
    </row>
    <row r="4" spans="1:13">
      <c r="A4" s="35">
        <f t="shared" ca="1" si="0"/>
        <v>40850</v>
      </c>
      <c r="B4" t="str">
        <f>IF(PurchaseOrder!$H$7="","",PurchaseOrder!$H$7)</f>
        <v/>
      </c>
      <c r="C4" t="str">
        <f>IF(PurchaseOrder!C19="","",PurchaseOrder!C19)</f>
        <v/>
      </c>
      <c r="D4" t="str">
        <f>IF(PurchaseOrder!G19="","",PurchaseOrder!G19)</f>
        <v/>
      </c>
      <c r="E4" t="str">
        <f>IF(PurchaseOrder!H19="","",PurchaseOrder!H19)</f>
        <v/>
      </c>
      <c r="F4" s="36" t="str">
        <f>IF(PurchaseOrder!I19="","",PurchaseOrder!I19)</f>
        <v/>
      </c>
      <c r="G4" t="str">
        <f>IF(PurchaseOrder!C19="","",PurchaseOrder!C19)</f>
        <v/>
      </c>
      <c r="H4" t="str">
        <f>IF(PurchaseOrder!$I$13="","",PurchaseOrder!$I$13)</f>
        <v/>
      </c>
      <c r="I4" s="36" t="str">
        <f>IF(PurchaseOrder!J19="","",PurchaseOrder!J19)</f>
        <v/>
      </c>
      <c r="J4" t="str">
        <f>IF(PurchaseOrder!B19="","",PurchaseOrder!B19)</f>
        <v/>
      </c>
      <c r="K4" t="str">
        <f>IF(PurchaseOrder!$D$13="","",PurchaseOrder!$D$13)</f>
        <v>โอนเงิน</v>
      </c>
      <c r="L4" t="str">
        <f>IF(PurchaseOrder!$H$10="","",PurchaseOrder!$H$10)</f>
        <v/>
      </c>
    </row>
    <row r="5" spans="1:13">
      <c r="A5" s="35">
        <f t="shared" ca="1" si="0"/>
        <v>40850</v>
      </c>
      <c r="B5" t="str">
        <f>IF(PurchaseOrder!$H$7="","",PurchaseOrder!$H$7)</f>
        <v/>
      </c>
      <c r="C5" t="str">
        <f>IF(PurchaseOrder!C20="","",PurchaseOrder!C20)</f>
        <v/>
      </c>
      <c r="D5" t="str">
        <f>IF(PurchaseOrder!G20="","",PurchaseOrder!G20)</f>
        <v/>
      </c>
      <c r="E5" t="str">
        <f>IF(PurchaseOrder!H20="","",PurchaseOrder!H20)</f>
        <v/>
      </c>
      <c r="F5" s="36" t="str">
        <f>IF(PurchaseOrder!I20="","",PurchaseOrder!I20)</f>
        <v/>
      </c>
      <c r="G5" t="str">
        <f>IF(PurchaseOrder!C20="","",PurchaseOrder!C20)</f>
        <v/>
      </c>
      <c r="H5" t="str">
        <f>IF(PurchaseOrder!$I$13="","",PurchaseOrder!$I$13)</f>
        <v/>
      </c>
      <c r="I5" s="36" t="str">
        <f>IF(PurchaseOrder!J20="","",PurchaseOrder!J20)</f>
        <v/>
      </c>
      <c r="J5" t="str">
        <f>IF(PurchaseOrder!B20="","",PurchaseOrder!B20)</f>
        <v/>
      </c>
      <c r="K5" t="str">
        <f>IF(PurchaseOrder!$D$13="","",PurchaseOrder!$D$13)</f>
        <v>โอนเงิน</v>
      </c>
      <c r="L5" t="str">
        <f>IF(PurchaseOrder!$H$10="","",PurchaseOrder!$H$10)</f>
        <v/>
      </c>
    </row>
    <row r="6" spans="1:13">
      <c r="A6" s="35">
        <f t="shared" ca="1" si="0"/>
        <v>40850</v>
      </c>
      <c r="B6" t="str">
        <f>IF(PurchaseOrder!$H$7="","",PurchaseOrder!$H$7)</f>
        <v/>
      </c>
      <c r="C6" t="str">
        <f>IF(PurchaseOrder!C21="","",PurchaseOrder!C21)</f>
        <v/>
      </c>
      <c r="D6" t="str">
        <f>IF(PurchaseOrder!G21="","",PurchaseOrder!G21)</f>
        <v/>
      </c>
      <c r="E6" t="str">
        <f>IF(PurchaseOrder!H21="","",PurchaseOrder!H21)</f>
        <v/>
      </c>
      <c r="F6" s="36" t="str">
        <f>IF(PurchaseOrder!I21="","",PurchaseOrder!I21)</f>
        <v/>
      </c>
      <c r="G6" t="str">
        <f>IF(PurchaseOrder!C21="","",PurchaseOrder!C21)</f>
        <v/>
      </c>
      <c r="H6" t="str">
        <f>IF(PurchaseOrder!$I$13="","",PurchaseOrder!$I$13)</f>
        <v/>
      </c>
      <c r="I6" s="36" t="str">
        <f>IF(PurchaseOrder!J21="","",PurchaseOrder!J21)</f>
        <v/>
      </c>
      <c r="J6" t="str">
        <f>IF(PurchaseOrder!B21="","",PurchaseOrder!B21)</f>
        <v/>
      </c>
      <c r="K6" t="str">
        <f>IF(PurchaseOrder!$D$13="","",PurchaseOrder!$D$13)</f>
        <v>โอนเงิน</v>
      </c>
      <c r="L6" t="str">
        <f>IF(PurchaseOrder!$H$10="","",PurchaseOrder!$H$10)</f>
        <v/>
      </c>
    </row>
    <row r="7" spans="1:13">
      <c r="A7" s="35">
        <f t="shared" ca="1" si="0"/>
        <v>40850</v>
      </c>
      <c r="B7" t="str">
        <f>IF(PurchaseOrder!$H$7="","",PurchaseOrder!$H$7)</f>
        <v/>
      </c>
      <c r="C7" t="str">
        <f>IF(PurchaseOrder!C22="","",PurchaseOrder!C22)</f>
        <v/>
      </c>
      <c r="D7" t="str">
        <f>IF(PurchaseOrder!G22="","",PurchaseOrder!G22)</f>
        <v/>
      </c>
      <c r="E7" t="str">
        <f>IF(PurchaseOrder!H22="","",PurchaseOrder!H22)</f>
        <v/>
      </c>
      <c r="F7" s="36" t="str">
        <f>IF(PurchaseOrder!I22="","",PurchaseOrder!I22)</f>
        <v/>
      </c>
      <c r="G7" t="str">
        <f>IF(PurchaseOrder!C22="","",PurchaseOrder!C22)</f>
        <v/>
      </c>
      <c r="H7" t="str">
        <f>IF(PurchaseOrder!$I$13="","",PurchaseOrder!$I$13)</f>
        <v/>
      </c>
      <c r="I7" s="36" t="str">
        <f>IF(PurchaseOrder!J22="","",PurchaseOrder!J22)</f>
        <v/>
      </c>
      <c r="J7" t="str">
        <f>IF(PurchaseOrder!B22="","",PurchaseOrder!B22)</f>
        <v/>
      </c>
      <c r="K7" t="str">
        <f>IF(PurchaseOrder!$D$13="","",PurchaseOrder!$D$13)</f>
        <v>โอนเงิน</v>
      </c>
      <c r="L7" t="str">
        <f>IF(PurchaseOrder!$H$10="","",PurchaseOrder!$H$10)</f>
        <v/>
      </c>
    </row>
    <row r="8" spans="1:13">
      <c r="A8" s="35">
        <f t="shared" ca="1" si="0"/>
        <v>40850</v>
      </c>
      <c r="B8" t="str">
        <f>IF(PurchaseOrder!$H$7="","",PurchaseOrder!$H$7)</f>
        <v/>
      </c>
      <c r="C8" t="str">
        <f>IF(PurchaseOrder!C23="","",PurchaseOrder!C23)</f>
        <v/>
      </c>
      <c r="D8" t="str">
        <f>IF(PurchaseOrder!G23="","",PurchaseOrder!G23)</f>
        <v/>
      </c>
      <c r="E8" t="str">
        <f>IF(PurchaseOrder!H23="","",PurchaseOrder!H23)</f>
        <v/>
      </c>
      <c r="F8" s="36" t="str">
        <f>IF(PurchaseOrder!I23="","",PurchaseOrder!I23)</f>
        <v/>
      </c>
      <c r="G8" t="str">
        <f>IF(PurchaseOrder!C23="","",PurchaseOrder!C23)</f>
        <v/>
      </c>
      <c r="H8" t="str">
        <f>IF(PurchaseOrder!$I$13="","",PurchaseOrder!$I$13)</f>
        <v/>
      </c>
      <c r="I8" s="36" t="str">
        <f>IF(PurchaseOrder!J23="","",PurchaseOrder!J23)</f>
        <v/>
      </c>
      <c r="J8" t="str">
        <f>IF(PurchaseOrder!B23="","",PurchaseOrder!B23)</f>
        <v/>
      </c>
      <c r="K8" t="str">
        <f>IF(PurchaseOrder!$D$13="","",PurchaseOrder!$D$13)</f>
        <v>โอนเงิน</v>
      </c>
      <c r="L8" t="str">
        <f>IF(PurchaseOrder!$H$10="","",PurchaseOrder!$H$10)</f>
        <v/>
      </c>
    </row>
    <row r="9" spans="1:13">
      <c r="A9" s="35">
        <f t="shared" ca="1" si="0"/>
        <v>40850</v>
      </c>
      <c r="B9" t="str">
        <f>IF(PurchaseOrder!$H$7="","",PurchaseOrder!$H$7)</f>
        <v/>
      </c>
      <c r="C9" t="str">
        <f>IF(PurchaseOrder!C24="","",PurchaseOrder!C24)</f>
        <v/>
      </c>
      <c r="D9" t="str">
        <f>IF(PurchaseOrder!G24="","",PurchaseOrder!G24)</f>
        <v/>
      </c>
      <c r="E9" t="str">
        <f>IF(PurchaseOrder!H24="","",PurchaseOrder!H24)</f>
        <v/>
      </c>
      <c r="F9" s="36" t="str">
        <f>IF(PurchaseOrder!I24="","",PurchaseOrder!I24)</f>
        <v/>
      </c>
      <c r="G9" t="str">
        <f>IF(PurchaseOrder!C24="","",PurchaseOrder!C24)</f>
        <v/>
      </c>
      <c r="H9" t="str">
        <f>IF(PurchaseOrder!$I$13="","",PurchaseOrder!$I$13)</f>
        <v/>
      </c>
      <c r="I9" s="36" t="str">
        <f>IF(PurchaseOrder!J24="","",PurchaseOrder!J24)</f>
        <v/>
      </c>
      <c r="J9" t="str">
        <f>IF(PurchaseOrder!B24="","",PurchaseOrder!B24)</f>
        <v/>
      </c>
      <c r="K9" t="str">
        <f>IF(PurchaseOrder!$D$13="","",PurchaseOrder!$D$13)</f>
        <v>โอนเงิน</v>
      </c>
      <c r="L9" t="str">
        <f>IF(PurchaseOrder!$H$10="","",PurchaseOrder!$H$10)</f>
        <v/>
      </c>
    </row>
    <row r="10" spans="1:13">
      <c r="A10" s="35">
        <f t="shared" ca="1" si="0"/>
        <v>40850</v>
      </c>
      <c r="B10" t="str">
        <f>IF(PurchaseOrder!$H$7="","",PurchaseOrder!$H$7)</f>
        <v/>
      </c>
      <c r="C10" t="str">
        <f>IF(PurchaseOrder!C25="","",PurchaseOrder!C25)</f>
        <v/>
      </c>
      <c r="D10" t="str">
        <f>IF(PurchaseOrder!G25="","",PurchaseOrder!G25)</f>
        <v/>
      </c>
      <c r="E10" t="str">
        <f>IF(PurchaseOrder!H25="","",PurchaseOrder!H25)</f>
        <v/>
      </c>
      <c r="F10" s="36" t="str">
        <f>IF(PurchaseOrder!I25="","",PurchaseOrder!I25)</f>
        <v/>
      </c>
      <c r="G10" t="str">
        <f>IF(PurchaseOrder!C25="","",PurchaseOrder!C25)</f>
        <v/>
      </c>
      <c r="H10" t="str">
        <f>IF(PurchaseOrder!$I$13="","",PurchaseOrder!$I$13)</f>
        <v/>
      </c>
      <c r="I10" s="36" t="str">
        <f>IF(PurchaseOrder!J25="","",PurchaseOrder!J25)</f>
        <v/>
      </c>
      <c r="J10" t="str">
        <f>IF(PurchaseOrder!B25="","",PurchaseOrder!B25)</f>
        <v/>
      </c>
      <c r="K10" t="str">
        <f>IF(PurchaseOrder!$D$13="","",PurchaseOrder!$D$13)</f>
        <v>โอนเงิน</v>
      </c>
      <c r="L10" t="str">
        <f>IF(PurchaseOrder!$H$10="","",PurchaseOrder!$H$10)</f>
        <v/>
      </c>
    </row>
    <row r="11" spans="1:13">
      <c r="A11" s="35">
        <f t="shared" ca="1" si="0"/>
        <v>40850</v>
      </c>
      <c r="B11" t="str">
        <f>IF(PurchaseOrder!$H$7="","",PurchaseOrder!$H$7)</f>
        <v/>
      </c>
      <c r="C11" t="str">
        <f>IF(PurchaseOrder!C26="","",PurchaseOrder!C26)</f>
        <v/>
      </c>
      <c r="D11" t="str">
        <f>IF(PurchaseOrder!G26="","",PurchaseOrder!G26)</f>
        <v/>
      </c>
      <c r="E11" t="str">
        <f>IF(PurchaseOrder!H26="","",PurchaseOrder!H26)</f>
        <v/>
      </c>
      <c r="F11" s="36" t="str">
        <f>IF(PurchaseOrder!I26="","",PurchaseOrder!I26)</f>
        <v/>
      </c>
      <c r="G11" t="str">
        <f>IF(PurchaseOrder!C26="","",PurchaseOrder!C26)</f>
        <v/>
      </c>
      <c r="H11" t="str">
        <f>IF(PurchaseOrder!$I$13="","",PurchaseOrder!$I$13)</f>
        <v/>
      </c>
      <c r="I11" s="36" t="str">
        <f>IF(PurchaseOrder!J26="","",PurchaseOrder!J26)</f>
        <v/>
      </c>
      <c r="J11" t="str">
        <f>IF(PurchaseOrder!B26="","",PurchaseOrder!B26)</f>
        <v/>
      </c>
      <c r="K11" t="str">
        <f>IF(PurchaseOrder!$D$13="","",PurchaseOrder!$D$13)</f>
        <v>โอนเงิน</v>
      </c>
      <c r="L11" t="str">
        <f>IF(PurchaseOrder!$H$10="","",PurchaseOrder!$H$10)</f>
        <v/>
      </c>
    </row>
    <row r="12" spans="1:13">
      <c r="A12" s="35">
        <f t="shared" ca="1" si="0"/>
        <v>40850</v>
      </c>
      <c r="B12" t="str">
        <f>IF(PurchaseOrder!$H$7="","",PurchaseOrder!$H$7)</f>
        <v/>
      </c>
      <c r="C12" t="str">
        <f>IF(PurchaseOrder!C27="","",PurchaseOrder!C27)</f>
        <v/>
      </c>
      <c r="D12" t="str">
        <f>IF(PurchaseOrder!G27="","",PurchaseOrder!G27)</f>
        <v/>
      </c>
      <c r="E12" t="str">
        <f>IF(PurchaseOrder!H27="","",PurchaseOrder!H27)</f>
        <v/>
      </c>
      <c r="F12" s="36" t="str">
        <f>IF(PurchaseOrder!I27="","",PurchaseOrder!I27)</f>
        <v/>
      </c>
      <c r="G12" t="str">
        <f>IF(PurchaseOrder!C27="","",PurchaseOrder!C27)</f>
        <v/>
      </c>
      <c r="H12" t="str">
        <f>IF(PurchaseOrder!$I$13="","",PurchaseOrder!$I$13)</f>
        <v/>
      </c>
      <c r="I12" s="36" t="str">
        <f>IF(PurchaseOrder!J27="","",PurchaseOrder!J27)</f>
        <v/>
      </c>
      <c r="J12" t="str">
        <f>IF(PurchaseOrder!B27="","",PurchaseOrder!B27)</f>
        <v/>
      </c>
      <c r="K12" t="str">
        <f>IF(PurchaseOrder!$D$13="","",PurchaseOrder!$D$13)</f>
        <v>โอนเงิน</v>
      </c>
      <c r="L12" t="str">
        <f>IF(PurchaseOrder!$H$10="","",PurchaseOrder!$H$10)</f>
        <v/>
      </c>
    </row>
    <row r="13" spans="1:13">
      <c r="A13" s="35">
        <f t="shared" ca="1" si="0"/>
        <v>40850</v>
      </c>
      <c r="B13" t="str">
        <f>IF(PurchaseOrder!$H$7="","",PurchaseOrder!$H$7)</f>
        <v/>
      </c>
      <c r="C13" t="str">
        <f>IF(PurchaseOrder!C28="","",PurchaseOrder!C28)</f>
        <v/>
      </c>
      <c r="D13" t="str">
        <f>IF(PurchaseOrder!G28="","",PurchaseOrder!G28)</f>
        <v/>
      </c>
      <c r="E13" t="str">
        <f>IF(PurchaseOrder!H28="","",PurchaseOrder!H28)</f>
        <v/>
      </c>
      <c r="F13" s="36" t="str">
        <f>IF(PurchaseOrder!I28="","",PurchaseOrder!I28)</f>
        <v/>
      </c>
      <c r="G13" t="str">
        <f>IF(PurchaseOrder!C28="","",PurchaseOrder!C28)</f>
        <v/>
      </c>
      <c r="H13" t="str">
        <f>IF(PurchaseOrder!$I$13="","",PurchaseOrder!$I$13)</f>
        <v/>
      </c>
      <c r="I13" s="36" t="str">
        <f>IF(PurchaseOrder!J28="","",PurchaseOrder!J28)</f>
        <v/>
      </c>
      <c r="J13" t="str">
        <f>IF(PurchaseOrder!B28="","",PurchaseOrder!B28)</f>
        <v/>
      </c>
      <c r="K13" t="str">
        <f>IF(PurchaseOrder!$D$13="","",PurchaseOrder!$D$13)</f>
        <v>โอนเงิน</v>
      </c>
      <c r="L13" t="str">
        <f>IF(PurchaseOrder!$H$10="","",PurchaseOrder!$H$10)</f>
        <v/>
      </c>
    </row>
    <row r="14" spans="1:13">
      <c r="A14" s="35">
        <f t="shared" ca="1" si="0"/>
        <v>40850</v>
      </c>
      <c r="B14" t="str">
        <f>IF(PurchaseOrder!$H$7="","",PurchaseOrder!$H$7)</f>
        <v/>
      </c>
      <c r="C14" t="str">
        <f>IF(PurchaseOrder!C29="","",PurchaseOrder!C29)</f>
        <v/>
      </c>
      <c r="D14" t="str">
        <f>IF(PurchaseOrder!G29="","",PurchaseOrder!G29)</f>
        <v/>
      </c>
      <c r="E14" t="str">
        <f>IF(PurchaseOrder!H29="","",PurchaseOrder!H29)</f>
        <v/>
      </c>
      <c r="F14" s="36" t="str">
        <f>IF(PurchaseOrder!I29="","",PurchaseOrder!I29)</f>
        <v/>
      </c>
      <c r="G14" t="str">
        <f>IF(PurchaseOrder!C29="","",PurchaseOrder!C29)</f>
        <v/>
      </c>
      <c r="H14" t="str">
        <f>IF(PurchaseOrder!$I$13="","",PurchaseOrder!$I$13)</f>
        <v/>
      </c>
      <c r="I14" s="36" t="str">
        <f>IF(PurchaseOrder!J29="","",PurchaseOrder!J29)</f>
        <v/>
      </c>
      <c r="J14" t="str">
        <f>IF(PurchaseOrder!B29="","",PurchaseOrder!B29)</f>
        <v/>
      </c>
      <c r="K14" t="str">
        <f>IF(PurchaseOrder!$D$13="","",PurchaseOrder!$D$13)</f>
        <v>โอนเงิน</v>
      </c>
      <c r="L14" t="str">
        <f>IF(PurchaseOrder!$H$10="","",PurchaseOrder!$H$10)</f>
        <v/>
      </c>
    </row>
    <row r="15" spans="1:13">
      <c r="A15" s="35">
        <f t="shared" ca="1" si="0"/>
        <v>40850</v>
      </c>
      <c r="B15" t="str">
        <f>IF(PurchaseOrder!$H$7="","",PurchaseOrder!$H$7)</f>
        <v/>
      </c>
      <c r="C15" t="str">
        <f>IF(PurchaseOrder!C30="","",PurchaseOrder!C30)</f>
        <v/>
      </c>
      <c r="D15" t="str">
        <f>IF(PurchaseOrder!G30="","",PurchaseOrder!G30)</f>
        <v/>
      </c>
      <c r="E15" t="str">
        <f>IF(PurchaseOrder!H30="","",PurchaseOrder!H30)</f>
        <v/>
      </c>
      <c r="F15" s="36" t="str">
        <f>IF(PurchaseOrder!I30="","",PurchaseOrder!I30)</f>
        <v/>
      </c>
      <c r="G15" t="str">
        <f>IF(PurchaseOrder!C30="","",PurchaseOrder!C30)</f>
        <v/>
      </c>
      <c r="H15" t="str">
        <f>IF(PurchaseOrder!$I$13="","",PurchaseOrder!$I$13)</f>
        <v/>
      </c>
      <c r="I15" s="36" t="str">
        <f>IF(PurchaseOrder!J30="","",PurchaseOrder!J30)</f>
        <v/>
      </c>
      <c r="J15" t="str">
        <f>IF(PurchaseOrder!B30="","",PurchaseOrder!B30)</f>
        <v/>
      </c>
      <c r="K15" t="str">
        <f>IF(PurchaseOrder!$D$13="","",PurchaseOrder!$D$13)</f>
        <v>โอนเงิน</v>
      </c>
      <c r="L15" t="str">
        <f>IF(PurchaseOrder!$H$10="","",PurchaseOrder!$H$10)</f>
        <v/>
      </c>
    </row>
    <row r="16" spans="1:13">
      <c r="A16" s="35">
        <f t="shared" ca="1" si="0"/>
        <v>40850</v>
      </c>
      <c r="B16" t="str">
        <f>IF(PurchaseOrder!$H$7="","",PurchaseOrder!$H$7)</f>
        <v/>
      </c>
      <c r="C16" t="str">
        <f>IF(PurchaseOrder!C31="","",PurchaseOrder!C31)</f>
        <v/>
      </c>
      <c r="D16" t="str">
        <f>IF(PurchaseOrder!G31="","",PurchaseOrder!G31)</f>
        <v/>
      </c>
      <c r="E16" t="str">
        <f>IF(PurchaseOrder!H31="","",PurchaseOrder!H31)</f>
        <v/>
      </c>
      <c r="F16" s="36" t="str">
        <f>IF(PurchaseOrder!I31="","",PurchaseOrder!I31)</f>
        <v/>
      </c>
      <c r="G16" t="str">
        <f>IF(PurchaseOrder!C31="","",PurchaseOrder!C31)</f>
        <v/>
      </c>
      <c r="H16" t="str">
        <f>IF(PurchaseOrder!$I$13="","",PurchaseOrder!$I$13)</f>
        <v/>
      </c>
      <c r="I16" s="36" t="str">
        <f>IF(PurchaseOrder!J31="","",PurchaseOrder!J31)</f>
        <v/>
      </c>
      <c r="J16" t="str">
        <f>IF(PurchaseOrder!B31="","",PurchaseOrder!B31)</f>
        <v/>
      </c>
      <c r="K16" t="str">
        <f>IF(PurchaseOrder!$D$13="","",PurchaseOrder!$D$13)</f>
        <v>โอนเงิน</v>
      </c>
      <c r="L16" t="str">
        <f>IF(PurchaseOrder!$H$10="","",PurchaseOrder!$H$10)</f>
        <v/>
      </c>
    </row>
    <row r="17" spans="1:12">
      <c r="A17" s="35">
        <f t="shared" ca="1" si="0"/>
        <v>40850</v>
      </c>
      <c r="B17" t="str">
        <f>IF(PurchaseOrder!$H$7="","",PurchaseOrder!$H$7)</f>
        <v/>
      </c>
      <c r="C17" t="str">
        <f>IF(PurchaseOrder!C32="","",PurchaseOrder!C32)</f>
        <v/>
      </c>
      <c r="D17" t="str">
        <f>IF(PurchaseOrder!G32="","",PurchaseOrder!G32)</f>
        <v/>
      </c>
      <c r="E17" t="str">
        <f>IF(PurchaseOrder!H32="","",PurchaseOrder!H32)</f>
        <v/>
      </c>
      <c r="F17" s="36" t="str">
        <f>IF(PurchaseOrder!I32="","",PurchaseOrder!I32)</f>
        <v/>
      </c>
      <c r="G17" t="str">
        <f>IF(PurchaseOrder!C32="","",PurchaseOrder!C32)</f>
        <v/>
      </c>
      <c r="H17" t="str">
        <f>IF(PurchaseOrder!$I$13="","",PurchaseOrder!$I$13)</f>
        <v/>
      </c>
      <c r="I17" s="36" t="str">
        <f>IF(PurchaseOrder!J32="","",PurchaseOrder!J32)</f>
        <v/>
      </c>
      <c r="J17" t="str">
        <f>IF(PurchaseOrder!B32="","",PurchaseOrder!B32)</f>
        <v/>
      </c>
      <c r="K17" t="str">
        <f>IF(PurchaseOrder!$D$13="","",PurchaseOrder!$D$13)</f>
        <v>โอนเงิน</v>
      </c>
      <c r="L17" t="str">
        <f>IF(PurchaseOrder!$H$10="","",PurchaseOrder!$H$10)</f>
        <v/>
      </c>
    </row>
    <row r="18" spans="1:12">
      <c r="A18" s="35">
        <f t="shared" ca="1" si="0"/>
        <v>40850</v>
      </c>
      <c r="B18" t="str">
        <f>IF(PurchaseOrder!$H$7="","",PurchaseOrder!$H$7)</f>
        <v/>
      </c>
      <c r="C18" t="str">
        <f>IF(PurchaseOrder!C33="","",PurchaseOrder!C33)</f>
        <v/>
      </c>
      <c r="D18" t="str">
        <f>IF(PurchaseOrder!G33="","",PurchaseOrder!G33)</f>
        <v/>
      </c>
      <c r="E18" t="str">
        <f>IF(PurchaseOrder!H33="","",PurchaseOrder!H33)</f>
        <v/>
      </c>
      <c r="F18" s="36" t="str">
        <f>IF(PurchaseOrder!I33="","",PurchaseOrder!I33)</f>
        <v/>
      </c>
      <c r="G18" t="str">
        <f>IF(PurchaseOrder!C33="","",PurchaseOrder!C33)</f>
        <v/>
      </c>
      <c r="H18" t="str">
        <f>IF(PurchaseOrder!$I$13="","",PurchaseOrder!$I$13)</f>
        <v/>
      </c>
      <c r="I18" s="36" t="str">
        <f>IF(PurchaseOrder!J33="","",PurchaseOrder!J33)</f>
        <v/>
      </c>
      <c r="J18" t="str">
        <f>IF(PurchaseOrder!B33="","",PurchaseOrder!B33)</f>
        <v/>
      </c>
      <c r="K18" t="str">
        <f>IF(PurchaseOrder!$D$13="","",PurchaseOrder!$D$13)</f>
        <v>โอนเงิน</v>
      </c>
      <c r="L18" t="str">
        <f>IF(PurchaseOrder!$H$10="","",PurchaseOrder!$H$10)</f>
        <v/>
      </c>
    </row>
    <row r="19" spans="1:12">
      <c r="A19" s="35">
        <f t="shared" ca="1" si="0"/>
        <v>40850</v>
      </c>
      <c r="B19" t="str">
        <f>IF(PurchaseOrder!$H$7="","",PurchaseOrder!$H$7)</f>
        <v/>
      </c>
      <c r="C19" t="str">
        <f>IF(PurchaseOrder!C34="","",PurchaseOrder!C34)</f>
        <v/>
      </c>
      <c r="D19" t="str">
        <f>IF(PurchaseOrder!G34="","",PurchaseOrder!G34)</f>
        <v/>
      </c>
      <c r="E19" t="str">
        <f>IF(PurchaseOrder!H34="","",PurchaseOrder!H34)</f>
        <v/>
      </c>
      <c r="F19" s="36" t="str">
        <f>IF(PurchaseOrder!I34="","",PurchaseOrder!I34)</f>
        <v/>
      </c>
      <c r="G19" t="str">
        <f>IF(PurchaseOrder!C34="","",PurchaseOrder!C34)</f>
        <v/>
      </c>
      <c r="H19" t="str">
        <f>IF(PurchaseOrder!$I$13="","",PurchaseOrder!$I$13)</f>
        <v/>
      </c>
      <c r="I19" s="36" t="str">
        <f>IF(PurchaseOrder!J34="","",PurchaseOrder!J34)</f>
        <v/>
      </c>
      <c r="J19" t="str">
        <f>IF(PurchaseOrder!B34="","",PurchaseOrder!B34)</f>
        <v/>
      </c>
      <c r="K19" t="str">
        <f>IF(PurchaseOrder!$D$13="","",PurchaseOrder!$D$13)</f>
        <v>โอนเงิน</v>
      </c>
      <c r="L19" t="str">
        <f>IF(PurchaseOrder!$H$10="","",PurchaseOrder!$H$10)</f>
        <v/>
      </c>
    </row>
    <row r="20" spans="1:12">
      <c r="A20" s="35">
        <f t="shared" ca="1" si="0"/>
        <v>40850</v>
      </c>
      <c r="B20" t="str">
        <f>IF(PurchaseOrder!$H$7="","",PurchaseOrder!$H$7)</f>
        <v/>
      </c>
      <c r="C20" t="str">
        <f>IF(PurchaseOrder!C35="","",PurchaseOrder!C35)</f>
        <v/>
      </c>
      <c r="D20" t="str">
        <f>IF(PurchaseOrder!G35="","",PurchaseOrder!G35)</f>
        <v/>
      </c>
      <c r="E20" t="str">
        <f>IF(PurchaseOrder!H35="","",PurchaseOrder!H35)</f>
        <v/>
      </c>
      <c r="F20" s="36" t="str">
        <f>IF(PurchaseOrder!I35="","",PurchaseOrder!I35)</f>
        <v/>
      </c>
      <c r="G20" t="str">
        <f>IF(PurchaseOrder!C35="","",PurchaseOrder!C35)</f>
        <v/>
      </c>
      <c r="H20" t="str">
        <f>IF(PurchaseOrder!$I$13="","",PurchaseOrder!$I$13)</f>
        <v/>
      </c>
      <c r="I20" s="36" t="str">
        <f>IF(PurchaseOrder!J35="","",PurchaseOrder!J35)</f>
        <v/>
      </c>
      <c r="J20" t="str">
        <f>IF(PurchaseOrder!B35="","",PurchaseOrder!B35)</f>
        <v/>
      </c>
      <c r="K20" t="str">
        <f>IF(PurchaseOrder!$D$13="","",PurchaseOrder!$D$13)</f>
        <v>โอนเงิน</v>
      </c>
      <c r="L20" t="str">
        <f>IF(PurchaseOrder!$H$10="","",PurchaseOrder!$H$10)</f>
        <v/>
      </c>
    </row>
    <row r="21" spans="1:12">
      <c r="A21" s="35">
        <f t="shared" ca="1" si="0"/>
        <v>40850</v>
      </c>
      <c r="B21" t="str">
        <f>IF(PurchaseOrder!$H$7="","",PurchaseOrder!$H$7)</f>
        <v/>
      </c>
      <c r="C21" t="str">
        <f>IF(PurchaseOrder!C36="","",PurchaseOrder!C36)</f>
        <v/>
      </c>
      <c r="D21" t="str">
        <f>IF(PurchaseOrder!G36="","",PurchaseOrder!G36)</f>
        <v/>
      </c>
      <c r="E21" t="str">
        <f>IF(PurchaseOrder!H36="","",PurchaseOrder!H36)</f>
        <v/>
      </c>
      <c r="F21" s="36" t="str">
        <f>IF(PurchaseOrder!I36="","",PurchaseOrder!I36)</f>
        <v/>
      </c>
      <c r="G21" t="str">
        <f>IF(PurchaseOrder!C36="","",PurchaseOrder!C36)</f>
        <v/>
      </c>
      <c r="H21" t="str">
        <f>IF(PurchaseOrder!$I$13="","",PurchaseOrder!$I$13)</f>
        <v/>
      </c>
      <c r="I21" s="36" t="str">
        <f>IF(PurchaseOrder!J36="","",PurchaseOrder!J36)</f>
        <v/>
      </c>
      <c r="J21" t="str">
        <f>IF(PurchaseOrder!B36="","",PurchaseOrder!B36)</f>
        <v/>
      </c>
      <c r="K21" t="str">
        <f>IF(PurchaseOrder!$D$13="","",PurchaseOrder!$D$13)</f>
        <v>โอนเงิน</v>
      </c>
      <c r="L21" t="str">
        <f>IF(PurchaseOrder!$H$10="","",PurchaseOrder!$H$10)</f>
        <v/>
      </c>
    </row>
    <row r="22" spans="1:12">
      <c r="A22" s="35">
        <f t="shared" ca="1" si="0"/>
        <v>40850</v>
      </c>
      <c r="B22" t="str">
        <f>IF(PurchaseOrder!$H$7="","",PurchaseOrder!$H$7)</f>
        <v/>
      </c>
      <c r="C22" t="str">
        <f>IF(PurchaseOrder!C37="","",PurchaseOrder!C37)</f>
        <v/>
      </c>
      <c r="D22" t="str">
        <f>IF(PurchaseOrder!G37="","",PurchaseOrder!G37)</f>
        <v/>
      </c>
      <c r="E22" t="str">
        <f>IF(PurchaseOrder!H37="","",PurchaseOrder!H37)</f>
        <v/>
      </c>
      <c r="F22" s="36" t="str">
        <f>IF(PurchaseOrder!I37="","",PurchaseOrder!I37)</f>
        <v/>
      </c>
      <c r="G22" t="str">
        <f>IF(PurchaseOrder!C37="","",PurchaseOrder!C37)</f>
        <v/>
      </c>
      <c r="H22" t="str">
        <f>IF(PurchaseOrder!$I$13="","",PurchaseOrder!$I$13)</f>
        <v/>
      </c>
      <c r="I22" s="36" t="str">
        <f>IF(PurchaseOrder!J37="","",PurchaseOrder!J37)</f>
        <v/>
      </c>
      <c r="J22" t="str">
        <f>IF(PurchaseOrder!B37="","",PurchaseOrder!B37)</f>
        <v/>
      </c>
      <c r="K22" t="str">
        <f>IF(PurchaseOrder!$D$13="","",PurchaseOrder!$D$13)</f>
        <v>โอนเงิน</v>
      </c>
      <c r="L22" t="str">
        <f>IF(PurchaseOrder!$H$10="","",PurchaseOrder!$H$10)</f>
        <v/>
      </c>
    </row>
    <row r="23" spans="1:12">
      <c r="A23" s="35">
        <f t="shared" ca="1" si="0"/>
        <v>40850</v>
      </c>
      <c r="B23" t="str">
        <f>IF(PurchaseOrder!$H$7="","",PurchaseOrder!$H$7)</f>
        <v/>
      </c>
      <c r="C23" t="str">
        <f>IF(PurchaseOrder!C38="","",PurchaseOrder!C38)</f>
        <v/>
      </c>
      <c r="D23" t="str">
        <f>IF(PurchaseOrder!G38="","",PurchaseOrder!G38)</f>
        <v/>
      </c>
      <c r="E23" t="str">
        <f>IF(PurchaseOrder!H38="","",PurchaseOrder!H38)</f>
        <v/>
      </c>
      <c r="F23" s="36" t="str">
        <f>IF(PurchaseOrder!I38="","",PurchaseOrder!I38)</f>
        <v/>
      </c>
      <c r="G23" t="str">
        <f>IF(PurchaseOrder!C38="","",PurchaseOrder!C38)</f>
        <v/>
      </c>
      <c r="H23" t="str">
        <f>IF(PurchaseOrder!$I$13="","",PurchaseOrder!$I$13)</f>
        <v/>
      </c>
      <c r="I23" s="36" t="str">
        <f>IF(PurchaseOrder!J38="","",PurchaseOrder!J38)</f>
        <v/>
      </c>
      <c r="J23" t="str">
        <f>IF(PurchaseOrder!B38="","",PurchaseOrder!B38)</f>
        <v/>
      </c>
      <c r="K23" t="str">
        <f>IF(PurchaseOrder!$D$13="","",PurchaseOrder!$D$13)</f>
        <v>โอนเงิน</v>
      </c>
      <c r="L23" t="str">
        <f>IF(PurchaseOrder!$H$10="","",PurchaseOrder!$H$10)</f>
        <v/>
      </c>
    </row>
    <row r="24" spans="1:12">
      <c r="A24" s="35">
        <f t="shared" ca="1" si="0"/>
        <v>40850</v>
      </c>
      <c r="B24" t="str">
        <f>IF(PurchaseOrder!$H$7="","",PurchaseOrder!$H$7)</f>
        <v/>
      </c>
      <c r="C24" t="str">
        <f>IF(PurchaseOrder!C39="","",PurchaseOrder!C39)</f>
        <v/>
      </c>
      <c r="D24" t="str">
        <f>IF(PurchaseOrder!G39="","",PurchaseOrder!G39)</f>
        <v/>
      </c>
      <c r="E24" t="str">
        <f>IF(PurchaseOrder!H39="","",PurchaseOrder!H39)</f>
        <v/>
      </c>
      <c r="F24" s="36" t="str">
        <f>IF(PurchaseOrder!I39="","",PurchaseOrder!I39)</f>
        <v/>
      </c>
      <c r="G24" t="str">
        <f>IF(PurchaseOrder!C39="","",PurchaseOrder!C39)</f>
        <v/>
      </c>
      <c r="H24" t="str">
        <f>IF(PurchaseOrder!$I$13="","",PurchaseOrder!$I$13)</f>
        <v/>
      </c>
      <c r="I24" s="36" t="str">
        <f>IF(PurchaseOrder!J39="","",PurchaseOrder!J39)</f>
        <v/>
      </c>
      <c r="J24" t="str">
        <f>IF(PurchaseOrder!B39="","",PurchaseOrder!B39)</f>
        <v/>
      </c>
      <c r="K24" t="str">
        <f>IF(PurchaseOrder!$D$13="","",PurchaseOrder!$D$13)</f>
        <v>โอนเงิน</v>
      </c>
      <c r="L24" t="str">
        <f>IF(PurchaseOrder!$H$10="","",PurchaseOrder!$H$10)</f>
        <v/>
      </c>
    </row>
    <row r="25" spans="1:12">
      <c r="A25" s="35">
        <f t="shared" ca="1" si="0"/>
        <v>40850</v>
      </c>
      <c r="B25" t="str">
        <f>IF(PurchaseOrder!$H$7="","",PurchaseOrder!$H$7)</f>
        <v/>
      </c>
      <c r="C25" t="str">
        <f>IF(PurchaseOrder!C40="","",PurchaseOrder!C40)</f>
        <v/>
      </c>
      <c r="D25" t="str">
        <f>IF(PurchaseOrder!G40="","",PurchaseOrder!G40)</f>
        <v/>
      </c>
      <c r="E25" t="str">
        <f>IF(PurchaseOrder!H40="","",PurchaseOrder!H40)</f>
        <v/>
      </c>
      <c r="F25" s="36" t="str">
        <f>IF(PurchaseOrder!I40="","",PurchaseOrder!I40)</f>
        <v/>
      </c>
      <c r="G25" t="str">
        <f>IF(PurchaseOrder!C40="","",PurchaseOrder!C40)</f>
        <v/>
      </c>
      <c r="H25" t="str">
        <f>IF(PurchaseOrder!$I$13="","",PurchaseOrder!$I$13)</f>
        <v/>
      </c>
      <c r="I25" s="36" t="str">
        <f>IF(PurchaseOrder!J40="","",PurchaseOrder!J40)</f>
        <v/>
      </c>
      <c r="J25" t="str">
        <f>IF(PurchaseOrder!B40="","",PurchaseOrder!B40)</f>
        <v/>
      </c>
      <c r="K25" t="str">
        <f>IF(PurchaseOrder!$D$13="","",PurchaseOrder!$D$13)</f>
        <v>โอนเงิน</v>
      </c>
      <c r="L25" t="str">
        <f>IF(PurchaseOrder!$H$10="","",PurchaseOrder!$H$10)</f>
        <v/>
      </c>
    </row>
    <row r="26" spans="1:12">
      <c r="A26" s="35">
        <f t="shared" ca="1" si="0"/>
        <v>40850</v>
      </c>
      <c r="B26" t="str">
        <f>IF(PurchaseOrder!$H$7="","",PurchaseOrder!$H$7)</f>
        <v/>
      </c>
      <c r="C26" t="str">
        <f>IF(PurchaseOrder!C41="","",PurchaseOrder!C41)</f>
        <v/>
      </c>
      <c r="D26" t="str">
        <f>IF(PurchaseOrder!G41="","",PurchaseOrder!G41)</f>
        <v/>
      </c>
      <c r="E26" t="str">
        <f>IF(PurchaseOrder!H41="","",PurchaseOrder!H41)</f>
        <v/>
      </c>
      <c r="F26" s="36" t="str">
        <f>IF(PurchaseOrder!I41="","",PurchaseOrder!I41)</f>
        <v/>
      </c>
      <c r="G26" t="str">
        <f>IF(PurchaseOrder!C41="","",PurchaseOrder!C41)</f>
        <v/>
      </c>
      <c r="H26" t="str">
        <f>IF(PurchaseOrder!$I$13="","",PurchaseOrder!$I$13)</f>
        <v/>
      </c>
      <c r="I26" s="36" t="str">
        <f>IF(PurchaseOrder!J41="","",PurchaseOrder!J41)</f>
        <v/>
      </c>
      <c r="J26" t="str">
        <f>IF(PurchaseOrder!B41="","",PurchaseOrder!B41)</f>
        <v/>
      </c>
      <c r="K26" t="str">
        <f>IF(PurchaseOrder!$D$13="","",PurchaseOrder!$D$13)</f>
        <v>โอนเงิน</v>
      </c>
      <c r="L26" t="str">
        <f>IF(PurchaseOrder!$H$10="","",PurchaseOrder!$H$10)</f>
        <v/>
      </c>
    </row>
    <row r="27" spans="1:12">
      <c r="A27" s="35">
        <f t="shared" ca="1" si="0"/>
        <v>40850</v>
      </c>
      <c r="B27" t="str">
        <f>IF(PurchaseOrder!$H$7="","",PurchaseOrder!$H$7)</f>
        <v/>
      </c>
      <c r="C27" t="str">
        <f>IF(PurchaseOrder!C42="","",PurchaseOrder!C42)</f>
        <v/>
      </c>
      <c r="D27" t="str">
        <f>IF(PurchaseOrder!G42="","",PurchaseOrder!G42)</f>
        <v/>
      </c>
      <c r="E27" t="str">
        <f>IF(PurchaseOrder!H42="","",PurchaseOrder!H42)</f>
        <v/>
      </c>
      <c r="F27" s="36" t="str">
        <f>IF(PurchaseOrder!I42="","",PurchaseOrder!I42)</f>
        <v/>
      </c>
      <c r="G27" t="str">
        <f>IF(PurchaseOrder!C42="","",PurchaseOrder!C42)</f>
        <v/>
      </c>
      <c r="H27" t="str">
        <f>IF(PurchaseOrder!$I$13="","",PurchaseOrder!$I$13)</f>
        <v/>
      </c>
      <c r="I27" s="36" t="str">
        <f>IF(PurchaseOrder!J42="","",PurchaseOrder!J42)</f>
        <v/>
      </c>
      <c r="J27" t="str">
        <f>IF(PurchaseOrder!B42="","",PurchaseOrder!B42)</f>
        <v/>
      </c>
      <c r="K27" t="str">
        <f>IF(PurchaseOrder!$D$13="","",PurchaseOrder!$D$13)</f>
        <v>โอนเงิน</v>
      </c>
      <c r="L27" t="str">
        <f>IF(PurchaseOrder!$H$10="","",PurchaseOrder!$H$10)</f>
        <v/>
      </c>
    </row>
    <row r="28" spans="1:12">
      <c r="A28" s="35">
        <f t="shared" ca="1" si="0"/>
        <v>40850</v>
      </c>
      <c r="B28" t="str">
        <f>IF(PurchaseOrder!$H$7="","",PurchaseOrder!$H$7)</f>
        <v/>
      </c>
      <c r="C28" t="str">
        <f>IF(PurchaseOrder!C43="","",PurchaseOrder!C43)</f>
        <v/>
      </c>
      <c r="D28" t="str">
        <f>IF(PurchaseOrder!G43="","",PurchaseOrder!G43)</f>
        <v/>
      </c>
      <c r="E28" t="str">
        <f>IF(PurchaseOrder!H43="","",PurchaseOrder!H43)</f>
        <v/>
      </c>
      <c r="F28" s="36" t="str">
        <f>IF(PurchaseOrder!I43="","",PurchaseOrder!I43)</f>
        <v/>
      </c>
      <c r="G28" t="str">
        <f>IF(PurchaseOrder!C43="","",PurchaseOrder!C43)</f>
        <v/>
      </c>
      <c r="H28" t="str">
        <f>IF(PurchaseOrder!$I$13="","",PurchaseOrder!$I$13)</f>
        <v/>
      </c>
      <c r="I28" s="36" t="str">
        <f>IF(PurchaseOrder!J43="","",PurchaseOrder!J43)</f>
        <v/>
      </c>
      <c r="J28" t="str">
        <f>IF(PurchaseOrder!B43="","",PurchaseOrder!B43)</f>
        <v/>
      </c>
      <c r="K28" t="str">
        <f>IF(PurchaseOrder!$D$13="","",PurchaseOrder!$D$13)</f>
        <v>โอนเงิน</v>
      </c>
      <c r="L28" t="str">
        <f>IF(PurchaseOrder!$H$10="","",PurchaseOrder!$H$10)</f>
        <v/>
      </c>
    </row>
    <row r="29" spans="1:12">
      <c r="A29" s="35">
        <f t="shared" ca="1" si="0"/>
        <v>40850</v>
      </c>
      <c r="B29" t="str">
        <f>IF(PurchaseOrder!$H$7="","",PurchaseOrder!$H$7)</f>
        <v/>
      </c>
      <c r="C29" t="str">
        <f>IF(PurchaseOrder!C44="","",PurchaseOrder!C44)</f>
        <v/>
      </c>
      <c r="D29" t="str">
        <f>IF(PurchaseOrder!G44="","",PurchaseOrder!G44)</f>
        <v/>
      </c>
      <c r="E29" t="str">
        <f>IF(PurchaseOrder!H44="","",PurchaseOrder!H44)</f>
        <v/>
      </c>
      <c r="F29" s="36" t="str">
        <f>IF(PurchaseOrder!I44="","",PurchaseOrder!I44)</f>
        <v/>
      </c>
      <c r="G29" t="str">
        <f>IF(PurchaseOrder!C44="","",PurchaseOrder!C44)</f>
        <v/>
      </c>
      <c r="H29" t="str">
        <f>IF(PurchaseOrder!$I$13="","",PurchaseOrder!$I$13)</f>
        <v/>
      </c>
      <c r="I29" s="36" t="str">
        <f>IF(PurchaseOrder!J44="","",PurchaseOrder!J44)</f>
        <v/>
      </c>
      <c r="J29" t="str">
        <f>IF(PurchaseOrder!B44="","",PurchaseOrder!B44)</f>
        <v/>
      </c>
      <c r="K29" t="str">
        <f>IF(PurchaseOrder!$D$13="","",PurchaseOrder!$D$13)</f>
        <v>โอนเงิน</v>
      </c>
      <c r="L29" t="str">
        <f>IF(PurchaseOrder!$H$10="","",PurchaseOrder!$H$10)</f>
        <v/>
      </c>
    </row>
    <row r="30" spans="1:12">
      <c r="A30" s="35">
        <f t="shared" ca="1" si="0"/>
        <v>40850</v>
      </c>
      <c r="B30" t="str">
        <f>IF(PurchaseOrder!$H$7="","",PurchaseOrder!$H$7)</f>
        <v/>
      </c>
      <c r="C30" t="str">
        <f>IF(PurchaseOrder!C45="","",PurchaseOrder!C45)</f>
        <v/>
      </c>
      <c r="D30" t="str">
        <f>IF(PurchaseOrder!G45="","",PurchaseOrder!G45)</f>
        <v/>
      </c>
      <c r="E30" t="str">
        <f>IF(PurchaseOrder!H45="","",PurchaseOrder!H45)</f>
        <v/>
      </c>
      <c r="F30" s="36" t="str">
        <f>IF(PurchaseOrder!I45="","",PurchaseOrder!I45)</f>
        <v/>
      </c>
      <c r="G30" t="str">
        <f>IF(PurchaseOrder!C45="","",PurchaseOrder!C45)</f>
        <v/>
      </c>
      <c r="H30" t="str">
        <f>IF(PurchaseOrder!$I$13="","",PurchaseOrder!$I$13)</f>
        <v/>
      </c>
      <c r="I30" s="36" t="str">
        <f>IF(PurchaseOrder!J45="","",PurchaseOrder!J45)</f>
        <v/>
      </c>
      <c r="J30" t="str">
        <f>IF(PurchaseOrder!B45="","",PurchaseOrder!B45)</f>
        <v/>
      </c>
      <c r="K30" t="str">
        <f>IF(PurchaseOrder!$D$13="","",PurchaseOrder!$D$13)</f>
        <v>โอนเงิน</v>
      </c>
      <c r="L30" t="str">
        <f>IF(PurchaseOrder!$H$10="","",PurchaseOrder!$H$10)</f>
        <v/>
      </c>
    </row>
    <row r="31" spans="1:12">
      <c r="A31" s="35">
        <f t="shared" ca="1" si="0"/>
        <v>40850</v>
      </c>
      <c r="B31" t="str">
        <f>IF(PurchaseOrder!$H$7="","",PurchaseOrder!$H$7)</f>
        <v/>
      </c>
      <c r="C31" t="str">
        <f>IF(PurchaseOrder!C46="","",PurchaseOrder!C46)</f>
        <v/>
      </c>
      <c r="D31" t="str">
        <f>IF(PurchaseOrder!G46="","",PurchaseOrder!G46)</f>
        <v/>
      </c>
      <c r="E31" t="str">
        <f>IF(PurchaseOrder!H46="","",PurchaseOrder!H46)</f>
        <v/>
      </c>
      <c r="F31" s="36" t="str">
        <f>IF(PurchaseOrder!I46="","",PurchaseOrder!I46)</f>
        <v/>
      </c>
      <c r="G31" t="str">
        <f>IF(PurchaseOrder!C46="","",PurchaseOrder!C46)</f>
        <v/>
      </c>
      <c r="H31" t="str">
        <f>IF(PurchaseOrder!$I$13="","",PurchaseOrder!$I$13)</f>
        <v/>
      </c>
      <c r="I31" s="36" t="str">
        <f>IF(PurchaseOrder!J46="","",PurchaseOrder!J46)</f>
        <v/>
      </c>
      <c r="J31" t="str">
        <f>IF(PurchaseOrder!B46="","",PurchaseOrder!B46)</f>
        <v/>
      </c>
      <c r="K31" t="str">
        <f>IF(PurchaseOrder!$D$13="","",PurchaseOrder!$D$13)</f>
        <v>โอนเงิน</v>
      </c>
      <c r="L31" t="str">
        <f>IF(PurchaseOrder!$H$10="","",PurchaseOrder!$H$10)</f>
        <v/>
      </c>
    </row>
    <row r="32" spans="1:12">
      <c r="A32" s="35">
        <f t="shared" ca="1" si="0"/>
        <v>40850</v>
      </c>
      <c r="B32" t="str">
        <f>IF(PurchaseOrder!$H$7="","",PurchaseOrder!$H$7)</f>
        <v/>
      </c>
      <c r="C32" t="str">
        <f>IF(PurchaseOrder!C47="","",PurchaseOrder!C47)</f>
        <v/>
      </c>
      <c r="D32" t="str">
        <f>IF(PurchaseOrder!G47="","",PurchaseOrder!G47)</f>
        <v/>
      </c>
      <c r="E32" t="str">
        <f>IF(PurchaseOrder!H47="","",PurchaseOrder!H47)</f>
        <v/>
      </c>
      <c r="F32" s="36" t="str">
        <f>IF(PurchaseOrder!I47="","",PurchaseOrder!I47)</f>
        <v/>
      </c>
      <c r="G32" t="str">
        <f>IF(PurchaseOrder!C47="","",PurchaseOrder!C47)</f>
        <v/>
      </c>
      <c r="H32" t="str">
        <f>IF(PurchaseOrder!$I$13="","",PurchaseOrder!$I$13)</f>
        <v/>
      </c>
      <c r="I32" s="36" t="str">
        <f>IF(PurchaseOrder!J47="","",PurchaseOrder!J47)</f>
        <v/>
      </c>
      <c r="J32" t="str">
        <f>IF(PurchaseOrder!B47="","",PurchaseOrder!B47)</f>
        <v/>
      </c>
      <c r="K32" t="str">
        <f>IF(PurchaseOrder!$D$13="","",PurchaseOrder!$D$13)</f>
        <v>โอนเงิน</v>
      </c>
      <c r="L32" t="str">
        <f>IF(PurchaseOrder!$H$10="","",PurchaseOrder!$H$10)</f>
        <v/>
      </c>
    </row>
    <row r="33" spans="1:12">
      <c r="A33" s="35">
        <f t="shared" ca="1" si="0"/>
        <v>40850</v>
      </c>
      <c r="B33" t="str">
        <f>IF(PurchaseOrder!$H$7="","",PurchaseOrder!$H$7)</f>
        <v/>
      </c>
      <c r="C33" t="str">
        <f>IF(PurchaseOrder!C48="","",PurchaseOrder!C48)</f>
        <v/>
      </c>
      <c r="D33" t="str">
        <f>IF(PurchaseOrder!G48="","",PurchaseOrder!G48)</f>
        <v/>
      </c>
      <c r="E33" t="str">
        <f>IF(PurchaseOrder!H48="","",PurchaseOrder!H48)</f>
        <v/>
      </c>
      <c r="F33" s="36" t="str">
        <f>IF(PurchaseOrder!I48="","",PurchaseOrder!I48)</f>
        <v/>
      </c>
      <c r="G33" t="str">
        <f>IF(PurchaseOrder!C48="","",PurchaseOrder!C48)</f>
        <v/>
      </c>
      <c r="H33" t="str">
        <f>IF(PurchaseOrder!$I$13="","",PurchaseOrder!$I$13)</f>
        <v/>
      </c>
      <c r="I33" s="36" t="str">
        <f>IF(PurchaseOrder!J48="","",PurchaseOrder!J48)</f>
        <v/>
      </c>
      <c r="J33" t="str">
        <f>IF(PurchaseOrder!B48="","",PurchaseOrder!B48)</f>
        <v/>
      </c>
      <c r="K33" t="str">
        <f>IF(PurchaseOrder!$D$13="","",PurchaseOrder!$D$13)</f>
        <v>โอนเงิน</v>
      </c>
      <c r="L33" t="str">
        <f>IF(PurchaseOrder!$H$10="","",PurchaseOrder!$H$10)</f>
        <v/>
      </c>
    </row>
    <row r="34" spans="1:12">
      <c r="A34" s="35">
        <f t="shared" ca="1" si="0"/>
        <v>40850</v>
      </c>
      <c r="B34" t="str">
        <f>IF(PurchaseOrder!$H$7="","",PurchaseOrder!$H$7)</f>
        <v/>
      </c>
      <c r="C34" t="str">
        <f>IF(PurchaseOrder!C49="","",PurchaseOrder!C49)</f>
        <v/>
      </c>
      <c r="D34" t="str">
        <f>IF(PurchaseOrder!G49="","",PurchaseOrder!G49)</f>
        <v/>
      </c>
      <c r="E34" t="str">
        <f>IF(PurchaseOrder!H49="","",PurchaseOrder!H49)</f>
        <v/>
      </c>
      <c r="F34" s="36" t="str">
        <f>IF(PurchaseOrder!I49="","",PurchaseOrder!I49)</f>
        <v/>
      </c>
      <c r="G34" t="str">
        <f>IF(PurchaseOrder!C49="","",PurchaseOrder!C49)</f>
        <v/>
      </c>
      <c r="H34" t="str">
        <f>IF(PurchaseOrder!$I$13="","",PurchaseOrder!$I$13)</f>
        <v/>
      </c>
      <c r="I34" s="36" t="str">
        <f>IF(PurchaseOrder!J49="","",PurchaseOrder!J49)</f>
        <v/>
      </c>
      <c r="J34" t="str">
        <f>IF(PurchaseOrder!B49="","",PurchaseOrder!B49)</f>
        <v/>
      </c>
      <c r="K34" t="str">
        <f>IF(PurchaseOrder!$D$13="","",PurchaseOrder!$D$13)</f>
        <v>โอนเงิน</v>
      </c>
      <c r="L34" t="str">
        <f>IF(PurchaseOrder!$H$10="","",PurchaseOrder!$H$10)</f>
        <v/>
      </c>
    </row>
    <row r="35" spans="1:12">
      <c r="A35" s="35">
        <f t="shared" ca="1" si="0"/>
        <v>40850</v>
      </c>
      <c r="B35" t="str">
        <f>IF(PurchaseOrder!$H$7="","",PurchaseOrder!$H$7)</f>
        <v/>
      </c>
      <c r="C35" t="str">
        <f>IF(PurchaseOrder!C50="","",PurchaseOrder!C50)</f>
        <v/>
      </c>
      <c r="D35" t="str">
        <f>IF(PurchaseOrder!G50="","",PurchaseOrder!G50)</f>
        <v/>
      </c>
      <c r="E35" t="str">
        <f>IF(PurchaseOrder!H50="","",PurchaseOrder!H50)</f>
        <v/>
      </c>
      <c r="F35" s="36" t="str">
        <f>IF(PurchaseOrder!I50="","",PurchaseOrder!I50)</f>
        <v/>
      </c>
      <c r="G35" t="str">
        <f>IF(PurchaseOrder!C50="","",PurchaseOrder!C50)</f>
        <v/>
      </c>
      <c r="H35" t="str">
        <f>IF(PurchaseOrder!$I$13="","",PurchaseOrder!$I$13)</f>
        <v/>
      </c>
      <c r="I35" s="36" t="str">
        <f>IF(PurchaseOrder!J50="","",PurchaseOrder!J50)</f>
        <v/>
      </c>
      <c r="J35" t="str">
        <f>IF(PurchaseOrder!B50="","",PurchaseOrder!B50)</f>
        <v/>
      </c>
      <c r="K35" t="str">
        <f>IF(PurchaseOrder!$D$13="","",PurchaseOrder!$D$13)</f>
        <v>โอนเงิน</v>
      </c>
      <c r="L35" t="str">
        <f>IF(PurchaseOrder!$H$10="","",PurchaseOrder!$H$10)</f>
        <v/>
      </c>
    </row>
    <row r="36" spans="1:12">
      <c r="A36" s="35">
        <f t="shared" ca="1" si="0"/>
        <v>40850</v>
      </c>
      <c r="B36" t="str">
        <f>IF(PurchaseOrder!$H$7="","",PurchaseOrder!$H$7)</f>
        <v/>
      </c>
      <c r="C36" t="str">
        <f>IF(PurchaseOrder!C51="","",PurchaseOrder!C51)</f>
        <v/>
      </c>
      <c r="D36" t="str">
        <f>IF(PurchaseOrder!G51="","",PurchaseOrder!G51)</f>
        <v/>
      </c>
      <c r="E36" t="str">
        <f>IF(PurchaseOrder!H51="","",PurchaseOrder!H51)</f>
        <v/>
      </c>
      <c r="F36" s="36" t="str">
        <f>IF(PurchaseOrder!I51="","",PurchaseOrder!I51)</f>
        <v/>
      </c>
      <c r="G36" t="str">
        <f>IF(PurchaseOrder!C51="","",PurchaseOrder!C51)</f>
        <v/>
      </c>
      <c r="H36" t="str">
        <f>IF(PurchaseOrder!$I$13="","",PurchaseOrder!$I$13)</f>
        <v/>
      </c>
      <c r="I36" s="36" t="str">
        <f>IF(PurchaseOrder!J51="","",PurchaseOrder!J51)</f>
        <v/>
      </c>
      <c r="J36" t="str">
        <f>IF(PurchaseOrder!B51="","",PurchaseOrder!B51)</f>
        <v/>
      </c>
      <c r="K36" t="str">
        <f>IF(PurchaseOrder!$D$13="","",PurchaseOrder!$D$13)</f>
        <v>โอนเงิน</v>
      </c>
      <c r="L36" t="str">
        <f>IF(PurchaseOrder!$H$10="","",PurchaseOrder!$H$10)</f>
        <v/>
      </c>
    </row>
    <row r="37" spans="1:12">
      <c r="A37" s="35">
        <f t="shared" ca="1" si="0"/>
        <v>40850</v>
      </c>
      <c r="B37" t="str">
        <f>IF(PurchaseOrder!$H$7="","",PurchaseOrder!$H$7)</f>
        <v/>
      </c>
      <c r="C37" t="str">
        <f>IF(PurchaseOrder!C52="","",PurchaseOrder!C52)</f>
        <v/>
      </c>
      <c r="D37" t="str">
        <f>IF(PurchaseOrder!G52="","",PurchaseOrder!G52)</f>
        <v/>
      </c>
      <c r="E37" t="str">
        <f>IF(PurchaseOrder!H52="","",PurchaseOrder!H52)</f>
        <v/>
      </c>
      <c r="F37" s="36" t="str">
        <f>IF(PurchaseOrder!I52="","",PurchaseOrder!I52)</f>
        <v/>
      </c>
      <c r="G37" t="str">
        <f>IF(PurchaseOrder!C52="","",PurchaseOrder!C52)</f>
        <v/>
      </c>
      <c r="H37" t="str">
        <f>IF(PurchaseOrder!$I$13="","",PurchaseOrder!$I$13)</f>
        <v/>
      </c>
      <c r="I37" s="36" t="str">
        <f>IF(PurchaseOrder!J52="","",PurchaseOrder!J52)</f>
        <v/>
      </c>
      <c r="J37" t="str">
        <f>IF(PurchaseOrder!B52="","",PurchaseOrder!B52)</f>
        <v/>
      </c>
      <c r="K37" t="str">
        <f>IF(PurchaseOrder!$D$13="","",PurchaseOrder!$D$13)</f>
        <v>โอนเงิน</v>
      </c>
      <c r="L37" t="str">
        <f>IF(PurchaseOrder!$H$10="","",PurchaseOrder!$H$10)</f>
        <v/>
      </c>
    </row>
    <row r="38" spans="1:12">
      <c r="A38" s="35">
        <f t="shared" ca="1" si="0"/>
        <v>40850</v>
      </c>
      <c r="B38" t="str">
        <f>IF(PurchaseOrder!$H$7="","",PurchaseOrder!$H$7)</f>
        <v/>
      </c>
      <c r="C38" t="str">
        <f>IF(PurchaseOrder!C53="","",PurchaseOrder!C53)</f>
        <v/>
      </c>
      <c r="D38" t="str">
        <f>IF(PurchaseOrder!G53="","",PurchaseOrder!G53)</f>
        <v/>
      </c>
      <c r="E38" t="str">
        <f>IF(PurchaseOrder!H53="","",PurchaseOrder!H53)</f>
        <v/>
      </c>
      <c r="F38" s="36" t="str">
        <f>IF(PurchaseOrder!I53="","",PurchaseOrder!I53)</f>
        <v/>
      </c>
      <c r="G38" t="str">
        <f>IF(PurchaseOrder!C53="","",PurchaseOrder!C53)</f>
        <v/>
      </c>
      <c r="H38" t="str">
        <f>IF(PurchaseOrder!$I$13="","",PurchaseOrder!$I$13)</f>
        <v/>
      </c>
      <c r="I38" s="36" t="str">
        <f>IF(PurchaseOrder!J53="","",PurchaseOrder!J53)</f>
        <v/>
      </c>
      <c r="J38" t="str">
        <f>IF(PurchaseOrder!B53="","",PurchaseOrder!B53)</f>
        <v/>
      </c>
      <c r="K38" t="str">
        <f>IF(PurchaseOrder!$D$13="","",PurchaseOrder!$D$13)</f>
        <v>โอนเงิน</v>
      </c>
      <c r="L38" t="str">
        <f>IF(PurchaseOrder!$H$10="","",PurchaseOrder!$H$10)</f>
        <v/>
      </c>
    </row>
    <row r="39" spans="1:12">
      <c r="A39" s="35">
        <f t="shared" ca="1" si="0"/>
        <v>40850</v>
      </c>
      <c r="B39" t="str">
        <f>IF(PurchaseOrder!$H$7="","",PurchaseOrder!$H$7)</f>
        <v/>
      </c>
      <c r="C39" t="str">
        <f>IF(PurchaseOrder!C54="","",PurchaseOrder!C54)</f>
        <v/>
      </c>
      <c r="D39" t="str">
        <f>IF(PurchaseOrder!G54="","",PurchaseOrder!G54)</f>
        <v/>
      </c>
      <c r="E39" t="str">
        <f>IF(PurchaseOrder!H54="","",PurchaseOrder!H54)</f>
        <v/>
      </c>
      <c r="F39" s="36" t="str">
        <f>IF(PurchaseOrder!I54="","",PurchaseOrder!I54)</f>
        <v/>
      </c>
      <c r="G39" t="str">
        <f>IF(PurchaseOrder!C54="","",PurchaseOrder!C54)</f>
        <v/>
      </c>
      <c r="H39" t="str">
        <f>IF(PurchaseOrder!$I$13="","",PurchaseOrder!$I$13)</f>
        <v/>
      </c>
      <c r="I39" s="36" t="str">
        <f>IF(PurchaseOrder!J54="","",PurchaseOrder!J54)</f>
        <v/>
      </c>
      <c r="J39" t="str">
        <f>IF(PurchaseOrder!B54="","",PurchaseOrder!B54)</f>
        <v/>
      </c>
      <c r="K39" t="str">
        <f>IF(PurchaseOrder!$D$13="","",PurchaseOrder!$D$13)</f>
        <v>โอนเงิน</v>
      </c>
      <c r="L39" t="str">
        <f>IF(PurchaseOrder!$H$10="","",PurchaseOrder!$H$10)</f>
        <v/>
      </c>
    </row>
    <row r="40" spans="1:12">
      <c r="A40" s="35">
        <f t="shared" ca="1" si="0"/>
        <v>40850</v>
      </c>
      <c r="B40" t="str">
        <f>IF(PurchaseOrder!$H$7="","",PurchaseOrder!$H$7)</f>
        <v/>
      </c>
      <c r="C40" t="str">
        <f>IF(PurchaseOrder!C55="","",PurchaseOrder!C55)</f>
        <v/>
      </c>
      <c r="D40" t="str">
        <f>IF(PurchaseOrder!G55="","",PurchaseOrder!G55)</f>
        <v/>
      </c>
      <c r="E40" t="str">
        <f>IF(PurchaseOrder!H55="","",PurchaseOrder!H55)</f>
        <v/>
      </c>
      <c r="F40" s="36" t="str">
        <f>IF(PurchaseOrder!I55="","",PurchaseOrder!I55)</f>
        <v/>
      </c>
      <c r="G40" t="str">
        <f>IF(PurchaseOrder!C55="","",PurchaseOrder!C55)</f>
        <v/>
      </c>
      <c r="H40" t="str">
        <f>IF(PurchaseOrder!$I$13="","",PurchaseOrder!$I$13)</f>
        <v/>
      </c>
      <c r="I40" s="36" t="str">
        <f>IF(PurchaseOrder!J55="","",PurchaseOrder!J55)</f>
        <v/>
      </c>
      <c r="J40" t="str">
        <f>IF(PurchaseOrder!B55="","",PurchaseOrder!B55)</f>
        <v/>
      </c>
      <c r="K40" t="str">
        <f>IF(PurchaseOrder!$D$13="","",PurchaseOrder!$D$13)</f>
        <v>โอนเงิน</v>
      </c>
      <c r="L40" t="str">
        <f>IF(PurchaseOrder!$H$10="","",PurchaseOrder!$H$10)</f>
        <v/>
      </c>
    </row>
    <row r="41" spans="1:12">
      <c r="A41" s="35">
        <f t="shared" ca="1" si="0"/>
        <v>40850</v>
      </c>
      <c r="B41" t="str">
        <f>IF(PurchaseOrder!$H$7="","",PurchaseOrder!$H$7)</f>
        <v/>
      </c>
      <c r="C41" t="str">
        <f>IF(PurchaseOrder!C56="","",PurchaseOrder!C56)</f>
        <v/>
      </c>
      <c r="D41" t="str">
        <f>IF(PurchaseOrder!G56="","",PurchaseOrder!G56)</f>
        <v/>
      </c>
      <c r="E41" t="str">
        <f>IF(PurchaseOrder!H56="","",PurchaseOrder!H56)</f>
        <v/>
      </c>
      <c r="F41" s="36" t="str">
        <f>IF(PurchaseOrder!I56="","",PurchaseOrder!I56)</f>
        <v/>
      </c>
      <c r="G41" t="str">
        <f>IF(PurchaseOrder!C56="","",PurchaseOrder!C56)</f>
        <v/>
      </c>
      <c r="H41" t="str">
        <f>IF(PurchaseOrder!$I$13="","",PurchaseOrder!$I$13)</f>
        <v/>
      </c>
      <c r="I41" s="36" t="str">
        <f>IF(PurchaseOrder!J56="","",PurchaseOrder!J56)</f>
        <v/>
      </c>
      <c r="J41" t="str">
        <f>IF(PurchaseOrder!B56="","",PurchaseOrder!B56)</f>
        <v/>
      </c>
      <c r="K41" t="str">
        <f>IF(PurchaseOrder!$D$13="","",PurchaseOrder!$D$13)</f>
        <v>โอนเงิน</v>
      </c>
      <c r="L41" t="str">
        <f>IF(PurchaseOrder!$H$10="","",PurchaseOrder!$H$10)</f>
        <v/>
      </c>
    </row>
    <row r="42" spans="1:12">
      <c r="A42" s="35">
        <f t="shared" ca="1" si="0"/>
        <v>40850</v>
      </c>
      <c r="B42" t="str">
        <f>IF(PurchaseOrder!$H$7="","",PurchaseOrder!$H$7)</f>
        <v/>
      </c>
      <c r="C42" t="str">
        <f>IF(PurchaseOrder!C57="","",PurchaseOrder!C57)</f>
        <v/>
      </c>
      <c r="D42" t="str">
        <f>IF(PurchaseOrder!G57="","",PurchaseOrder!G57)</f>
        <v/>
      </c>
      <c r="E42" t="str">
        <f>IF(PurchaseOrder!H57="","",PurchaseOrder!H57)</f>
        <v/>
      </c>
      <c r="F42" s="36" t="str">
        <f>IF(PurchaseOrder!I57="","",PurchaseOrder!I57)</f>
        <v/>
      </c>
      <c r="G42" t="str">
        <f>IF(PurchaseOrder!C57="","",PurchaseOrder!C57)</f>
        <v/>
      </c>
      <c r="H42" t="str">
        <f>IF(PurchaseOrder!$I$13="","",PurchaseOrder!$I$13)</f>
        <v/>
      </c>
      <c r="I42" s="36" t="str">
        <f>IF(PurchaseOrder!J57="","",PurchaseOrder!J57)</f>
        <v/>
      </c>
      <c r="J42" t="str">
        <f>IF(PurchaseOrder!B57="","",PurchaseOrder!B57)</f>
        <v/>
      </c>
      <c r="K42" t="str">
        <f>IF(PurchaseOrder!$D$13="","",PurchaseOrder!$D$13)</f>
        <v>โอนเงิน</v>
      </c>
      <c r="L42" t="str">
        <f>IF(PurchaseOrder!$H$10="","",PurchaseOrder!$H$10)</f>
        <v/>
      </c>
    </row>
    <row r="43" spans="1:12">
      <c r="A43" s="35">
        <f t="shared" ca="1" si="0"/>
        <v>40850</v>
      </c>
      <c r="B43" t="str">
        <f>IF(PurchaseOrder!$H$7="","",PurchaseOrder!$H$7)</f>
        <v/>
      </c>
      <c r="C43" t="str">
        <f>IF(PurchaseOrder!C58="","",PurchaseOrder!C58)</f>
        <v/>
      </c>
      <c r="D43" t="str">
        <f>IF(PurchaseOrder!G58="","",PurchaseOrder!G58)</f>
        <v/>
      </c>
      <c r="E43" t="str">
        <f>IF(PurchaseOrder!H58="","",PurchaseOrder!H58)</f>
        <v/>
      </c>
      <c r="F43" s="36" t="str">
        <f>IF(PurchaseOrder!I58="","",PurchaseOrder!I58)</f>
        <v/>
      </c>
      <c r="G43" t="str">
        <f>IF(PurchaseOrder!C58="","",PurchaseOrder!C58)</f>
        <v/>
      </c>
      <c r="H43" t="str">
        <f>IF(PurchaseOrder!$I$13="","",PurchaseOrder!$I$13)</f>
        <v/>
      </c>
      <c r="I43" s="36" t="str">
        <f>IF(PurchaseOrder!J58="","",PurchaseOrder!J58)</f>
        <v/>
      </c>
      <c r="J43" t="str">
        <f>IF(PurchaseOrder!B58="","",PurchaseOrder!B58)</f>
        <v/>
      </c>
      <c r="K43" t="str">
        <f>IF(PurchaseOrder!$D$13="","",PurchaseOrder!$D$13)</f>
        <v>โอนเงิน</v>
      </c>
      <c r="L43" t="str">
        <f>IF(PurchaseOrder!$H$10="","",PurchaseOrder!$H$10)</f>
        <v/>
      </c>
    </row>
    <row r="44" spans="1:12">
      <c r="A44" s="35">
        <f t="shared" ca="1" si="0"/>
        <v>40850</v>
      </c>
      <c r="B44" t="str">
        <f>IF(PurchaseOrder!$H$7="","",PurchaseOrder!$H$7)</f>
        <v/>
      </c>
      <c r="C44" t="str">
        <f>IF(PurchaseOrder!C59="","",PurchaseOrder!C59)</f>
        <v/>
      </c>
      <c r="D44" t="str">
        <f>IF(PurchaseOrder!G59="","",PurchaseOrder!G59)</f>
        <v/>
      </c>
      <c r="E44" t="str">
        <f>IF(PurchaseOrder!H59="","",PurchaseOrder!H59)</f>
        <v/>
      </c>
      <c r="F44" s="36" t="str">
        <f>IF(PurchaseOrder!I59="","",PurchaseOrder!I59)</f>
        <v/>
      </c>
      <c r="G44" t="str">
        <f>IF(PurchaseOrder!C59="","",PurchaseOrder!C59)</f>
        <v/>
      </c>
      <c r="H44" t="str">
        <f>IF(PurchaseOrder!$I$13="","",PurchaseOrder!$I$13)</f>
        <v/>
      </c>
      <c r="I44" s="36" t="str">
        <f>IF(PurchaseOrder!J59="","",PurchaseOrder!J59)</f>
        <v/>
      </c>
      <c r="J44" t="str">
        <f>IF(PurchaseOrder!B59="","",PurchaseOrder!B59)</f>
        <v/>
      </c>
      <c r="K44" t="str">
        <f>IF(PurchaseOrder!$D$13="","",PurchaseOrder!$D$13)</f>
        <v>โอนเงิน</v>
      </c>
      <c r="L44" t="str">
        <f>IF(PurchaseOrder!$H$10="","",PurchaseOrder!$H$10)</f>
        <v/>
      </c>
    </row>
    <row r="45" spans="1:12">
      <c r="A45" s="35">
        <f t="shared" ca="1" si="0"/>
        <v>40850</v>
      </c>
      <c r="B45" t="str">
        <f>IF(PurchaseOrder!$H$7="","",PurchaseOrder!$H$7)</f>
        <v/>
      </c>
      <c r="C45" t="str">
        <f>IF(PurchaseOrder!C60="","",PurchaseOrder!C60)</f>
        <v/>
      </c>
      <c r="D45" t="str">
        <f>IF(PurchaseOrder!G60="","",PurchaseOrder!G60)</f>
        <v/>
      </c>
      <c r="E45" t="str">
        <f>IF(PurchaseOrder!H60="","",PurchaseOrder!H60)</f>
        <v/>
      </c>
      <c r="F45" s="36" t="str">
        <f>IF(PurchaseOrder!I60="","",PurchaseOrder!I60)</f>
        <v/>
      </c>
      <c r="G45" t="str">
        <f>IF(PurchaseOrder!C60="","",PurchaseOrder!C60)</f>
        <v/>
      </c>
      <c r="H45" t="str">
        <f>IF(PurchaseOrder!$I$13="","",PurchaseOrder!$I$13)</f>
        <v/>
      </c>
      <c r="I45" s="36" t="str">
        <f>IF(PurchaseOrder!J60="","",PurchaseOrder!J60)</f>
        <v/>
      </c>
      <c r="J45" t="str">
        <f>IF(PurchaseOrder!B60="","",PurchaseOrder!B60)</f>
        <v/>
      </c>
      <c r="K45" t="str">
        <f>IF(PurchaseOrder!$D$13="","",PurchaseOrder!$D$13)</f>
        <v>โอนเงิน</v>
      </c>
      <c r="L45" t="str">
        <f>IF(PurchaseOrder!$H$10="","",PurchaseOrder!$H$10)</f>
        <v/>
      </c>
    </row>
    <row r="46" spans="1:12">
      <c r="A46" s="35">
        <f t="shared" ca="1" si="0"/>
        <v>40850</v>
      </c>
      <c r="B46" t="str">
        <f>IF(PurchaseOrder!$H$7="","",PurchaseOrder!$H$7)</f>
        <v/>
      </c>
      <c r="C46" t="str">
        <f>IF(PurchaseOrder!C61="","",PurchaseOrder!C61)</f>
        <v/>
      </c>
      <c r="D46" t="str">
        <f>IF(PurchaseOrder!G61="","",PurchaseOrder!G61)</f>
        <v/>
      </c>
      <c r="E46" t="str">
        <f>IF(PurchaseOrder!H61="","",PurchaseOrder!H61)</f>
        <v/>
      </c>
      <c r="F46" s="36" t="str">
        <f>IF(PurchaseOrder!I61="","",PurchaseOrder!I61)</f>
        <v/>
      </c>
      <c r="G46" t="str">
        <f>IF(PurchaseOrder!C61="","",PurchaseOrder!C61)</f>
        <v/>
      </c>
      <c r="H46" t="str">
        <f>IF(PurchaseOrder!$I$13="","",PurchaseOrder!$I$13)</f>
        <v/>
      </c>
      <c r="I46" s="36" t="str">
        <f>IF(PurchaseOrder!J61="","",PurchaseOrder!J61)</f>
        <v/>
      </c>
      <c r="J46" t="str">
        <f>IF(PurchaseOrder!B61="","",PurchaseOrder!B61)</f>
        <v/>
      </c>
      <c r="K46" t="str">
        <f>IF(PurchaseOrder!$D$13="","",PurchaseOrder!$D$13)</f>
        <v>โอนเงิน</v>
      </c>
      <c r="L46" t="str">
        <f>IF(PurchaseOrder!$H$10="","",PurchaseOrder!$H$10)</f>
        <v/>
      </c>
    </row>
    <row r="47" spans="1:12">
      <c r="A47" s="35">
        <f t="shared" ca="1" si="0"/>
        <v>40850</v>
      </c>
      <c r="B47" t="str">
        <f>IF(PurchaseOrder!$H$7="","",PurchaseOrder!$H$7)</f>
        <v/>
      </c>
      <c r="C47" t="str">
        <f>IF(PurchaseOrder!C62="","",PurchaseOrder!C62)</f>
        <v/>
      </c>
      <c r="D47" t="str">
        <f>IF(PurchaseOrder!G62="","",PurchaseOrder!G62)</f>
        <v/>
      </c>
      <c r="E47" t="str">
        <f>IF(PurchaseOrder!H62="","",PurchaseOrder!H62)</f>
        <v/>
      </c>
      <c r="F47" s="36" t="str">
        <f>IF(PurchaseOrder!I62="","",PurchaseOrder!I62)</f>
        <v/>
      </c>
      <c r="G47" t="str">
        <f>IF(PurchaseOrder!C62="","",PurchaseOrder!C62)</f>
        <v/>
      </c>
      <c r="H47" t="str">
        <f>IF(PurchaseOrder!$I$13="","",PurchaseOrder!$I$13)</f>
        <v/>
      </c>
      <c r="I47" s="36" t="str">
        <f>IF(PurchaseOrder!J62="","",PurchaseOrder!J62)</f>
        <v/>
      </c>
      <c r="J47" t="str">
        <f>IF(PurchaseOrder!B62="","",PurchaseOrder!B62)</f>
        <v/>
      </c>
      <c r="K47" t="str">
        <f>IF(PurchaseOrder!$D$13="","",PurchaseOrder!$D$13)</f>
        <v>โอนเงิน</v>
      </c>
      <c r="L47" t="str">
        <f>IF(PurchaseOrder!$H$10="","",PurchaseOrder!$H$10)</f>
        <v/>
      </c>
    </row>
    <row r="48" spans="1:12">
      <c r="A48" s="35">
        <f t="shared" ca="1" si="0"/>
        <v>40850</v>
      </c>
      <c r="B48" t="str">
        <f>IF(PurchaseOrder!$H$7="","",PurchaseOrder!$H$7)</f>
        <v/>
      </c>
      <c r="C48" t="str">
        <f>IF(PurchaseOrder!C63="","",PurchaseOrder!C63)</f>
        <v/>
      </c>
      <c r="D48" t="str">
        <f>IF(PurchaseOrder!G63="","",PurchaseOrder!G63)</f>
        <v/>
      </c>
      <c r="E48" t="str">
        <f>IF(PurchaseOrder!H63="","",PurchaseOrder!H63)</f>
        <v/>
      </c>
      <c r="F48" s="36" t="str">
        <f>IF(PurchaseOrder!I63="","",PurchaseOrder!I63)</f>
        <v/>
      </c>
      <c r="G48" t="str">
        <f>IF(PurchaseOrder!C63="","",PurchaseOrder!C63)</f>
        <v/>
      </c>
      <c r="H48" t="str">
        <f>IF(PurchaseOrder!$I$13="","",PurchaseOrder!$I$13)</f>
        <v/>
      </c>
      <c r="I48" s="36" t="str">
        <f>IF(PurchaseOrder!J63="","",PurchaseOrder!J63)</f>
        <v/>
      </c>
      <c r="J48" t="str">
        <f>IF(PurchaseOrder!B63="","",PurchaseOrder!B63)</f>
        <v/>
      </c>
      <c r="K48" t="str">
        <f>IF(PurchaseOrder!$D$13="","",PurchaseOrder!$D$13)</f>
        <v>โอนเงิน</v>
      </c>
      <c r="L48" t="str">
        <f>IF(PurchaseOrder!$H$10="","",PurchaseOrder!$H$10)</f>
        <v/>
      </c>
    </row>
    <row r="49" spans="1:12">
      <c r="A49" s="35">
        <f t="shared" ca="1" si="0"/>
        <v>40850</v>
      </c>
      <c r="B49" t="str">
        <f>IF(PurchaseOrder!$H$7="","",PurchaseOrder!$H$7)</f>
        <v/>
      </c>
      <c r="C49" t="str">
        <f>IF(PurchaseOrder!C64="","",PurchaseOrder!C64)</f>
        <v/>
      </c>
      <c r="D49" t="str">
        <f>IF(PurchaseOrder!G64="","",PurchaseOrder!G64)</f>
        <v/>
      </c>
      <c r="E49" t="str">
        <f>IF(PurchaseOrder!H64="","",PurchaseOrder!H64)</f>
        <v/>
      </c>
      <c r="F49" s="36" t="str">
        <f>IF(PurchaseOrder!I64="","",PurchaseOrder!I64)</f>
        <v/>
      </c>
      <c r="G49" t="str">
        <f>IF(PurchaseOrder!C64="","",PurchaseOrder!C64)</f>
        <v/>
      </c>
      <c r="H49" t="str">
        <f>IF(PurchaseOrder!$I$13="","",PurchaseOrder!$I$13)</f>
        <v/>
      </c>
      <c r="I49" s="36" t="str">
        <f>IF(PurchaseOrder!J64="","",PurchaseOrder!J64)</f>
        <v/>
      </c>
      <c r="J49" t="str">
        <f>IF(PurchaseOrder!B64="","",PurchaseOrder!B64)</f>
        <v/>
      </c>
      <c r="K49" t="str">
        <f>IF(PurchaseOrder!$D$13="","",PurchaseOrder!$D$13)</f>
        <v>โอนเงิน</v>
      </c>
      <c r="L49" t="str">
        <f>IF(PurchaseOrder!$H$10="","",PurchaseOrder!$H$10)</f>
        <v/>
      </c>
    </row>
    <row r="50" spans="1:12">
      <c r="A50" s="35">
        <f t="shared" ca="1" si="0"/>
        <v>40850</v>
      </c>
      <c r="B50" t="str">
        <f>IF(PurchaseOrder!$H$7="","",PurchaseOrder!$H$7)</f>
        <v/>
      </c>
      <c r="C50" t="str">
        <f>IF(PurchaseOrder!C65="","",PurchaseOrder!C65)</f>
        <v/>
      </c>
      <c r="D50" t="str">
        <f>IF(PurchaseOrder!G65="","",PurchaseOrder!G65)</f>
        <v/>
      </c>
      <c r="E50" t="str">
        <f>IF(PurchaseOrder!H65="","",PurchaseOrder!H65)</f>
        <v/>
      </c>
      <c r="F50" s="36" t="str">
        <f>IF(PurchaseOrder!I65="","",PurchaseOrder!I65)</f>
        <v/>
      </c>
      <c r="G50" t="str">
        <f>IF(PurchaseOrder!C65="","",PurchaseOrder!C65)</f>
        <v/>
      </c>
      <c r="H50" t="str">
        <f>IF(PurchaseOrder!$I$13="","",PurchaseOrder!$I$13)</f>
        <v/>
      </c>
      <c r="I50" s="36" t="str">
        <f>IF(PurchaseOrder!J65="","",PurchaseOrder!J65)</f>
        <v/>
      </c>
      <c r="J50" t="str">
        <f>IF(PurchaseOrder!B65="","",PurchaseOrder!B65)</f>
        <v/>
      </c>
      <c r="K50" t="str">
        <f>IF(PurchaseOrder!$D$13="","",PurchaseOrder!$D$13)</f>
        <v>โอนเงิน</v>
      </c>
      <c r="L50" t="str">
        <f>IF(PurchaseOrder!$H$10="","",PurchaseOrder!$H$10)</f>
        <v/>
      </c>
    </row>
    <row r="51" spans="1:12">
      <c r="A51" s="35">
        <f t="shared" ca="1" si="0"/>
        <v>40850</v>
      </c>
      <c r="B51" t="str">
        <f>IF(PurchaseOrder!$H$7="","",PurchaseOrder!$H$7)</f>
        <v/>
      </c>
      <c r="C51" t="str">
        <f>IF(PurchaseOrder!C66="","",PurchaseOrder!C66)</f>
        <v/>
      </c>
      <c r="D51" t="str">
        <f>IF(PurchaseOrder!G66="","",PurchaseOrder!G66)</f>
        <v/>
      </c>
      <c r="E51" t="str">
        <f>IF(PurchaseOrder!H66="","",PurchaseOrder!H66)</f>
        <v/>
      </c>
      <c r="F51" s="36" t="str">
        <f>IF(PurchaseOrder!I66="","",PurchaseOrder!I66)</f>
        <v/>
      </c>
      <c r="G51" t="str">
        <f>IF(PurchaseOrder!C66="","",PurchaseOrder!C66)</f>
        <v/>
      </c>
      <c r="H51" t="str">
        <f>IF(PurchaseOrder!$I$13="","",PurchaseOrder!$I$13)</f>
        <v/>
      </c>
      <c r="I51" s="36" t="str">
        <f>IF(PurchaseOrder!J66="","",PurchaseOrder!J66)</f>
        <v/>
      </c>
      <c r="J51" t="str">
        <f>IF(PurchaseOrder!B66="","",PurchaseOrder!B66)</f>
        <v/>
      </c>
      <c r="K51" t="str">
        <f>IF(PurchaseOrder!$D$13="","",PurchaseOrder!$D$13)</f>
        <v>โอนเงิน</v>
      </c>
      <c r="L51" t="str">
        <f>IF(PurchaseOrder!$H$10="","",PurchaseOrder!$H$10)</f>
        <v/>
      </c>
    </row>
    <row r="52" spans="1:12">
      <c r="A52" s="35">
        <f t="shared" ca="1" si="0"/>
        <v>40850</v>
      </c>
      <c r="B52" t="str">
        <f>IF(PurchaseOrder!$H$7="","",PurchaseOrder!$H$7)</f>
        <v/>
      </c>
      <c r="C52" t="str">
        <f>IF(PurchaseOrder!C67="","",PurchaseOrder!C67)</f>
        <v/>
      </c>
      <c r="D52" t="str">
        <f>IF(PurchaseOrder!G67="","",PurchaseOrder!G67)</f>
        <v/>
      </c>
      <c r="E52" t="str">
        <f>IF(PurchaseOrder!H67="","",PurchaseOrder!H67)</f>
        <v/>
      </c>
      <c r="F52" s="36" t="str">
        <f>IF(PurchaseOrder!I67="","",PurchaseOrder!I67)</f>
        <v/>
      </c>
      <c r="G52" t="str">
        <f>IF(PurchaseOrder!C67="","",PurchaseOrder!C67)</f>
        <v/>
      </c>
      <c r="H52" t="str">
        <f>IF(PurchaseOrder!$I$13="","",PurchaseOrder!$I$13)</f>
        <v/>
      </c>
      <c r="I52" s="36" t="str">
        <f>IF(PurchaseOrder!J67="","",PurchaseOrder!J67)</f>
        <v/>
      </c>
      <c r="J52" t="str">
        <f>IF(PurchaseOrder!B67="","",PurchaseOrder!B67)</f>
        <v/>
      </c>
      <c r="K52" t="str">
        <f>IF(PurchaseOrder!$D$13="","",PurchaseOrder!$D$13)</f>
        <v>โอนเงิน</v>
      </c>
      <c r="L52" t="str">
        <f>IF(PurchaseOrder!$H$10="","",PurchaseOrder!$H$10)</f>
        <v/>
      </c>
    </row>
    <row r="53" spans="1:12">
      <c r="A53" s="35">
        <f t="shared" ca="1" si="0"/>
        <v>40850</v>
      </c>
      <c r="B53" t="str">
        <f>IF(PurchaseOrder!$H$7="","",PurchaseOrder!$H$7)</f>
        <v/>
      </c>
      <c r="C53" t="str">
        <f>IF(PurchaseOrder!C68="","",PurchaseOrder!C68)</f>
        <v/>
      </c>
      <c r="D53" t="str">
        <f>IF(PurchaseOrder!G68="","",PurchaseOrder!G68)</f>
        <v/>
      </c>
      <c r="E53" t="str">
        <f>IF(PurchaseOrder!H68="","",PurchaseOrder!H68)</f>
        <v/>
      </c>
      <c r="F53" s="36" t="str">
        <f>IF(PurchaseOrder!I68="","",PurchaseOrder!I68)</f>
        <v/>
      </c>
      <c r="G53" t="str">
        <f>IF(PurchaseOrder!C68="","",PurchaseOrder!C68)</f>
        <v/>
      </c>
      <c r="H53" t="str">
        <f>IF(PurchaseOrder!$I$13="","",PurchaseOrder!$I$13)</f>
        <v/>
      </c>
      <c r="I53" s="36" t="str">
        <f>IF(PurchaseOrder!J68="","",PurchaseOrder!J68)</f>
        <v/>
      </c>
      <c r="J53" t="str">
        <f>IF(PurchaseOrder!B68="","",PurchaseOrder!B68)</f>
        <v/>
      </c>
      <c r="K53" t="str">
        <f>IF(PurchaseOrder!$D$13="","",PurchaseOrder!$D$13)</f>
        <v>โอนเงิน</v>
      </c>
      <c r="L53" t="str">
        <f>IF(PurchaseOrder!$H$10="","",PurchaseOrder!$H$10)</f>
        <v/>
      </c>
    </row>
    <row r="54" spans="1:12">
      <c r="A54" s="35">
        <f t="shared" ca="1" si="0"/>
        <v>40850</v>
      </c>
      <c r="B54" t="str">
        <f>IF(PurchaseOrder!$H$7="","",PurchaseOrder!$H$7)</f>
        <v/>
      </c>
      <c r="C54" t="str">
        <f>IF(PurchaseOrder!C69="","",PurchaseOrder!C69)</f>
        <v/>
      </c>
      <c r="D54" t="str">
        <f>IF(PurchaseOrder!G69="","",PurchaseOrder!G69)</f>
        <v/>
      </c>
      <c r="E54" t="str">
        <f>IF(PurchaseOrder!H69="","",PurchaseOrder!H69)</f>
        <v/>
      </c>
      <c r="F54" s="36" t="str">
        <f>IF(PurchaseOrder!I69="","",PurchaseOrder!I69)</f>
        <v/>
      </c>
      <c r="G54" t="str">
        <f>IF(PurchaseOrder!C69="","",PurchaseOrder!C69)</f>
        <v/>
      </c>
      <c r="H54" t="str">
        <f>IF(PurchaseOrder!$I$13="","",PurchaseOrder!$I$13)</f>
        <v/>
      </c>
      <c r="I54" s="36" t="str">
        <f>IF(PurchaseOrder!J69="","",PurchaseOrder!J69)</f>
        <v/>
      </c>
      <c r="J54" t="str">
        <f>IF(PurchaseOrder!B69="","",PurchaseOrder!B69)</f>
        <v/>
      </c>
      <c r="K54" t="str">
        <f>IF(PurchaseOrder!$D$13="","",PurchaseOrder!$D$13)</f>
        <v>โอนเงิน</v>
      </c>
      <c r="L54" t="str">
        <f>IF(PurchaseOrder!$H$10="","",PurchaseOrder!$H$10)</f>
        <v/>
      </c>
    </row>
    <row r="55" spans="1:12">
      <c r="A55" s="35">
        <f t="shared" ca="1" si="0"/>
        <v>40850</v>
      </c>
      <c r="B55" t="str">
        <f>IF(PurchaseOrder!$H$7="","",PurchaseOrder!$H$7)</f>
        <v/>
      </c>
      <c r="C55" t="str">
        <f>IF(PurchaseOrder!C70="","",PurchaseOrder!C70)</f>
        <v/>
      </c>
      <c r="D55" t="str">
        <f>IF(PurchaseOrder!G70="","",PurchaseOrder!G70)</f>
        <v/>
      </c>
      <c r="E55" t="str">
        <f>IF(PurchaseOrder!H70="","",PurchaseOrder!H70)</f>
        <v/>
      </c>
      <c r="F55" s="36" t="str">
        <f>IF(PurchaseOrder!I70="","",PurchaseOrder!I70)</f>
        <v/>
      </c>
      <c r="G55" t="str">
        <f>IF(PurchaseOrder!C70="","",PurchaseOrder!C70)</f>
        <v/>
      </c>
      <c r="H55" t="str">
        <f>IF(PurchaseOrder!$I$13="","",PurchaseOrder!$I$13)</f>
        <v/>
      </c>
      <c r="I55" s="36" t="str">
        <f>IF(PurchaseOrder!J70="","",PurchaseOrder!J70)</f>
        <v/>
      </c>
      <c r="J55" t="str">
        <f>IF(PurchaseOrder!B70="","",PurchaseOrder!B70)</f>
        <v/>
      </c>
      <c r="K55" t="str">
        <f>IF(PurchaseOrder!$D$13="","",PurchaseOrder!$D$13)</f>
        <v>โอนเงิน</v>
      </c>
      <c r="L55" t="str">
        <f>IF(PurchaseOrder!$H$10="","",PurchaseOrder!$H$10)</f>
        <v/>
      </c>
    </row>
    <row r="56" spans="1:12">
      <c r="A56" s="35">
        <f t="shared" ca="1" si="0"/>
        <v>40850</v>
      </c>
      <c r="B56" t="str">
        <f>IF(PurchaseOrder!$H$7="","",PurchaseOrder!$H$7)</f>
        <v/>
      </c>
      <c r="C56" t="str">
        <f>IF(PurchaseOrder!C71="","",PurchaseOrder!C71)</f>
        <v/>
      </c>
      <c r="D56" t="str">
        <f>IF(PurchaseOrder!G71="","",PurchaseOrder!G71)</f>
        <v/>
      </c>
      <c r="E56" t="str">
        <f>IF(PurchaseOrder!H71="","",PurchaseOrder!H71)</f>
        <v/>
      </c>
      <c r="F56" s="36" t="str">
        <f>IF(PurchaseOrder!I71="","",PurchaseOrder!I71)</f>
        <v/>
      </c>
      <c r="G56" t="str">
        <f>IF(PurchaseOrder!C71="","",PurchaseOrder!C71)</f>
        <v/>
      </c>
      <c r="H56" t="str">
        <f>IF(PurchaseOrder!$I$13="","",PurchaseOrder!$I$13)</f>
        <v/>
      </c>
      <c r="I56" s="36" t="str">
        <f>IF(PurchaseOrder!J71="","",PurchaseOrder!J71)</f>
        <v/>
      </c>
      <c r="J56" t="str">
        <f>IF(PurchaseOrder!B71="","",PurchaseOrder!B71)</f>
        <v/>
      </c>
      <c r="K56" t="str">
        <f>IF(PurchaseOrder!$D$13="","",PurchaseOrder!$D$13)</f>
        <v>โอนเงิน</v>
      </c>
      <c r="L56" t="str">
        <f>IF(PurchaseOrder!$H$10="","",PurchaseOrder!$H$10)</f>
        <v/>
      </c>
    </row>
    <row r="57" spans="1:12">
      <c r="A57" s="35">
        <f t="shared" ca="1" si="0"/>
        <v>40850</v>
      </c>
      <c r="B57" t="str">
        <f>IF(PurchaseOrder!$H$7="","",PurchaseOrder!$H$7)</f>
        <v/>
      </c>
      <c r="C57" t="str">
        <f>IF(PurchaseOrder!C72="","",PurchaseOrder!C72)</f>
        <v/>
      </c>
      <c r="D57" t="str">
        <f>IF(PurchaseOrder!G72="","",PurchaseOrder!G72)</f>
        <v/>
      </c>
      <c r="E57" t="str">
        <f>IF(PurchaseOrder!H72="","",PurchaseOrder!H72)</f>
        <v/>
      </c>
      <c r="F57" s="36" t="str">
        <f>IF(PurchaseOrder!I72="","",PurchaseOrder!I72)</f>
        <v/>
      </c>
      <c r="G57" t="str">
        <f>IF(PurchaseOrder!C72="","",PurchaseOrder!C72)</f>
        <v/>
      </c>
      <c r="H57" t="str">
        <f>IF(PurchaseOrder!$I$13="","",PurchaseOrder!$I$13)</f>
        <v/>
      </c>
      <c r="I57" s="36" t="str">
        <f>IF(PurchaseOrder!J72="","",PurchaseOrder!J72)</f>
        <v/>
      </c>
      <c r="J57" t="str">
        <f>IF(PurchaseOrder!B72="","",PurchaseOrder!B72)</f>
        <v/>
      </c>
      <c r="K57" t="str">
        <f>IF(PurchaseOrder!$D$13="","",PurchaseOrder!$D$13)</f>
        <v>โอนเงิน</v>
      </c>
      <c r="L57" t="str">
        <f>IF(PurchaseOrder!$H$10="","",PurchaseOrder!$H$10)</f>
        <v/>
      </c>
    </row>
    <row r="58" spans="1:12">
      <c r="A58" s="35">
        <f t="shared" ca="1" si="0"/>
        <v>40850</v>
      </c>
      <c r="B58" t="str">
        <f>IF(PurchaseOrder!$H$7="","",PurchaseOrder!$H$7)</f>
        <v/>
      </c>
      <c r="C58" t="str">
        <f>IF(PurchaseOrder!C73="","",PurchaseOrder!C73)</f>
        <v/>
      </c>
      <c r="D58" t="str">
        <f>IF(PurchaseOrder!G73="","",PurchaseOrder!G73)</f>
        <v/>
      </c>
      <c r="E58" t="str">
        <f>IF(PurchaseOrder!H73="","",PurchaseOrder!H73)</f>
        <v/>
      </c>
      <c r="F58" s="36" t="str">
        <f>IF(PurchaseOrder!I73="","",PurchaseOrder!I73)</f>
        <v/>
      </c>
      <c r="G58" t="str">
        <f>IF(PurchaseOrder!C73="","",PurchaseOrder!C73)</f>
        <v/>
      </c>
      <c r="H58" t="str">
        <f>IF(PurchaseOrder!$I$13="","",PurchaseOrder!$I$13)</f>
        <v/>
      </c>
      <c r="I58" s="36" t="str">
        <f>IF(PurchaseOrder!J73="","",PurchaseOrder!J73)</f>
        <v/>
      </c>
      <c r="J58" t="str">
        <f>IF(PurchaseOrder!B73="","",PurchaseOrder!B73)</f>
        <v/>
      </c>
      <c r="K58" t="str">
        <f>IF(PurchaseOrder!$D$13="","",PurchaseOrder!$D$13)</f>
        <v>โอนเงิน</v>
      </c>
      <c r="L58" t="str">
        <f>IF(PurchaseOrder!$H$10="","",PurchaseOrder!$H$10)</f>
        <v/>
      </c>
    </row>
    <row r="59" spans="1:12">
      <c r="A59" s="35">
        <f t="shared" ca="1" si="0"/>
        <v>40850</v>
      </c>
      <c r="B59" t="str">
        <f>IF(PurchaseOrder!$H$7="","",PurchaseOrder!$H$7)</f>
        <v/>
      </c>
      <c r="C59" t="str">
        <f>IF(PurchaseOrder!C74="","",PurchaseOrder!C74)</f>
        <v/>
      </c>
      <c r="D59" t="str">
        <f>IF(PurchaseOrder!G74="","",PurchaseOrder!G74)</f>
        <v/>
      </c>
      <c r="E59" t="str">
        <f>IF(PurchaseOrder!H74="","",PurchaseOrder!H74)</f>
        <v/>
      </c>
      <c r="F59" s="36" t="str">
        <f>IF(PurchaseOrder!I74="","",PurchaseOrder!I74)</f>
        <v/>
      </c>
      <c r="G59" t="str">
        <f>IF(PurchaseOrder!C74="","",PurchaseOrder!C74)</f>
        <v/>
      </c>
      <c r="H59" t="str">
        <f>IF(PurchaseOrder!$I$13="","",PurchaseOrder!$I$13)</f>
        <v/>
      </c>
      <c r="I59" s="36" t="str">
        <f>IF(PurchaseOrder!J74="","",PurchaseOrder!J74)</f>
        <v/>
      </c>
      <c r="J59" t="str">
        <f>IF(PurchaseOrder!B74="","",PurchaseOrder!B74)</f>
        <v/>
      </c>
      <c r="K59" t="str">
        <f>IF(PurchaseOrder!$D$13="","",PurchaseOrder!$D$13)</f>
        <v>โอนเงิน</v>
      </c>
      <c r="L59" t="str">
        <f>IF(PurchaseOrder!$H$10="","",PurchaseOrder!$H$10)</f>
        <v/>
      </c>
    </row>
    <row r="60" spans="1:12">
      <c r="A60" s="35">
        <f t="shared" ca="1" si="0"/>
        <v>40850</v>
      </c>
      <c r="B60" t="str">
        <f>IF(PurchaseOrder!$H$7="","",PurchaseOrder!$H$7)</f>
        <v/>
      </c>
      <c r="C60" t="str">
        <f>IF(PurchaseOrder!C75="","",PurchaseOrder!C75)</f>
        <v/>
      </c>
      <c r="D60" t="str">
        <f>IF(PurchaseOrder!G75="","",PurchaseOrder!G75)</f>
        <v/>
      </c>
      <c r="E60" t="str">
        <f>IF(PurchaseOrder!H75="","",PurchaseOrder!H75)</f>
        <v/>
      </c>
      <c r="F60" s="36" t="str">
        <f>IF(PurchaseOrder!I75="","",PurchaseOrder!I75)</f>
        <v/>
      </c>
      <c r="G60" t="str">
        <f>IF(PurchaseOrder!C75="","",PurchaseOrder!C75)</f>
        <v/>
      </c>
      <c r="H60" t="str">
        <f>IF(PurchaseOrder!$I$13="","",PurchaseOrder!$I$13)</f>
        <v/>
      </c>
      <c r="I60" s="36" t="str">
        <f>IF(PurchaseOrder!J75="","",PurchaseOrder!J75)</f>
        <v/>
      </c>
      <c r="J60" t="str">
        <f>IF(PurchaseOrder!B75="","",PurchaseOrder!B75)</f>
        <v/>
      </c>
      <c r="K60" t="str">
        <f>IF(PurchaseOrder!$D$13="","",PurchaseOrder!$D$13)</f>
        <v>โอนเงิน</v>
      </c>
      <c r="L60" t="str">
        <f>IF(PurchaseOrder!$H$10="","",PurchaseOrder!$H$10)</f>
        <v/>
      </c>
    </row>
    <row r="61" spans="1:12">
      <c r="A61" s="35">
        <f t="shared" ca="1" si="0"/>
        <v>40850</v>
      </c>
      <c r="B61" t="str">
        <f>IF(PurchaseOrder!$H$7="","",PurchaseOrder!$H$7)</f>
        <v/>
      </c>
      <c r="C61" t="str">
        <f>IF(PurchaseOrder!C76="","",PurchaseOrder!C76)</f>
        <v/>
      </c>
      <c r="D61" t="str">
        <f>IF(PurchaseOrder!G76="","",PurchaseOrder!G76)</f>
        <v/>
      </c>
      <c r="E61" t="str">
        <f>IF(PurchaseOrder!H76="","",PurchaseOrder!H76)</f>
        <v/>
      </c>
      <c r="F61" s="36" t="str">
        <f>IF(PurchaseOrder!I76="","",PurchaseOrder!I76)</f>
        <v/>
      </c>
      <c r="G61" t="str">
        <f>IF(PurchaseOrder!C76="","",PurchaseOrder!C76)</f>
        <v/>
      </c>
      <c r="H61" t="str">
        <f>IF(PurchaseOrder!$I$13="","",PurchaseOrder!$I$13)</f>
        <v/>
      </c>
      <c r="I61" s="36" t="str">
        <f>IF(PurchaseOrder!J76="","",PurchaseOrder!J76)</f>
        <v/>
      </c>
      <c r="J61" t="str">
        <f>IF(PurchaseOrder!B76="","",PurchaseOrder!B76)</f>
        <v/>
      </c>
      <c r="K61" t="str">
        <f>IF(PurchaseOrder!$D$13="","",PurchaseOrder!$D$13)</f>
        <v>โอนเงิน</v>
      </c>
      <c r="L61" t="str">
        <f>IF(PurchaseOrder!$H$10="","",PurchaseOrder!$H$10)</f>
        <v/>
      </c>
    </row>
    <row r="62" spans="1:12">
      <c r="F62" s="36"/>
      <c r="I62" s="36"/>
    </row>
    <row r="63" spans="1:12">
      <c r="F63" s="36"/>
      <c r="I63" s="36"/>
    </row>
    <row r="64" spans="1:12">
      <c r="F64" s="36"/>
      <c r="I64" s="36"/>
    </row>
    <row r="65" spans="6:9">
      <c r="F65" s="36"/>
      <c r="I65" s="36"/>
    </row>
    <row r="66" spans="6:9">
      <c r="F66" s="36"/>
      <c r="I66" s="36"/>
    </row>
    <row r="67" spans="6:9">
      <c r="F67" s="36"/>
      <c r="I67" s="36"/>
    </row>
    <row r="68" spans="6:9">
      <c r="F68" s="36"/>
      <c r="I68" s="36"/>
    </row>
    <row r="69" spans="6:9">
      <c r="F69" s="36"/>
      <c r="I69" s="36"/>
    </row>
    <row r="70" spans="6:9">
      <c r="F70" s="36"/>
      <c r="I70" s="36"/>
    </row>
    <row r="71" spans="6:9">
      <c r="F71" s="36"/>
      <c r="I71" s="36"/>
    </row>
    <row r="72" spans="6:9">
      <c r="F72" s="36"/>
      <c r="I72" s="36"/>
    </row>
    <row r="73" spans="6:9">
      <c r="F73" s="36"/>
      <c r="I73" s="36"/>
    </row>
    <row r="74" spans="6:9">
      <c r="F74" s="36"/>
      <c r="I74" s="36"/>
    </row>
    <row r="75" spans="6:9">
      <c r="F75" s="36"/>
      <c r="I75" s="36"/>
    </row>
    <row r="76" spans="6:9">
      <c r="F76" s="36"/>
      <c r="I76" s="36"/>
    </row>
    <row r="77" spans="6:9">
      <c r="F77" s="36"/>
      <c r="I77" s="36"/>
    </row>
    <row r="78" spans="6:9">
      <c r="F78" s="36"/>
      <c r="I78" s="36"/>
    </row>
    <row r="79" spans="6:9">
      <c r="F79" s="36"/>
      <c r="I79" s="36"/>
    </row>
    <row r="80" spans="6:9">
      <c r="F80" s="36"/>
      <c r="I80" s="36"/>
    </row>
    <row r="81" spans="6:9">
      <c r="F81" s="36"/>
      <c r="I81" s="36"/>
    </row>
    <row r="82" spans="6:9">
      <c r="F82" s="36"/>
      <c r="I82" s="36"/>
    </row>
    <row r="83" spans="6:9">
      <c r="F83" s="36"/>
      <c r="I83" s="36"/>
    </row>
    <row r="84" spans="6:9">
      <c r="F84" s="36"/>
      <c r="I84" s="36"/>
    </row>
    <row r="85" spans="6:9">
      <c r="F85" s="36"/>
      <c r="I85" s="36"/>
    </row>
  </sheetData>
  <customSheetViews>
    <customSheetView guid="{846B2263-E997-4F48-B304-6C92FF75B1DB}">
      <selection activeCell="G23" sqref="G2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7">
    <tabColor theme="3" tint="0.39997558519241921"/>
  </sheetPr>
  <dimension ref="A1:J61"/>
  <sheetViews>
    <sheetView workbookViewId="0">
      <selection activeCell="H3" sqref="H3"/>
    </sheetView>
  </sheetViews>
  <sheetFormatPr defaultRowHeight="14.25"/>
  <cols>
    <col min="1" max="1" width="10.5" customWidth="1"/>
    <col min="2" max="2" width="13.5" style="109" customWidth="1"/>
    <col min="3" max="3" width="8" style="109" customWidth="1"/>
    <col min="4" max="4" width="26" customWidth="1"/>
    <col min="6" max="6" width="7.875" customWidth="1"/>
    <col min="7" max="7" width="19.5" customWidth="1"/>
    <col min="8" max="8" width="18.125" customWidth="1"/>
  </cols>
  <sheetData>
    <row r="1" spans="1:10" ht="27.75" customHeight="1">
      <c r="A1" s="105" t="s">
        <v>63</v>
      </c>
      <c r="B1" s="106" t="s">
        <v>934</v>
      </c>
      <c r="C1" s="106" t="s">
        <v>4</v>
      </c>
      <c r="D1" s="106" t="s">
        <v>73</v>
      </c>
      <c r="E1" s="106" t="s">
        <v>6</v>
      </c>
      <c r="F1" s="107" t="s">
        <v>7</v>
      </c>
      <c r="G1" s="106" t="s">
        <v>67</v>
      </c>
      <c r="H1" s="106" t="s">
        <v>49</v>
      </c>
    </row>
    <row r="2" spans="1:10" ht="20.25" customHeight="1">
      <c r="A2" s="35">
        <f ca="1">TODAY()</f>
        <v>40850</v>
      </c>
      <c r="B2" s="109" t="str">
        <f>IF(Quotation!$G$7="","",Quotation!$G$7)</f>
        <v/>
      </c>
      <c r="C2" s="109" t="str">
        <f>IF(Quotation!A17="","",Quotation!A17)</f>
        <v/>
      </c>
      <c r="D2" t="str">
        <f>IF(Quotation!B17="","",Quotation!B17)</f>
        <v/>
      </c>
      <c r="E2" t="str">
        <f>IF(Quotation!F17="","",Quotation!F17)</f>
        <v/>
      </c>
      <c r="F2" t="str">
        <f>IF(Quotation!G17="","",Quotation!G17)</f>
        <v/>
      </c>
      <c r="G2" t="str">
        <f>IF(Quotation!$B$7="","",Quotation!$B$7)</f>
        <v/>
      </c>
      <c r="H2" t="str">
        <f>IF(Quotation!$H$13="","",Quotation!$H$13)</f>
        <v/>
      </c>
      <c r="J2" s="58">
        <f>COUNTIF(C2:C61,"&gt;0")</f>
        <v>0</v>
      </c>
    </row>
    <row r="3" spans="1:10" ht="20.25" customHeight="1">
      <c r="A3" s="35">
        <f t="shared" ref="A3:A61" ca="1" si="0">TODAY()</f>
        <v>40850</v>
      </c>
      <c r="B3" s="109" t="str">
        <f>IF(Quotation!$G$7="","",Quotation!$G$7)</f>
        <v/>
      </c>
      <c r="C3" s="109" t="str">
        <f>IF(Quotation!A18="","",Quotation!A18)</f>
        <v/>
      </c>
      <c r="D3" t="str">
        <f>IF(Quotation!B18="","",Quotation!B18)</f>
        <v/>
      </c>
      <c r="E3" t="str">
        <f>IF(Quotation!F18="","",Quotation!F18)</f>
        <v/>
      </c>
      <c r="F3" t="str">
        <f>IF(Quotation!G18="","",Quotation!G18)</f>
        <v/>
      </c>
      <c r="G3" t="str">
        <f>IF(Quotation!$B$7="","",Quotation!$B$7)</f>
        <v/>
      </c>
      <c r="H3" t="str">
        <f>IF(Quotation!$H$13="","",Quotation!$H$13)</f>
        <v/>
      </c>
    </row>
    <row r="4" spans="1:10" ht="20.25" customHeight="1">
      <c r="A4" s="35">
        <f t="shared" ca="1" si="0"/>
        <v>40850</v>
      </c>
      <c r="B4" s="109" t="str">
        <f>IF(Quotation!$G$7="","",Quotation!$G$7)</f>
        <v/>
      </c>
      <c r="C4" s="109" t="str">
        <f>IF(Quotation!A19="","",Quotation!A19)</f>
        <v/>
      </c>
      <c r="D4" t="str">
        <f>IF(Quotation!B19="","",Quotation!B19)</f>
        <v/>
      </c>
      <c r="E4" t="str">
        <f>IF(Quotation!F19="","",Quotation!F19)</f>
        <v/>
      </c>
      <c r="F4" t="str">
        <f>IF(Quotation!G19="","",Quotation!G19)</f>
        <v/>
      </c>
      <c r="G4" t="str">
        <f>IF(Quotation!$B$7="","",Quotation!$B$7)</f>
        <v/>
      </c>
      <c r="H4" t="str">
        <f>IF(Quotation!$H$13="","",Quotation!$H$13)</f>
        <v/>
      </c>
    </row>
    <row r="5" spans="1:10" ht="20.25" customHeight="1">
      <c r="A5" s="35">
        <f t="shared" ca="1" si="0"/>
        <v>40850</v>
      </c>
      <c r="B5" s="109" t="str">
        <f>IF(Quotation!$G$7="","",Quotation!$G$7)</f>
        <v/>
      </c>
      <c r="C5" s="109" t="str">
        <f>IF(Quotation!A20="","",Quotation!A20)</f>
        <v/>
      </c>
      <c r="D5" t="str">
        <f>IF(Quotation!B20="","",Quotation!B20)</f>
        <v/>
      </c>
      <c r="E5" t="str">
        <f>IF(Quotation!F20="","",Quotation!F20)</f>
        <v/>
      </c>
      <c r="F5" t="str">
        <f>IF(Quotation!G20="","",Quotation!G20)</f>
        <v/>
      </c>
      <c r="G5" t="str">
        <f>IF(Quotation!$B$7="","",Quotation!$B$7)</f>
        <v/>
      </c>
      <c r="H5" t="str">
        <f>IF(Quotation!$H$13="","",Quotation!$H$13)</f>
        <v/>
      </c>
    </row>
    <row r="6" spans="1:10" ht="20.25" customHeight="1">
      <c r="A6" s="35">
        <f t="shared" ca="1" si="0"/>
        <v>40850</v>
      </c>
      <c r="B6" s="109" t="str">
        <f>IF(Quotation!$G$7="","",Quotation!$G$7)</f>
        <v/>
      </c>
      <c r="C6" s="109" t="str">
        <f>IF(Quotation!A21="","",Quotation!A21)</f>
        <v/>
      </c>
      <c r="D6" t="str">
        <f>IF(Quotation!B21="","",Quotation!B21)</f>
        <v/>
      </c>
      <c r="E6" t="str">
        <f>IF(Quotation!F21="","",Quotation!F21)</f>
        <v/>
      </c>
      <c r="F6" t="str">
        <f>IF(Quotation!G21="","",Quotation!G21)</f>
        <v/>
      </c>
      <c r="G6" t="str">
        <f>IF(Quotation!$B$7="","",Quotation!$B$7)</f>
        <v/>
      </c>
      <c r="H6" t="str">
        <f>IF(Quotation!$H$13="","",Quotation!$H$13)</f>
        <v/>
      </c>
    </row>
    <row r="7" spans="1:10" ht="20.25" customHeight="1">
      <c r="A7" s="35">
        <f t="shared" ca="1" si="0"/>
        <v>40850</v>
      </c>
      <c r="B7" s="109" t="str">
        <f>IF(Quotation!$G$7="","",Quotation!$G$7)</f>
        <v/>
      </c>
      <c r="C7" s="109" t="str">
        <f>IF(Quotation!A22="","",Quotation!A22)</f>
        <v/>
      </c>
      <c r="D7" t="str">
        <f>IF(Quotation!B22="","",Quotation!B22)</f>
        <v/>
      </c>
      <c r="E7" t="str">
        <f>IF(Quotation!F22="","",Quotation!F22)</f>
        <v/>
      </c>
      <c r="F7" t="str">
        <f>IF(Quotation!G22="","",Quotation!G22)</f>
        <v/>
      </c>
      <c r="G7" t="str">
        <f>IF(Quotation!$B$7="","",Quotation!$B$7)</f>
        <v/>
      </c>
      <c r="H7" t="str">
        <f>IF(Quotation!$H$13="","",Quotation!$H$13)</f>
        <v/>
      </c>
    </row>
    <row r="8" spans="1:10" ht="20.25" customHeight="1">
      <c r="A8" s="35">
        <f t="shared" ca="1" si="0"/>
        <v>40850</v>
      </c>
      <c r="B8" s="109" t="str">
        <f>IF(Quotation!$G$7="","",Quotation!$G$7)</f>
        <v/>
      </c>
      <c r="C8" s="109" t="str">
        <f>IF(Quotation!A23="","",Quotation!A23)</f>
        <v/>
      </c>
      <c r="D8" t="str">
        <f>IF(Quotation!B23="","",Quotation!B23)</f>
        <v/>
      </c>
      <c r="E8" t="str">
        <f>IF(Quotation!F23="","",Quotation!F23)</f>
        <v/>
      </c>
      <c r="F8" t="str">
        <f>IF(Quotation!G23="","",Quotation!G23)</f>
        <v/>
      </c>
      <c r="G8" t="str">
        <f>IF(Quotation!$B$7="","",Quotation!$B$7)</f>
        <v/>
      </c>
      <c r="H8" t="str">
        <f>IF(Quotation!$H$13="","",Quotation!$H$13)</f>
        <v/>
      </c>
    </row>
    <row r="9" spans="1:10" ht="20.25" customHeight="1">
      <c r="A9" s="35">
        <f t="shared" ca="1" si="0"/>
        <v>40850</v>
      </c>
      <c r="B9" s="109" t="str">
        <f>IF(Quotation!$G$7="","",Quotation!$G$7)</f>
        <v/>
      </c>
      <c r="C9" s="109" t="str">
        <f>IF(Quotation!A24="","",Quotation!A24)</f>
        <v/>
      </c>
      <c r="D9" t="str">
        <f>IF(Quotation!B24="","",Quotation!B24)</f>
        <v/>
      </c>
      <c r="E9" t="str">
        <f>IF(Quotation!F24="","",Quotation!F24)</f>
        <v/>
      </c>
      <c r="F9" t="str">
        <f>IF(Quotation!G24="","",Quotation!G24)</f>
        <v/>
      </c>
      <c r="G9" t="str">
        <f>IF(Quotation!$B$7="","",Quotation!$B$7)</f>
        <v/>
      </c>
      <c r="H9" t="str">
        <f>IF(Quotation!$H$13="","",Quotation!$H$13)</f>
        <v/>
      </c>
    </row>
    <row r="10" spans="1:10" ht="20.25" customHeight="1">
      <c r="A10" s="35">
        <f t="shared" ca="1" si="0"/>
        <v>40850</v>
      </c>
      <c r="B10" s="109" t="str">
        <f>IF(Quotation!$G$7="","",Quotation!$G$7)</f>
        <v/>
      </c>
      <c r="C10" s="109" t="str">
        <f>IF(Quotation!A25="","",Quotation!A25)</f>
        <v/>
      </c>
      <c r="D10" t="str">
        <f>IF(Quotation!B25="","",Quotation!B25)</f>
        <v/>
      </c>
      <c r="E10" t="str">
        <f>IF(Quotation!F25="","",Quotation!F25)</f>
        <v/>
      </c>
      <c r="F10" t="str">
        <f>IF(Quotation!G25="","",Quotation!G25)</f>
        <v/>
      </c>
      <c r="G10" t="str">
        <f>IF(Quotation!$B$7="","",Quotation!$B$7)</f>
        <v/>
      </c>
      <c r="H10" t="str">
        <f>IF(Quotation!$H$13="","",Quotation!$H$13)</f>
        <v/>
      </c>
    </row>
    <row r="11" spans="1:10" ht="20.25" customHeight="1">
      <c r="A11" s="35">
        <f t="shared" ca="1" si="0"/>
        <v>40850</v>
      </c>
      <c r="B11" s="109" t="str">
        <f>IF(Quotation!$G$7="","",Quotation!$G$7)</f>
        <v/>
      </c>
      <c r="C11" s="109" t="str">
        <f>IF(Quotation!A26="","",Quotation!A26)</f>
        <v/>
      </c>
      <c r="D11" t="str">
        <f>IF(Quotation!B26="","",Quotation!B26)</f>
        <v/>
      </c>
      <c r="E11" t="str">
        <f>IF(Quotation!F26="","",Quotation!F26)</f>
        <v/>
      </c>
      <c r="F11" t="str">
        <f>IF(Quotation!G26="","",Quotation!G26)</f>
        <v/>
      </c>
      <c r="G11" t="str">
        <f>IF(Quotation!$B$7="","",Quotation!$B$7)</f>
        <v/>
      </c>
      <c r="H11" t="str">
        <f>IF(Quotation!$H$13="","",Quotation!$H$13)</f>
        <v/>
      </c>
    </row>
    <row r="12" spans="1:10" ht="20.25" customHeight="1">
      <c r="A12" s="35">
        <f t="shared" ca="1" si="0"/>
        <v>40850</v>
      </c>
      <c r="B12" s="109" t="str">
        <f>IF(Quotation!$G$7="","",Quotation!$G$7)</f>
        <v/>
      </c>
      <c r="C12" s="109" t="str">
        <f>IF(Quotation!A27="","",Quotation!A27)</f>
        <v/>
      </c>
      <c r="D12" t="str">
        <f>IF(Quotation!B27="","",Quotation!B27)</f>
        <v/>
      </c>
      <c r="E12" t="str">
        <f>IF(Quotation!F27="","",Quotation!F27)</f>
        <v/>
      </c>
      <c r="F12" t="str">
        <f>IF(Quotation!G27="","",Quotation!G27)</f>
        <v/>
      </c>
      <c r="G12" t="str">
        <f>IF(Quotation!$B$7="","",Quotation!$B$7)</f>
        <v/>
      </c>
      <c r="H12" t="str">
        <f>IF(Quotation!$H$13="","",Quotation!$H$13)</f>
        <v/>
      </c>
    </row>
    <row r="13" spans="1:10" ht="20.25" customHeight="1">
      <c r="A13" s="35">
        <f t="shared" ca="1" si="0"/>
        <v>40850</v>
      </c>
      <c r="B13" s="109" t="str">
        <f>IF(Quotation!$G$7="","",Quotation!$G$7)</f>
        <v/>
      </c>
      <c r="C13" s="109" t="str">
        <f>IF(Quotation!A28="","",Quotation!A28)</f>
        <v/>
      </c>
      <c r="D13" t="str">
        <f>IF(Quotation!B28="","",Quotation!B28)</f>
        <v/>
      </c>
      <c r="E13" t="str">
        <f>IF(Quotation!F28="","",Quotation!F28)</f>
        <v/>
      </c>
      <c r="F13" t="str">
        <f>IF(Quotation!G28="","",Quotation!G28)</f>
        <v/>
      </c>
      <c r="G13" t="str">
        <f>IF(Quotation!$B$7="","",Quotation!$B$7)</f>
        <v/>
      </c>
      <c r="H13" t="str">
        <f>IF(Quotation!$H$13="","",Quotation!$H$13)</f>
        <v/>
      </c>
    </row>
    <row r="14" spans="1:10" ht="20.25" customHeight="1">
      <c r="A14" s="35">
        <f t="shared" ca="1" si="0"/>
        <v>40850</v>
      </c>
      <c r="B14" s="109" t="str">
        <f>IF(Quotation!$G$7="","",Quotation!$G$7)</f>
        <v/>
      </c>
      <c r="C14" s="109" t="str">
        <f>IF(Quotation!A29="","",Quotation!A29)</f>
        <v/>
      </c>
      <c r="D14" t="str">
        <f>IF(Quotation!B29="","",Quotation!B29)</f>
        <v/>
      </c>
      <c r="E14" t="str">
        <f>IF(Quotation!F29="","",Quotation!F29)</f>
        <v/>
      </c>
      <c r="F14" t="str">
        <f>IF(Quotation!G29="","",Quotation!G29)</f>
        <v/>
      </c>
      <c r="G14" t="str">
        <f>IF(Quotation!$B$7="","",Quotation!$B$7)</f>
        <v/>
      </c>
      <c r="H14" t="str">
        <f>IF(Quotation!$H$13="","",Quotation!$H$13)</f>
        <v/>
      </c>
    </row>
    <row r="15" spans="1:10" ht="20.25" customHeight="1">
      <c r="A15" s="35">
        <f t="shared" ca="1" si="0"/>
        <v>40850</v>
      </c>
      <c r="B15" s="109" t="str">
        <f>IF(Quotation!$G$7="","",Quotation!$G$7)</f>
        <v/>
      </c>
      <c r="C15" s="109" t="str">
        <f>IF(Quotation!A30="","",Quotation!A30)</f>
        <v/>
      </c>
      <c r="D15" t="str">
        <f>IF(Quotation!B30="","",Quotation!B30)</f>
        <v/>
      </c>
      <c r="E15" t="str">
        <f>IF(Quotation!F30="","",Quotation!F30)</f>
        <v/>
      </c>
      <c r="F15" t="str">
        <f>IF(Quotation!G30="","",Quotation!G30)</f>
        <v/>
      </c>
      <c r="G15" t="str">
        <f>IF(Quotation!$B$7="","",Quotation!$B$7)</f>
        <v/>
      </c>
      <c r="H15" t="str">
        <f>IF(Quotation!$H$13="","",Quotation!$H$13)</f>
        <v/>
      </c>
    </row>
    <row r="16" spans="1:10" ht="20.25" customHeight="1">
      <c r="A16" s="35">
        <f t="shared" ca="1" si="0"/>
        <v>40850</v>
      </c>
      <c r="B16" s="109" t="str">
        <f>IF(Quotation!$G$7="","",Quotation!$G$7)</f>
        <v/>
      </c>
      <c r="C16" s="109" t="str">
        <f>IF(Quotation!A31="","",Quotation!A31)</f>
        <v/>
      </c>
      <c r="D16" t="str">
        <f>IF(Quotation!B31="","",Quotation!B31)</f>
        <v/>
      </c>
      <c r="E16" t="str">
        <f>IF(Quotation!F31="","",Quotation!F31)</f>
        <v/>
      </c>
      <c r="F16" t="str">
        <f>IF(Quotation!G31="","",Quotation!G31)</f>
        <v/>
      </c>
      <c r="G16" t="str">
        <f>IF(Quotation!$B$7="","",Quotation!$B$7)</f>
        <v/>
      </c>
      <c r="H16" t="str">
        <f>IF(Quotation!$H$13="","",Quotation!$H$13)</f>
        <v/>
      </c>
    </row>
    <row r="17" spans="1:8" ht="20.25" customHeight="1">
      <c r="A17" s="35">
        <f t="shared" ca="1" si="0"/>
        <v>40850</v>
      </c>
      <c r="B17" s="109" t="str">
        <f>IF(Quotation!$G$7="","",Quotation!$G$7)</f>
        <v/>
      </c>
      <c r="C17" s="109" t="str">
        <f>IF(Quotation!A32="","",Quotation!A32)</f>
        <v/>
      </c>
      <c r="D17" t="str">
        <f>IF(Quotation!B32="","",Quotation!B32)</f>
        <v/>
      </c>
      <c r="E17" t="str">
        <f>IF(Quotation!F32="","",Quotation!F32)</f>
        <v/>
      </c>
      <c r="F17" t="str">
        <f>IF(Quotation!G32="","",Quotation!G32)</f>
        <v/>
      </c>
      <c r="G17" t="str">
        <f>IF(Quotation!$B$7="","",Quotation!$B$7)</f>
        <v/>
      </c>
      <c r="H17" t="str">
        <f>IF(Quotation!$H$13="","",Quotation!$H$13)</f>
        <v/>
      </c>
    </row>
    <row r="18" spans="1:8" ht="20.25" customHeight="1">
      <c r="A18" s="35">
        <f t="shared" ca="1" si="0"/>
        <v>40850</v>
      </c>
      <c r="B18" s="109" t="str">
        <f>IF(Quotation!$G$7="","",Quotation!$G$7)</f>
        <v/>
      </c>
      <c r="C18" s="109" t="str">
        <f>IF(Quotation!A33="","",Quotation!A33)</f>
        <v/>
      </c>
      <c r="D18" t="str">
        <f>IF(Quotation!B33="","",Quotation!B33)</f>
        <v/>
      </c>
      <c r="E18" t="str">
        <f>IF(Quotation!F33="","",Quotation!F33)</f>
        <v/>
      </c>
      <c r="F18" t="str">
        <f>IF(Quotation!G33="","",Quotation!G33)</f>
        <v/>
      </c>
      <c r="G18" t="str">
        <f>IF(Quotation!$B$7="","",Quotation!$B$7)</f>
        <v/>
      </c>
      <c r="H18" t="str">
        <f>IF(Quotation!$H$13="","",Quotation!$H$13)</f>
        <v/>
      </c>
    </row>
    <row r="19" spans="1:8" ht="20.25" customHeight="1">
      <c r="A19" s="35">
        <f t="shared" ca="1" si="0"/>
        <v>40850</v>
      </c>
      <c r="B19" s="109" t="str">
        <f>IF(Quotation!$G$7="","",Quotation!$G$7)</f>
        <v/>
      </c>
      <c r="C19" s="109" t="str">
        <f>IF(Quotation!A34="","",Quotation!A34)</f>
        <v/>
      </c>
      <c r="D19" t="str">
        <f>IF(Quotation!B34="","",Quotation!B34)</f>
        <v/>
      </c>
      <c r="E19" t="str">
        <f>IF(Quotation!F34="","",Quotation!F34)</f>
        <v/>
      </c>
      <c r="F19" t="str">
        <f>IF(Quotation!G34="","",Quotation!G34)</f>
        <v/>
      </c>
      <c r="G19" t="str">
        <f>IF(Quotation!$B$7="","",Quotation!$B$7)</f>
        <v/>
      </c>
      <c r="H19" t="str">
        <f>IF(Quotation!$H$13="","",Quotation!$H$13)</f>
        <v/>
      </c>
    </row>
    <row r="20" spans="1:8" ht="20.25" customHeight="1">
      <c r="A20" s="35">
        <f t="shared" ca="1" si="0"/>
        <v>40850</v>
      </c>
      <c r="B20" s="109" t="str">
        <f>IF(Quotation!$G$7="","",Quotation!$G$7)</f>
        <v/>
      </c>
      <c r="C20" s="109" t="str">
        <f>IF(Quotation!A35="","",Quotation!A35)</f>
        <v/>
      </c>
      <c r="D20" t="str">
        <f>IF(Quotation!B35="","",Quotation!B35)</f>
        <v/>
      </c>
      <c r="E20" t="str">
        <f>IF(Quotation!F35="","",Quotation!F35)</f>
        <v/>
      </c>
      <c r="F20" t="str">
        <f>IF(Quotation!G35="","",Quotation!G35)</f>
        <v/>
      </c>
      <c r="G20" t="str">
        <f>IF(Quotation!$B$7="","",Quotation!$B$7)</f>
        <v/>
      </c>
      <c r="H20" t="str">
        <f>IF(Quotation!$H$13="","",Quotation!$H$13)</f>
        <v/>
      </c>
    </row>
    <row r="21" spans="1:8" ht="20.25" customHeight="1">
      <c r="A21" s="35">
        <f t="shared" ca="1" si="0"/>
        <v>40850</v>
      </c>
      <c r="B21" s="109" t="str">
        <f>IF(Quotation!$G$7="","",Quotation!$G$7)</f>
        <v/>
      </c>
      <c r="C21" s="109" t="str">
        <f>IF(Quotation!A36="","",Quotation!A36)</f>
        <v/>
      </c>
      <c r="D21" t="str">
        <f>IF(Quotation!B36="","",Quotation!B36)</f>
        <v/>
      </c>
      <c r="E21" t="str">
        <f>IF(Quotation!F36="","",Quotation!F36)</f>
        <v/>
      </c>
      <c r="F21" t="str">
        <f>IF(Quotation!G36="","",Quotation!G36)</f>
        <v/>
      </c>
      <c r="G21" t="str">
        <f>IF(Quotation!$B$7="","",Quotation!$B$7)</f>
        <v/>
      </c>
      <c r="H21" t="str">
        <f>IF(Quotation!$H$13="","",Quotation!$H$13)</f>
        <v/>
      </c>
    </row>
    <row r="22" spans="1:8" ht="20.25" customHeight="1">
      <c r="A22" s="35">
        <f t="shared" ca="1" si="0"/>
        <v>40850</v>
      </c>
      <c r="B22" s="109" t="str">
        <f>IF(Quotation!$G$7="","",Quotation!$G$7)</f>
        <v/>
      </c>
      <c r="C22" s="109" t="str">
        <f>IF(Quotation!A37="","",Quotation!A37)</f>
        <v/>
      </c>
      <c r="D22" t="str">
        <f>IF(Quotation!B37="","",Quotation!B37)</f>
        <v/>
      </c>
      <c r="E22" t="str">
        <f>IF(Quotation!F37="","",Quotation!F37)</f>
        <v/>
      </c>
      <c r="F22" t="str">
        <f>IF(Quotation!G37="","",Quotation!G37)</f>
        <v/>
      </c>
      <c r="G22" t="str">
        <f>IF(Quotation!$B$7="","",Quotation!$B$7)</f>
        <v/>
      </c>
      <c r="H22" t="str">
        <f>IF(Quotation!$H$13="","",Quotation!$H$13)</f>
        <v/>
      </c>
    </row>
    <row r="23" spans="1:8" ht="20.25" customHeight="1">
      <c r="A23" s="35">
        <f t="shared" ca="1" si="0"/>
        <v>40850</v>
      </c>
      <c r="B23" s="109" t="str">
        <f>IF(Quotation!$G$7="","",Quotation!$G$7)</f>
        <v/>
      </c>
      <c r="C23" s="109" t="str">
        <f>IF(Quotation!A38="","",Quotation!A38)</f>
        <v/>
      </c>
      <c r="D23" t="str">
        <f>IF(Quotation!B38="","",Quotation!B38)</f>
        <v/>
      </c>
      <c r="E23" t="str">
        <f>IF(Quotation!F38="","",Quotation!F38)</f>
        <v/>
      </c>
      <c r="F23" t="str">
        <f>IF(Quotation!G38="","",Quotation!G38)</f>
        <v/>
      </c>
      <c r="G23" t="str">
        <f>IF(Quotation!$B$7="","",Quotation!$B$7)</f>
        <v/>
      </c>
      <c r="H23" t="str">
        <f>IF(Quotation!$H$13="","",Quotation!$H$13)</f>
        <v/>
      </c>
    </row>
    <row r="24" spans="1:8" ht="20.25" customHeight="1">
      <c r="A24" s="35">
        <f t="shared" ca="1" si="0"/>
        <v>40850</v>
      </c>
      <c r="B24" s="109" t="str">
        <f>IF(Quotation!$G$7="","",Quotation!$G$7)</f>
        <v/>
      </c>
      <c r="C24" s="109" t="str">
        <f>IF(Quotation!A39="","",Quotation!A39)</f>
        <v/>
      </c>
      <c r="D24" t="str">
        <f>IF(Quotation!B39="","",Quotation!B39)</f>
        <v/>
      </c>
      <c r="E24" t="str">
        <f>IF(Quotation!F39="","",Quotation!F39)</f>
        <v/>
      </c>
      <c r="F24" t="str">
        <f>IF(Quotation!G39="","",Quotation!G39)</f>
        <v/>
      </c>
      <c r="G24" t="str">
        <f>IF(Quotation!$B$7="","",Quotation!$B$7)</f>
        <v/>
      </c>
      <c r="H24" t="str">
        <f>IF(Quotation!$H$13="","",Quotation!$H$13)</f>
        <v/>
      </c>
    </row>
    <row r="25" spans="1:8" ht="20.25" customHeight="1">
      <c r="A25" s="35">
        <f t="shared" ca="1" si="0"/>
        <v>40850</v>
      </c>
      <c r="B25" s="109" t="str">
        <f>IF(Quotation!$G$7="","",Quotation!$G$7)</f>
        <v/>
      </c>
      <c r="C25" s="109" t="str">
        <f>IF(Quotation!A40="","",Quotation!A40)</f>
        <v/>
      </c>
      <c r="D25" t="str">
        <f>IF(Quotation!B40="","",Quotation!B40)</f>
        <v/>
      </c>
      <c r="E25" t="str">
        <f>IF(Quotation!F40="","",Quotation!F40)</f>
        <v/>
      </c>
      <c r="F25" t="str">
        <f>IF(Quotation!G40="","",Quotation!G40)</f>
        <v/>
      </c>
      <c r="G25" t="str">
        <f>IF(Quotation!$B$7="","",Quotation!$B$7)</f>
        <v/>
      </c>
      <c r="H25" t="str">
        <f>IF(Quotation!$H$13="","",Quotation!$H$13)</f>
        <v/>
      </c>
    </row>
    <row r="26" spans="1:8" ht="20.25" customHeight="1">
      <c r="A26" s="35">
        <f t="shared" ca="1" si="0"/>
        <v>40850</v>
      </c>
      <c r="B26" s="109" t="str">
        <f>IF(Quotation!$G$7="","",Quotation!$G$7)</f>
        <v/>
      </c>
      <c r="C26" s="109" t="str">
        <f>IF(Quotation!A41="","",Quotation!A41)</f>
        <v/>
      </c>
      <c r="D26" t="str">
        <f>IF(Quotation!B41="","",Quotation!B41)</f>
        <v/>
      </c>
      <c r="E26" t="str">
        <f>IF(Quotation!F41="","",Quotation!F41)</f>
        <v/>
      </c>
      <c r="F26" t="str">
        <f>IF(Quotation!G41="","",Quotation!G41)</f>
        <v/>
      </c>
      <c r="G26" t="str">
        <f>IF(Quotation!$B$7="","",Quotation!$B$7)</f>
        <v/>
      </c>
      <c r="H26" t="str">
        <f>IF(Quotation!$H$13="","",Quotation!$H$13)</f>
        <v/>
      </c>
    </row>
    <row r="27" spans="1:8" ht="20.25" customHeight="1">
      <c r="A27" s="35">
        <f t="shared" ca="1" si="0"/>
        <v>40850</v>
      </c>
      <c r="B27" s="109" t="str">
        <f>IF(Quotation!$G$7="","",Quotation!$G$7)</f>
        <v/>
      </c>
      <c r="C27" s="109" t="str">
        <f>IF(Quotation!A42="","",Quotation!A42)</f>
        <v/>
      </c>
      <c r="D27" t="str">
        <f>IF(Quotation!B42="","",Quotation!B42)</f>
        <v/>
      </c>
      <c r="E27" t="str">
        <f>IF(Quotation!F42="","",Quotation!F42)</f>
        <v/>
      </c>
      <c r="F27" t="str">
        <f>IF(Quotation!G42="","",Quotation!G42)</f>
        <v/>
      </c>
      <c r="G27" t="str">
        <f>IF(Quotation!$B$7="","",Quotation!$B$7)</f>
        <v/>
      </c>
      <c r="H27" t="str">
        <f>IF(Quotation!$H$13="","",Quotation!$H$13)</f>
        <v/>
      </c>
    </row>
    <row r="28" spans="1:8" ht="20.25" customHeight="1">
      <c r="A28" s="35">
        <f t="shared" ca="1" si="0"/>
        <v>40850</v>
      </c>
      <c r="B28" s="109" t="str">
        <f>IF(Quotation!$G$7="","",Quotation!$G$7)</f>
        <v/>
      </c>
      <c r="C28" s="109" t="str">
        <f>IF(Quotation!A43="","",Quotation!A43)</f>
        <v/>
      </c>
      <c r="D28" t="str">
        <f>IF(Quotation!B43="","",Quotation!B43)</f>
        <v/>
      </c>
      <c r="E28" t="str">
        <f>IF(Quotation!F43="","",Quotation!F43)</f>
        <v/>
      </c>
      <c r="F28" t="str">
        <f>IF(Quotation!G43="","",Quotation!G43)</f>
        <v/>
      </c>
      <c r="G28" t="str">
        <f>IF(Quotation!$B$7="","",Quotation!$B$7)</f>
        <v/>
      </c>
      <c r="H28" t="str">
        <f>IF(Quotation!$H$13="","",Quotation!$H$13)</f>
        <v/>
      </c>
    </row>
    <row r="29" spans="1:8" ht="20.25" customHeight="1">
      <c r="A29" s="35">
        <f t="shared" ca="1" si="0"/>
        <v>40850</v>
      </c>
      <c r="B29" s="109" t="str">
        <f>IF(Quotation!$G$7="","",Quotation!$G$7)</f>
        <v/>
      </c>
      <c r="C29" s="109" t="str">
        <f>IF(Quotation!A44="","",Quotation!A44)</f>
        <v/>
      </c>
      <c r="D29" t="str">
        <f>IF(Quotation!B44="","",Quotation!B44)</f>
        <v/>
      </c>
      <c r="E29" t="str">
        <f>IF(Quotation!F44="","",Quotation!F44)</f>
        <v/>
      </c>
      <c r="F29" t="str">
        <f>IF(Quotation!G44="","",Quotation!G44)</f>
        <v/>
      </c>
      <c r="G29" t="str">
        <f>IF(Quotation!$B$7="","",Quotation!$B$7)</f>
        <v/>
      </c>
      <c r="H29" t="str">
        <f>IF(Quotation!$H$13="","",Quotation!$H$13)</f>
        <v/>
      </c>
    </row>
    <row r="30" spans="1:8" ht="20.25" customHeight="1">
      <c r="A30" s="35">
        <f t="shared" ca="1" si="0"/>
        <v>40850</v>
      </c>
      <c r="B30" s="109" t="str">
        <f>IF(Quotation!$G$7="","",Quotation!$G$7)</f>
        <v/>
      </c>
      <c r="C30" s="109" t="str">
        <f>IF(Quotation!A45="","",Quotation!A45)</f>
        <v/>
      </c>
      <c r="D30" t="str">
        <f>IF(Quotation!B45="","",Quotation!B45)</f>
        <v/>
      </c>
      <c r="E30" t="str">
        <f>IF(Quotation!F45="","",Quotation!F45)</f>
        <v/>
      </c>
      <c r="F30" t="str">
        <f>IF(Quotation!G45="","",Quotation!G45)</f>
        <v/>
      </c>
      <c r="G30" t="str">
        <f>IF(Quotation!$B$7="","",Quotation!$B$7)</f>
        <v/>
      </c>
      <c r="H30" t="str">
        <f>IF(Quotation!$H$13="","",Quotation!$H$13)</f>
        <v/>
      </c>
    </row>
    <row r="31" spans="1:8" ht="20.25" customHeight="1">
      <c r="A31" s="35">
        <f t="shared" ca="1" si="0"/>
        <v>40850</v>
      </c>
      <c r="B31" s="109" t="str">
        <f>IF(Quotation!$G$7="","",Quotation!$G$7)</f>
        <v/>
      </c>
      <c r="C31" s="109" t="str">
        <f>IF(Quotation!A46="","",Quotation!A46)</f>
        <v/>
      </c>
      <c r="D31" t="str">
        <f>IF(Quotation!B46="","",Quotation!B46)</f>
        <v/>
      </c>
      <c r="E31" t="str">
        <f>IF(Quotation!F46="","",Quotation!F46)</f>
        <v/>
      </c>
      <c r="F31" t="str">
        <f>IF(Quotation!G46="","",Quotation!G46)</f>
        <v/>
      </c>
      <c r="G31" t="str">
        <f>IF(Quotation!$B$7="","",Quotation!$B$7)</f>
        <v/>
      </c>
      <c r="H31" t="str">
        <f>IF(Quotation!$H$13="","",Quotation!$H$13)</f>
        <v/>
      </c>
    </row>
    <row r="32" spans="1:8" ht="20.25" customHeight="1">
      <c r="A32" s="35">
        <f t="shared" ca="1" si="0"/>
        <v>40850</v>
      </c>
      <c r="B32" s="109" t="str">
        <f>IF(Quotation!$G$7="","",Quotation!$G$7)</f>
        <v/>
      </c>
      <c r="C32" s="109" t="str">
        <f>IF(Quotation!A47="","",Quotation!A47)</f>
        <v/>
      </c>
      <c r="D32" t="str">
        <f>IF(Quotation!B47="","",Quotation!B47)</f>
        <v/>
      </c>
      <c r="E32" t="str">
        <f>IF(Quotation!F47="","",Quotation!F47)</f>
        <v/>
      </c>
      <c r="F32" t="str">
        <f>IF(Quotation!G47="","",Quotation!G47)</f>
        <v/>
      </c>
      <c r="G32" t="str">
        <f>IF(Quotation!$B$7="","",Quotation!$B$7)</f>
        <v/>
      </c>
      <c r="H32" t="str">
        <f>IF(Quotation!$H$13="","",Quotation!$H$13)</f>
        <v/>
      </c>
    </row>
    <row r="33" spans="1:8" ht="20.25" customHeight="1">
      <c r="A33" s="35">
        <f t="shared" ca="1" si="0"/>
        <v>40850</v>
      </c>
      <c r="B33" s="109" t="str">
        <f>IF(Quotation!$G$7="","",Quotation!$G$7)</f>
        <v/>
      </c>
      <c r="C33" s="109" t="str">
        <f>IF(Quotation!A48="","",Quotation!A48)</f>
        <v/>
      </c>
      <c r="D33" t="str">
        <f>IF(Quotation!B48="","",Quotation!B48)</f>
        <v/>
      </c>
      <c r="E33" t="str">
        <f>IF(Quotation!F48="","",Quotation!F48)</f>
        <v/>
      </c>
      <c r="F33" t="str">
        <f>IF(Quotation!G48="","",Quotation!G48)</f>
        <v/>
      </c>
      <c r="G33" t="str">
        <f>IF(Quotation!$B$7="","",Quotation!$B$7)</f>
        <v/>
      </c>
      <c r="H33" t="str">
        <f>IF(Quotation!$H$13="","",Quotation!$H$13)</f>
        <v/>
      </c>
    </row>
    <row r="34" spans="1:8" ht="20.25" customHeight="1">
      <c r="A34" s="35">
        <f t="shared" ca="1" si="0"/>
        <v>40850</v>
      </c>
      <c r="B34" s="109" t="str">
        <f>IF(Quotation!$G$7="","",Quotation!$G$7)</f>
        <v/>
      </c>
      <c r="C34" s="109" t="str">
        <f>IF(Quotation!A49="","",Quotation!A49)</f>
        <v/>
      </c>
      <c r="D34" t="str">
        <f>IF(Quotation!B49="","",Quotation!B49)</f>
        <v/>
      </c>
      <c r="E34" t="str">
        <f>IF(Quotation!F49="","",Quotation!F49)</f>
        <v/>
      </c>
      <c r="F34" t="str">
        <f>IF(Quotation!G49="","",Quotation!G49)</f>
        <v/>
      </c>
      <c r="G34" t="str">
        <f>IF(Quotation!$B$7="","",Quotation!$B$7)</f>
        <v/>
      </c>
      <c r="H34" t="str">
        <f>IF(Quotation!$H$13="","",Quotation!$H$13)</f>
        <v/>
      </c>
    </row>
    <row r="35" spans="1:8" ht="20.25" customHeight="1">
      <c r="A35" s="35">
        <f t="shared" ca="1" si="0"/>
        <v>40850</v>
      </c>
      <c r="B35" s="109" t="str">
        <f>IF(Quotation!$G$7="","",Quotation!$G$7)</f>
        <v/>
      </c>
      <c r="C35" s="109" t="str">
        <f>IF(Quotation!A50="","",Quotation!A50)</f>
        <v/>
      </c>
      <c r="D35" t="str">
        <f>IF(Quotation!B50="","",Quotation!B50)</f>
        <v/>
      </c>
      <c r="E35" t="str">
        <f>IF(Quotation!F50="","",Quotation!F50)</f>
        <v/>
      </c>
      <c r="F35" t="str">
        <f>IF(Quotation!G50="","",Quotation!G50)</f>
        <v/>
      </c>
      <c r="G35" t="str">
        <f>IF(Quotation!$B$7="","",Quotation!$B$7)</f>
        <v/>
      </c>
      <c r="H35" t="str">
        <f>IF(Quotation!$H$13="","",Quotation!$H$13)</f>
        <v/>
      </c>
    </row>
    <row r="36" spans="1:8" ht="20.25" customHeight="1">
      <c r="A36" s="35">
        <f t="shared" ca="1" si="0"/>
        <v>40850</v>
      </c>
      <c r="B36" s="109" t="str">
        <f>IF(Quotation!$G$7="","",Quotation!$G$7)</f>
        <v/>
      </c>
      <c r="C36" s="109" t="str">
        <f>IF(Quotation!A51="","",Quotation!A51)</f>
        <v/>
      </c>
      <c r="D36" t="str">
        <f>IF(Quotation!B51="","",Quotation!B51)</f>
        <v/>
      </c>
      <c r="E36" t="str">
        <f>IF(Quotation!F51="","",Quotation!F51)</f>
        <v/>
      </c>
      <c r="F36" t="str">
        <f>IF(Quotation!G51="","",Quotation!G51)</f>
        <v/>
      </c>
      <c r="G36" t="str">
        <f>IF(Quotation!$B$7="","",Quotation!$B$7)</f>
        <v/>
      </c>
      <c r="H36" t="str">
        <f>IF(Quotation!$H$13="","",Quotation!$H$13)</f>
        <v/>
      </c>
    </row>
    <row r="37" spans="1:8" ht="20.25" customHeight="1">
      <c r="A37" s="35">
        <f t="shared" ca="1" si="0"/>
        <v>40850</v>
      </c>
      <c r="B37" s="109" t="str">
        <f>IF(Quotation!$G$7="","",Quotation!$G$7)</f>
        <v/>
      </c>
      <c r="C37" s="109" t="str">
        <f>IF(Quotation!A52="","",Quotation!A52)</f>
        <v/>
      </c>
      <c r="D37" t="str">
        <f>IF(Quotation!B52="","",Quotation!B52)</f>
        <v/>
      </c>
      <c r="E37" t="str">
        <f>IF(Quotation!F52="","",Quotation!F52)</f>
        <v/>
      </c>
      <c r="F37" t="str">
        <f>IF(Quotation!G52="","",Quotation!G52)</f>
        <v/>
      </c>
      <c r="G37" t="str">
        <f>IF(Quotation!$B$7="","",Quotation!$B$7)</f>
        <v/>
      </c>
      <c r="H37" t="str">
        <f>IF(Quotation!$H$13="","",Quotation!$H$13)</f>
        <v/>
      </c>
    </row>
    <row r="38" spans="1:8" ht="20.25" customHeight="1">
      <c r="A38" s="35">
        <f t="shared" ca="1" si="0"/>
        <v>40850</v>
      </c>
      <c r="B38" s="109" t="str">
        <f>IF(Quotation!$G$7="","",Quotation!$G$7)</f>
        <v/>
      </c>
      <c r="C38" s="109" t="str">
        <f>IF(Quotation!A53="","",Quotation!A53)</f>
        <v/>
      </c>
      <c r="D38" t="str">
        <f>IF(Quotation!B53="","",Quotation!B53)</f>
        <v/>
      </c>
      <c r="E38" t="str">
        <f>IF(Quotation!F53="","",Quotation!F53)</f>
        <v/>
      </c>
      <c r="F38" t="str">
        <f>IF(Quotation!G53="","",Quotation!G53)</f>
        <v/>
      </c>
      <c r="G38" t="str">
        <f>IF(Quotation!$B$7="","",Quotation!$B$7)</f>
        <v/>
      </c>
      <c r="H38" t="str">
        <f>IF(Quotation!$H$13="","",Quotation!$H$13)</f>
        <v/>
      </c>
    </row>
    <row r="39" spans="1:8" ht="20.25" customHeight="1">
      <c r="A39" s="35">
        <f t="shared" ca="1" si="0"/>
        <v>40850</v>
      </c>
      <c r="B39" s="109" t="str">
        <f>IF(Quotation!$G$7="","",Quotation!$G$7)</f>
        <v/>
      </c>
      <c r="C39" s="109" t="str">
        <f>IF(Quotation!A54="","",Quotation!A54)</f>
        <v/>
      </c>
      <c r="D39" t="str">
        <f>IF(Quotation!B54="","",Quotation!B54)</f>
        <v/>
      </c>
      <c r="E39" t="str">
        <f>IF(Quotation!F54="","",Quotation!F54)</f>
        <v/>
      </c>
      <c r="F39" t="str">
        <f>IF(Quotation!G54="","",Quotation!G54)</f>
        <v/>
      </c>
      <c r="G39" t="str">
        <f>IF(Quotation!$B$7="","",Quotation!$B$7)</f>
        <v/>
      </c>
      <c r="H39" t="str">
        <f>IF(Quotation!$H$13="","",Quotation!$H$13)</f>
        <v/>
      </c>
    </row>
    <row r="40" spans="1:8" ht="20.25" customHeight="1">
      <c r="A40" s="35">
        <f t="shared" ca="1" si="0"/>
        <v>40850</v>
      </c>
      <c r="B40" s="109" t="str">
        <f>IF(Quotation!$G$7="","",Quotation!$G$7)</f>
        <v/>
      </c>
      <c r="C40" s="109" t="str">
        <f>IF(Quotation!A55="","",Quotation!A55)</f>
        <v/>
      </c>
      <c r="D40" t="str">
        <f>IF(Quotation!B55="","",Quotation!B55)</f>
        <v/>
      </c>
      <c r="E40" t="str">
        <f>IF(Quotation!F55="","",Quotation!F55)</f>
        <v/>
      </c>
      <c r="F40" t="str">
        <f>IF(Quotation!G55="","",Quotation!G55)</f>
        <v/>
      </c>
      <c r="G40" t="str">
        <f>IF(Quotation!$B$7="","",Quotation!$B$7)</f>
        <v/>
      </c>
      <c r="H40" t="str">
        <f>IF(Quotation!$H$13="","",Quotation!$H$13)</f>
        <v/>
      </c>
    </row>
    <row r="41" spans="1:8" ht="20.25" customHeight="1">
      <c r="A41" s="35">
        <f t="shared" ca="1" si="0"/>
        <v>40850</v>
      </c>
      <c r="B41" s="109" t="str">
        <f>IF(Quotation!$G$7="","",Quotation!$G$7)</f>
        <v/>
      </c>
      <c r="C41" s="109" t="str">
        <f>IF(Quotation!A56="","",Quotation!A56)</f>
        <v/>
      </c>
      <c r="D41" t="str">
        <f>IF(Quotation!B56="","",Quotation!B56)</f>
        <v/>
      </c>
      <c r="E41" t="str">
        <f>IF(Quotation!F56="","",Quotation!F56)</f>
        <v/>
      </c>
      <c r="F41" t="str">
        <f>IF(Quotation!G56="","",Quotation!G56)</f>
        <v/>
      </c>
      <c r="G41" t="str">
        <f>IF(Quotation!$B$7="","",Quotation!$B$7)</f>
        <v/>
      </c>
      <c r="H41" t="str">
        <f>IF(Quotation!$H$13="","",Quotation!$H$13)</f>
        <v/>
      </c>
    </row>
    <row r="42" spans="1:8" ht="20.25" customHeight="1">
      <c r="A42" s="35">
        <f t="shared" ca="1" si="0"/>
        <v>40850</v>
      </c>
      <c r="B42" s="109" t="str">
        <f>IF(Quotation!$G$7="","",Quotation!$G$7)</f>
        <v/>
      </c>
      <c r="C42" s="109" t="str">
        <f>IF(Quotation!A57="","",Quotation!A57)</f>
        <v/>
      </c>
      <c r="D42" t="str">
        <f>IF(Quotation!B57="","",Quotation!B57)</f>
        <v/>
      </c>
      <c r="E42" t="str">
        <f>IF(Quotation!F57="","",Quotation!F57)</f>
        <v/>
      </c>
      <c r="F42" t="str">
        <f>IF(Quotation!G57="","",Quotation!G57)</f>
        <v/>
      </c>
      <c r="G42" t="str">
        <f>IF(Quotation!$B$7="","",Quotation!$B$7)</f>
        <v/>
      </c>
      <c r="H42" t="str">
        <f>IF(Quotation!$H$13="","",Quotation!$H$13)</f>
        <v/>
      </c>
    </row>
    <row r="43" spans="1:8" ht="20.25" customHeight="1">
      <c r="A43" s="35">
        <f t="shared" ca="1" si="0"/>
        <v>40850</v>
      </c>
      <c r="B43" s="109" t="str">
        <f>IF(Quotation!$G$7="","",Quotation!$G$7)</f>
        <v/>
      </c>
      <c r="C43" s="109" t="str">
        <f>IF(Quotation!A58="","",Quotation!A58)</f>
        <v/>
      </c>
      <c r="D43" t="str">
        <f>IF(Quotation!B58="","",Quotation!B58)</f>
        <v/>
      </c>
      <c r="E43" t="str">
        <f>IF(Quotation!F58="","",Quotation!F58)</f>
        <v/>
      </c>
      <c r="F43" t="str">
        <f>IF(Quotation!G58="","",Quotation!G58)</f>
        <v/>
      </c>
      <c r="G43" t="str">
        <f>IF(Quotation!$B$7="","",Quotation!$B$7)</f>
        <v/>
      </c>
      <c r="H43" t="str">
        <f>IF(Quotation!$H$13="","",Quotation!$H$13)</f>
        <v/>
      </c>
    </row>
    <row r="44" spans="1:8" ht="20.25" customHeight="1">
      <c r="A44" s="35">
        <f t="shared" ca="1" si="0"/>
        <v>40850</v>
      </c>
      <c r="B44" s="109" t="str">
        <f>IF(Quotation!$G$7="","",Quotation!$G$7)</f>
        <v/>
      </c>
      <c r="C44" s="109" t="str">
        <f>IF(Quotation!A59="","",Quotation!A59)</f>
        <v/>
      </c>
      <c r="D44" t="str">
        <f>IF(Quotation!B59="","",Quotation!B59)</f>
        <v/>
      </c>
      <c r="E44" t="str">
        <f>IF(Quotation!F59="","",Quotation!F59)</f>
        <v/>
      </c>
      <c r="F44" t="str">
        <f>IF(Quotation!G59="","",Quotation!G59)</f>
        <v/>
      </c>
      <c r="G44" t="str">
        <f>IF(Quotation!$B$7="","",Quotation!$B$7)</f>
        <v/>
      </c>
      <c r="H44" t="str">
        <f>IF(Quotation!$H$13="","",Quotation!$H$13)</f>
        <v/>
      </c>
    </row>
    <row r="45" spans="1:8" ht="20.25" customHeight="1">
      <c r="A45" s="35">
        <f t="shared" ca="1" si="0"/>
        <v>40850</v>
      </c>
      <c r="B45" s="109" t="str">
        <f>IF(Quotation!$G$7="","",Quotation!$G$7)</f>
        <v/>
      </c>
      <c r="C45" s="109" t="str">
        <f>IF(Quotation!A60="","",Quotation!A60)</f>
        <v/>
      </c>
      <c r="D45" t="str">
        <f>IF(Quotation!B60="","",Quotation!B60)</f>
        <v/>
      </c>
      <c r="E45" t="str">
        <f>IF(Quotation!F60="","",Quotation!F60)</f>
        <v/>
      </c>
      <c r="F45" t="str">
        <f>IF(Quotation!G60="","",Quotation!G60)</f>
        <v/>
      </c>
      <c r="G45" t="str">
        <f>IF(Quotation!$B$7="","",Quotation!$B$7)</f>
        <v/>
      </c>
      <c r="H45" t="str">
        <f>IF(Quotation!$H$13="","",Quotation!$H$13)</f>
        <v/>
      </c>
    </row>
    <row r="46" spans="1:8" ht="20.25" customHeight="1">
      <c r="A46" s="35">
        <f t="shared" ca="1" si="0"/>
        <v>40850</v>
      </c>
      <c r="B46" s="109" t="str">
        <f>IF(Quotation!$G$7="","",Quotation!$G$7)</f>
        <v/>
      </c>
      <c r="C46" s="109" t="str">
        <f>IF(Quotation!A61="","",Quotation!A61)</f>
        <v/>
      </c>
      <c r="D46" t="str">
        <f>IF(Quotation!B61="","",Quotation!B61)</f>
        <v/>
      </c>
      <c r="E46" t="str">
        <f>IF(Quotation!F61="","",Quotation!F61)</f>
        <v/>
      </c>
      <c r="F46" t="str">
        <f>IF(Quotation!G61="","",Quotation!G61)</f>
        <v/>
      </c>
      <c r="G46" t="str">
        <f>IF(Quotation!$B$7="","",Quotation!$B$7)</f>
        <v/>
      </c>
      <c r="H46" t="str">
        <f>IF(Quotation!$H$13="","",Quotation!$H$13)</f>
        <v/>
      </c>
    </row>
    <row r="47" spans="1:8" ht="20.25" customHeight="1">
      <c r="A47" s="35">
        <f t="shared" ca="1" si="0"/>
        <v>40850</v>
      </c>
      <c r="B47" s="109" t="str">
        <f>IF(Quotation!$G$7="","",Quotation!$G$7)</f>
        <v/>
      </c>
      <c r="C47" s="109" t="str">
        <f>IF(Quotation!A62="","",Quotation!A62)</f>
        <v/>
      </c>
      <c r="D47" t="str">
        <f>IF(Quotation!B62="","",Quotation!B62)</f>
        <v/>
      </c>
      <c r="E47" t="str">
        <f>IF(Quotation!F62="","",Quotation!F62)</f>
        <v/>
      </c>
      <c r="F47" t="str">
        <f>IF(Quotation!G62="","",Quotation!G62)</f>
        <v/>
      </c>
      <c r="G47" t="str">
        <f>IF(Quotation!$B$7="","",Quotation!$B$7)</f>
        <v/>
      </c>
      <c r="H47" t="str">
        <f>IF(Quotation!$H$13="","",Quotation!$H$13)</f>
        <v/>
      </c>
    </row>
    <row r="48" spans="1:8" ht="20.25" customHeight="1">
      <c r="A48" s="35">
        <f t="shared" ca="1" si="0"/>
        <v>40850</v>
      </c>
      <c r="B48" s="109" t="str">
        <f>IF(Quotation!$G$7="","",Quotation!$G$7)</f>
        <v/>
      </c>
      <c r="C48" s="109" t="str">
        <f>IF(Quotation!A63="","",Quotation!A63)</f>
        <v/>
      </c>
      <c r="D48" t="str">
        <f>IF(Quotation!B63="","",Quotation!B63)</f>
        <v/>
      </c>
      <c r="E48" t="str">
        <f>IF(Quotation!F63="","",Quotation!F63)</f>
        <v/>
      </c>
      <c r="F48" t="str">
        <f>IF(Quotation!G63="","",Quotation!G63)</f>
        <v/>
      </c>
      <c r="G48" t="str">
        <f>IF(Quotation!$B$7="","",Quotation!$B$7)</f>
        <v/>
      </c>
      <c r="H48" t="str">
        <f>IF(Quotation!$H$13="","",Quotation!$H$13)</f>
        <v/>
      </c>
    </row>
    <row r="49" spans="1:8" ht="20.25" customHeight="1">
      <c r="A49" s="35">
        <f t="shared" ca="1" si="0"/>
        <v>40850</v>
      </c>
      <c r="B49" s="109" t="str">
        <f>IF(Quotation!$G$7="","",Quotation!$G$7)</f>
        <v/>
      </c>
      <c r="C49" s="109" t="str">
        <f>IF(Quotation!A64="","",Quotation!A64)</f>
        <v/>
      </c>
      <c r="D49" t="str">
        <f>IF(Quotation!B64="","",Quotation!B64)</f>
        <v/>
      </c>
      <c r="E49" t="str">
        <f>IF(Quotation!F64="","",Quotation!F64)</f>
        <v/>
      </c>
      <c r="F49" t="str">
        <f>IF(Quotation!G64="","",Quotation!G64)</f>
        <v/>
      </c>
      <c r="G49" t="str">
        <f>IF(Quotation!$B$7="","",Quotation!$B$7)</f>
        <v/>
      </c>
      <c r="H49" t="str">
        <f>IF(Quotation!$H$13="","",Quotation!$H$13)</f>
        <v/>
      </c>
    </row>
    <row r="50" spans="1:8" ht="20.25" customHeight="1">
      <c r="A50" s="35">
        <f t="shared" ca="1" si="0"/>
        <v>40850</v>
      </c>
      <c r="B50" s="109" t="str">
        <f>IF(Quotation!$G$7="","",Quotation!$G$7)</f>
        <v/>
      </c>
      <c r="C50" s="109" t="str">
        <f>IF(Quotation!A65="","",Quotation!A65)</f>
        <v/>
      </c>
      <c r="D50" t="str">
        <f>IF(Quotation!B65="","",Quotation!B65)</f>
        <v/>
      </c>
      <c r="E50" t="str">
        <f>IF(Quotation!F65="","",Quotation!F65)</f>
        <v/>
      </c>
      <c r="F50" t="str">
        <f>IF(Quotation!G65="","",Quotation!G65)</f>
        <v/>
      </c>
      <c r="G50" t="str">
        <f>IF(Quotation!$B$7="","",Quotation!$B$7)</f>
        <v/>
      </c>
      <c r="H50" t="str">
        <f>IF(Quotation!$H$13="","",Quotation!$H$13)</f>
        <v/>
      </c>
    </row>
    <row r="51" spans="1:8" ht="20.25" customHeight="1">
      <c r="A51" s="35">
        <f t="shared" ca="1" si="0"/>
        <v>40850</v>
      </c>
      <c r="B51" s="109" t="str">
        <f>IF(Quotation!$G$7="","",Quotation!$G$7)</f>
        <v/>
      </c>
      <c r="C51" s="109" t="str">
        <f>IF(Quotation!A66="","",Quotation!A66)</f>
        <v/>
      </c>
      <c r="D51" t="str">
        <f>IF(Quotation!B66="","",Quotation!B66)</f>
        <v/>
      </c>
      <c r="E51" t="str">
        <f>IF(Quotation!F66="","",Quotation!F66)</f>
        <v/>
      </c>
      <c r="F51" t="str">
        <f>IF(Quotation!G66="","",Quotation!G66)</f>
        <v/>
      </c>
      <c r="G51" t="str">
        <f>IF(Quotation!$B$7="","",Quotation!$B$7)</f>
        <v/>
      </c>
      <c r="H51" t="str">
        <f>IF(Quotation!$H$13="","",Quotation!$H$13)</f>
        <v/>
      </c>
    </row>
    <row r="52" spans="1:8" ht="20.25" customHeight="1">
      <c r="A52" s="35">
        <f t="shared" ca="1" si="0"/>
        <v>40850</v>
      </c>
      <c r="B52" s="109" t="str">
        <f>IF(Quotation!$G$7="","",Quotation!$G$7)</f>
        <v/>
      </c>
      <c r="C52" s="109" t="str">
        <f>IF(Quotation!A67="","",Quotation!A67)</f>
        <v/>
      </c>
      <c r="D52" t="str">
        <f>IF(Quotation!B67="","",Quotation!B67)</f>
        <v/>
      </c>
      <c r="E52" t="str">
        <f>IF(Quotation!F67="","",Quotation!F67)</f>
        <v/>
      </c>
      <c r="F52" t="str">
        <f>IF(Quotation!G67="","",Quotation!G67)</f>
        <v/>
      </c>
      <c r="G52" t="str">
        <f>IF(Quotation!$B$7="","",Quotation!$B$7)</f>
        <v/>
      </c>
      <c r="H52" t="str">
        <f>IF(Quotation!$H$13="","",Quotation!$H$13)</f>
        <v/>
      </c>
    </row>
    <row r="53" spans="1:8" ht="20.25" customHeight="1">
      <c r="A53" s="35">
        <f t="shared" ca="1" si="0"/>
        <v>40850</v>
      </c>
      <c r="B53" s="109" t="str">
        <f>IF(Quotation!$G$7="","",Quotation!$G$7)</f>
        <v/>
      </c>
      <c r="C53" s="109" t="str">
        <f>IF(Quotation!A68="","",Quotation!A68)</f>
        <v/>
      </c>
      <c r="D53" t="str">
        <f>IF(Quotation!B68="","",Quotation!B68)</f>
        <v/>
      </c>
      <c r="E53" t="str">
        <f>IF(Quotation!F68="","",Quotation!F68)</f>
        <v/>
      </c>
      <c r="F53" t="str">
        <f>IF(Quotation!G68="","",Quotation!G68)</f>
        <v/>
      </c>
      <c r="G53" t="str">
        <f>IF(Quotation!$B$7="","",Quotation!$B$7)</f>
        <v/>
      </c>
      <c r="H53" t="str">
        <f>IF(Quotation!$H$13="","",Quotation!$H$13)</f>
        <v/>
      </c>
    </row>
    <row r="54" spans="1:8" ht="20.25" customHeight="1">
      <c r="A54" s="35">
        <f t="shared" ca="1" si="0"/>
        <v>40850</v>
      </c>
      <c r="B54" s="109" t="str">
        <f>IF(Quotation!$G$7="","",Quotation!$G$7)</f>
        <v/>
      </c>
      <c r="C54" s="109" t="str">
        <f>IF(Quotation!A69="","",Quotation!A69)</f>
        <v/>
      </c>
      <c r="D54" t="str">
        <f>IF(Quotation!B69="","",Quotation!B69)</f>
        <v/>
      </c>
      <c r="E54" t="str">
        <f>IF(Quotation!F69="","",Quotation!F69)</f>
        <v/>
      </c>
      <c r="F54" t="str">
        <f>IF(Quotation!G69="","",Quotation!G69)</f>
        <v/>
      </c>
      <c r="G54" t="str">
        <f>IF(Quotation!$B$7="","",Quotation!$B$7)</f>
        <v/>
      </c>
      <c r="H54" t="str">
        <f>IF(Quotation!$H$13="","",Quotation!$H$13)</f>
        <v/>
      </c>
    </row>
    <row r="55" spans="1:8" ht="20.25" customHeight="1">
      <c r="A55" s="35">
        <f t="shared" ca="1" si="0"/>
        <v>40850</v>
      </c>
      <c r="B55" s="109" t="str">
        <f>IF(Quotation!$G$7="","",Quotation!$G$7)</f>
        <v/>
      </c>
      <c r="C55" s="109" t="str">
        <f>IF(Quotation!A70="","",Quotation!A70)</f>
        <v/>
      </c>
      <c r="D55" t="str">
        <f>IF(Quotation!B70="","",Quotation!B70)</f>
        <v/>
      </c>
      <c r="E55" t="str">
        <f>IF(Quotation!F70="","",Quotation!F70)</f>
        <v/>
      </c>
      <c r="F55" t="str">
        <f>IF(Quotation!G70="","",Quotation!G70)</f>
        <v/>
      </c>
      <c r="G55" t="str">
        <f>IF(Quotation!$B$7="","",Quotation!$B$7)</f>
        <v/>
      </c>
      <c r="H55" t="str">
        <f>IF(Quotation!$H$13="","",Quotation!$H$13)</f>
        <v/>
      </c>
    </row>
    <row r="56" spans="1:8" ht="20.25" customHeight="1">
      <c r="A56" s="35">
        <f t="shared" ca="1" si="0"/>
        <v>40850</v>
      </c>
      <c r="B56" s="109" t="str">
        <f>IF(Quotation!$G$7="","",Quotation!$G$7)</f>
        <v/>
      </c>
      <c r="C56" s="109" t="str">
        <f>IF(Quotation!A71="","",Quotation!A71)</f>
        <v/>
      </c>
      <c r="D56" t="str">
        <f>IF(Quotation!B71="","",Quotation!B71)</f>
        <v/>
      </c>
      <c r="E56" t="str">
        <f>IF(Quotation!F71="","",Quotation!F71)</f>
        <v/>
      </c>
      <c r="F56" t="str">
        <f>IF(Quotation!G71="","",Quotation!G71)</f>
        <v/>
      </c>
      <c r="G56" t="str">
        <f>IF(Quotation!$B$7="","",Quotation!$B$7)</f>
        <v/>
      </c>
      <c r="H56" t="str">
        <f>IF(Quotation!$H$13="","",Quotation!$H$13)</f>
        <v/>
      </c>
    </row>
    <row r="57" spans="1:8" ht="20.25" customHeight="1">
      <c r="A57" s="35">
        <f t="shared" ca="1" si="0"/>
        <v>40850</v>
      </c>
      <c r="B57" s="109" t="str">
        <f>IF(Quotation!$G$7="","",Quotation!$G$7)</f>
        <v/>
      </c>
      <c r="C57" s="109" t="str">
        <f>IF(Quotation!A72="","",Quotation!A72)</f>
        <v/>
      </c>
      <c r="D57" t="str">
        <f>IF(Quotation!B72="","",Quotation!B72)</f>
        <v/>
      </c>
      <c r="E57" t="str">
        <f>IF(Quotation!F72="","",Quotation!F72)</f>
        <v/>
      </c>
      <c r="F57" t="str">
        <f>IF(Quotation!G72="","",Quotation!G72)</f>
        <v/>
      </c>
      <c r="G57" t="str">
        <f>IF(Quotation!$B$7="","",Quotation!$B$7)</f>
        <v/>
      </c>
      <c r="H57" t="str">
        <f>IF(Quotation!$H$13="","",Quotation!$H$13)</f>
        <v/>
      </c>
    </row>
    <row r="58" spans="1:8" ht="20.25" customHeight="1">
      <c r="A58" s="35">
        <f t="shared" ca="1" si="0"/>
        <v>40850</v>
      </c>
      <c r="B58" s="109" t="str">
        <f>IF(Quotation!$G$7="","",Quotation!$G$7)</f>
        <v/>
      </c>
      <c r="C58" s="109" t="str">
        <f>IF(Quotation!A73="","",Quotation!A73)</f>
        <v/>
      </c>
      <c r="D58" t="str">
        <f>IF(Quotation!B73="","",Quotation!B73)</f>
        <v/>
      </c>
      <c r="E58" t="str">
        <f>IF(Quotation!F73="","",Quotation!F73)</f>
        <v/>
      </c>
      <c r="F58" t="str">
        <f>IF(Quotation!G73="","",Quotation!G73)</f>
        <v/>
      </c>
      <c r="G58" t="str">
        <f>IF(Quotation!$B$7="","",Quotation!$B$7)</f>
        <v/>
      </c>
      <c r="H58" t="str">
        <f>IF(Quotation!$H$13="","",Quotation!$H$13)</f>
        <v/>
      </c>
    </row>
    <row r="59" spans="1:8" ht="20.25" customHeight="1">
      <c r="A59" s="35">
        <f t="shared" ca="1" si="0"/>
        <v>40850</v>
      </c>
      <c r="B59" s="109" t="str">
        <f>IF(Quotation!$G$7="","",Quotation!$G$7)</f>
        <v/>
      </c>
      <c r="C59" s="109" t="str">
        <f>IF(Quotation!A74="","",Quotation!A74)</f>
        <v/>
      </c>
      <c r="D59" t="str">
        <f>IF(Quotation!B74="","",Quotation!B74)</f>
        <v/>
      </c>
      <c r="E59" t="str">
        <f>IF(Quotation!F74="","",Quotation!F74)</f>
        <v/>
      </c>
      <c r="F59" t="str">
        <f>IF(Quotation!G74="","",Quotation!G74)</f>
        <v/>
      </c>
      <c r="G59" t="str">
        <f>IF(Quotation!$B$7="","",Quotation!$B$7)</f>
        <v/>
      </c>
      <c r="H59" t="str">
        <f>IF(Quotation!$H$13="","",Quotation!$H$13)</f>
        <v/>
      </c>
    </row>
    <row r="60" spans="1:8" ht="20.25" customHeight="1">
      <c r="A60" s="35">
        <f t="shared" ca="1" si="0"/>
        <v>40850</v>
      </c>
      <c r="B60" s="109" t="str">
        <f>IF(Quotation!$G$7="","",Quotation!$G$7)</f>
        <v/>
      </c>
      <c r="C60" s="109" t="str">
        <f>IF(Quotation!A75="","",Quotation!A75)</f>
        <v/>
      </c>
      <c r="D60" t="str">
        <f>IF(Quotation!B75="","",Quotation!B75)</f>
        <v/>
      </c>
      <c r="E60" t="str">
        <f>IF(Quotation!F75="","",Quotation!F75)</f>
        <v/>
      </c>
      <c r="F60" t="str">
        <f>IF(Quotation!G75="","",Quotation!G75)</f>
        <v/>
      </c>
      <c r="G60" t="str">
        <f>IF(Quotation!$B$7="","",Quotation!$B$7)</f>
        <v/>
      </c>
      <c r="H60" t="str">
        <f>IF(Quotation!$H$13="","",Quotation!$H$13)</f>
        <v/>
      </c>
    </row>
    <row r="61" spans="1:8" ht="20.25" customHeight="1">
      <c r="A61" s="35">
        <f t="shared" ca="1" si="0"/>
        <v>40850</v>
      </c>
      <c r="B61" s="109" t="str">
        <f>IF(Quotation!$G$7="","",Quotation!$G$7)</f>
        <v/>
      </c>
      <c r="C61" s="109" t="str">
        <f>IF(Quotation!A76="","",Quotation!A76)</f>
        <v/>
      </c>
      <c r="D61" t="str">
        <f>IF(Quotation!B76="","",Quotation!B76)</f>
        <v/>
      </c>
      <c r="E61" t="str">
        <f>IF(Quotation!F76="","",Quotation!F76)</f>
        <v/>
      </c>
      <c r="F61" t="str">
        <f>IF(Quotation!G76="","",Quotation!G76)</f>
        <v/>
      </c>
      <c r="G61" t="str">
        <f>IF(Quotation!$B$7="","",Quotation!$B$7)</f>
        <v/>
      </c>
      <c r="H61" t="str">
        <f>IF(Quotation!$H$13="","",Quotation!$H$13)</f>
        <v/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5">
    <tabColor rgb="FFFFC000"/>
  </sheetPr>
  <dimension ref="A1:D10"/>
  <sheetViews>
    <sheetView workbookViewId="0">
      <selection activeCell="F18" sqref="F18"/>
    </sheetView>
  </sheetViews>
  <sheetFormatPr defaultRowHeight="14.25"/>
  <cols>
    <col min="1" max="1" width="6.875" customWidth="1"/>
    <col min="2" max="2" width="18.125" customWidth="1"/>
    <col min="3" max="3" width="46.5" customWidth="1"/>
    <col min="4" max="4" width="13.125" customWidth="1"/>
  </cols>
  <sheetData>
    <row r="1" spans="1:4" s="24" customFormat="1" ht="20.25" customHeight="1">
      <c r="A1" s="25" t="s">
        <v>24</v>
      </c>
      <c r="B1" s="25" t="s">
        <v>31</v>
      </c>
      <c r="C1" s="25" t="s">
        <v>41</v>
      </c>
      <c r="D1" s="25" t="s">
        <v>59</v>
      </c>
    </row>
    <row r="2" spans="1:4">
      <c r="A2" s="1">
        <f>IF(B2&lt;&gt;"",(ROW()-1)*(NOT(ISBLANK(B2))),"")</f>
        <v>1</v>
      </c>
      <c r="B2" s="29" t="s">
        <v>42</v>
      </c>
      <c r="C2" s="28" t="s">
        <v>50</v>
      </c>
      <c r="D2" t="s">
        <v>60</v>
      </c>
    </row>
    <row r="3" spans="1:4">
      <c r="A3" s="1">
        <f t="shared" ref="A3:A10" si="0">IF(B3&lt;&gt;"",(ROW()-1)*(NOT(ISBLANK(B3))),"")</f>
        <v>2</v>
      </c>
      <c r="B3" s="29" t="s">
        <v>43</v>
      </c>
      <c r="C3" s="28" t="s">
        <v>56</v>
      </c>
      <c r="D3" t="s">
        <v>104</v>
      </c>
    </row>
    <row r="4" spans="1:4">
      <c r="A4" s="1">
        <f t="shared" si="0"/>
        <v>3</v>
      </c>
      <c r="B4" s="29" t="s">
        <v>44</v>
      </c>
      <c r="C4" s="28" t="s">
        <v>52</v>
      </c>
      <c r="D4" t="s">
        <v>103</v>
      </c>
    </row>
    <row r="5" spans="1:4">
      <c r="A5" s="1">
        <f t="shared" si="0"/>
        <v>4</v>
      </c>
      <c r="B5" s="29" t="s">
        <v>45</v>
      </c>
      <c r="C5" s="28" t="s">
        <v>53</v>
      </c>
      <c r="D5" t="s">
        <v>61</v>
      </c>
    </row>
    <row r="6" spans="1:4">
      <c r="A6" s="1">
        <f t="shared" si="0"/>
        <v>5</v>
      </c>
      <c r="B6" s="29" t="s">
        <v>46</v>
      </c>
      <c r="C6" s="28" t="s">
        <v>54</v>
      </c>
    </row>
    <row r="7" spans="1:4">
      <c r="A7" s="1">
        <f t="shared" si="0"/>
        <v>6</v>
      </c>
      <c r="B7" s="29" t="s">
        <v>47</v>
      </c>
      <c r="C7" s="28" t="s">
        <v>55</v>
      </c>
    </row>
    <row r="8" spans="1:4">
      <c r="A8" s="1">
        <f t="shared" si="0"/>
        <v>7</v>
      </c>
      <c r="B8" s="29" t="s">
        <v>48</v>
      </c>
      <c r="C8" s="28" t="s">
        <v>51</v>
      </c>
      <c r="D8" t="s">
        <v>62</v>
      </c>
    </row>
    <row r="9" spans="1:4">
      <c r="A9" s="1" t="str">
        <f t="shared" si="0"/>
        <v/>
      </c>
    </row>
    <row r="10" spans="1:4">
      <c r="A10" s="1" t="str">
        <f t="shared" si="0"/>
        <v/>
      </c>
    </row>
  </sheetData>
  <customSheetViews>
    <customSheetView guid="{846B2263-E997-4F48-B304-6C92FF75B1DB}">
      <selection activeCell="C13" sqref="C1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4">
    <tabColor theme="8" tint="0.39997558519241921"/>
  </sheetPr>
  <dimension ref="A1:G250"/>
  <sheetViews>
    <sheetView topLeftCell="B1" workbookViewId="0">
      <selection activeCell="E14" sqref="E14"/>
    </sheetView>
  </sheetViews>
  <sheetFormatPr defaultRowHeight="14.25"/>
  <cols>
    <col min="1" max="1" width="6.625" customWidth="1"/>
    <col min="2" max="2" width="28.875" customWidth="1"/>
    <col min="3" max="3" width="44.875" customWidth="1"/>
    <col min="4" max="4" width="18.875" customWidth="1"/>
    <col min="5" max="5" width="31" customWidth="1"/>
    <col min="6" max="6" width="16.625" customWidth="1"/>
    <col min="7" max="7" width="21.625" customWidth="1"/>
  </cols>
  <sheetData>
    <row r="1" spans="1:7" s="24" customFormat="1" ht="24" customHeight="1">
      <c r="A1" s="26" t="s">
        <v>24</v>
      </c>
      <c r="B1" s="26" t="s">
        <v>31</v>
      </c>
      <c r="C1" s="26" t="s">
        <v>32</v>
      </c>
      <c r="D1" s="26" t="s">
        <v>33</v>
      </c>
      <c r="E1" s="26" t="s">
        <v>34</v>
      </c>
      <c r="F1" s="26" t="s">
        <v>35</v>
      </c>
      <c r="G1" s="26" t="s">
        <v>36</v>
      </c>
    </row>
    <row r="2" spans="1:7" ht="22.5" customHeight="1">
      <c r="A2" s="12">
        <f>IF(B2&lt;&gt;"",(ROW()-1)*(NOT(ISBLANK(B2))),"")</f>
        <v>1</v>
      </c>
      <c r="B2" s="2" t="s">
        <v>37</v>
      </c>
      <c r="C2" s="2" t="s">
        <v>881</v>
      </c>
      <c r="D2" s="2" t="s">
        <v>920</v>
      </c>
      <c r="E2" s="2" t="s">
        <v>40</v>
      </c>
      <c r="F2" s="2" t="s">
        <v>900</v>
      </c>
      <c r="G2" s="2" t="s">
        <v>910</v>
      </c>
    </row>
    <row r="3" spans="1:7" ht="22.5" customHeight="1">
      <c r="A3" s="12">
        <f t="shared" ref="A3:A66" si="0">IF(B3&lt;&gt;"",(ROW()-1)*(NOT(ISBLANK(B3))),"")</f>
        <v>2</v>
      </c>
      <c r="B3" s="2" t="s">
        <v>38</v>
      </c>
      <c r="C3" s="2" t="s">
        <v>882</v>
      </c>
      <c r="D3" s="2" t="s">
        <v>921</v>
      </c>
      <c r="E3" s="2" t="s">
        <v>891</v>
      </c>
      <c r="F3" s="2" t="s">
        <v>901</v>
      </c>
      <c r="G3" s="2" t="s">
        <v>911</v>
      </c>
    </row>
    <row r="4" spans="1:7" ht="22.5" customHeight="1">
      <c r="A4" s="12">
        <f t="shared" si="0"/>
        <v>3</v>
      </c>
      <c r="B4" s="2" t="s">
        <v>77</v>
      </c>
      <c r="C4" s="2" t="s">
        <v>883</v>
      </c>
      <c r="D4" s="2" t="s">
        <v>922</v>
      </c>
      <c r="E4" s="2" t="s">
        <v>892</v>
      </c>
      <c r="F4" s="2" t="s">
        <v>902</v>
      </c>
      <c r="G4" s="2" t="s">
        <v>912</v>
      </c>
    </row>
    <row r="5" spans="1:7" ht="22.5" customHeight="1">
      <c r="A5" s="12">
        <f t="shared" si="0"/>
        <v>4</v>
      </c>
      <c r="B5" s="2" t="s">
        <v>78</v>
      </c>
      <c r="C5" s="2" t="s">
        <v>884</v>
      </c>
      <c r="D5" s="2" t="s">
        <v>923</v>
      </c>
      <c r="E5" s="2" t="s">
        <v>893</v>
      </c>
      <c r="F5" s="2" t="s">
        <v>903</v>
      </c>
      <c r="G5" s="2" t="s">
        <v>913</v>
      </c>
    </row>
    <row r="6" spans="1:7" ht="22.5" customHeight="1">
      <c r="A6" s="12">
        <f>IF(B6&lt;&gt;"",(ROW()-1)*(NOT(ISBLANK(B6))),"")</f>
        <v>5</v>
      </c>
      <c r="B6" s="2" t="s">
        <v>79</v>
      </c>
      <c r="C6" s="2" t="s">
        <v>885</v>
      </c>
      <c r="D6" s="2" t="s">
        <v>924</v>
      </c>
      <c r="E6" s="2" t="s">
        <v>894</v>
      </c>
      <c r="F6" s="2" t="s">
        <v>904</v>
      </c>
      <c r="G6" s="2" t="s">
        <v>914</v>
      </c>
    </row>
    <row r="7" spans="1:7" ht="22.5" customHeight="1">
      <c r="A7" s="12">
        <f t="shared" si="0"/>
        <v>6</v>
      </c>
      <c r="B7" s="2" t="s">
        <v>80</v>
      </c>
      <c r="C7" s="2" t="s">
        <v>886</v>
      </c>
      <c r="D7" s="2" t="s">
        <v>925</v>
      </c>
      <c r="E7" s="2" t="s">
        <v>895</v>
      </c>
      <c r="F7" s="2" t="s">
        <v>905</v>
      </c>
      <c r="G7" s="2" t="s">
        <v>915</v>
      </c>
    </row>
    <row r="8" spans="1:7" ht="22.5" customHeight="1">
      <c r="A8" s="12">
        <f t="shared" si="0"/>
        <v>7</v>
      </c>
      <c r="B8" s="2" t="s">
        <v>81</v>
      </c>
      <c r="C8" s="2" t="s">
        <v>887</v>
      </c>
      <c r="D8" s="2" t="s">
        <v>926</v>
      </c>
      <c r="E8" s="2" t="s">
        <v>896</v>
      </c>
      <c r="F8" s="2" t="s">
        <v>906</v>
      </c>
      <c r="G8" s="2" t="s">
        <v>916</v>
      </c>
    </row>
    <row r="9" spans="1:7" ht="22.5" customHeight="1">
      <c r="A9" s="12">
        <f t="shared" si="0"/>
        <v>8</v>
      </c>
      <c r="B9" s="2" t="s">
        <v>191</v>
      </c>
      <c r="C9" s="2" t="s">
        <v>888</v>
      </c>
      <c r="D9" s="2" t="s">
        <v>927</v>
      </c>
      <c r="E9" s="2" t="s">
        <v>897</v>
      </c>
      <c r="F9" s="2" t="s">
        <v>907</v>
      </c>
      <c r="G9" s="2" t="s">
        <v>917</v>
      </c>
    </row>
    <row r="10" spans="1:7" ht="22.5" customHeight="1">
      <c r="A10" s="12">
        <f t="shared" si="0"/>
        <v>9</v>
      </c>
      <c r="B10" s="2" t="s">
        <v>202</v>
      </c>
      <c r="C10" s="2" t="s">
        <v>889</v>
      </c>
      <c r="D10" s="2" t="s">
        <v>928</v>
      </c>
      <c r="E10" s="2" t="s">
        <v>898</v>
      </c>
      <c r="F10" s="2" t="s">
        <v>908</v>
      </c>
      <c r="G10" s="2" t="s">
        <v>918</v>
      </c>
    </row>
    <row r="11" spans="1:7" ht="22.5" customHeight="1">
      <c r="A11" s="12">
        <f t="shared" si="0"/>
        <v>10</v>
      </c>
      <c r="B11" s="2" t="s">
        <v>208</v>
      </c>
      <c r="C11" s="2" t="s">
        <v>890</v>
      </c>
      <c r="D11" s="2" t="s">
        <v>929</v>
      </c>
      <c r="E11" s="2" t="s">
        <v>899</v>
      </c>
      <c r="F11" s="2" t="s">
        <v>909</v>
      </c>
      <c r="G11" s="2" t="s">
        <v>919</v>
      </c>
    </row>
    <row r="12" spans="1:7" ht="22.5" customHeight="1">
      <c r="A12" s="12">
        <f t="shared" si="0"/>
        <v>11</v>
      </c>
      <c r="B12" s="2" t="s">
        <v>933</v>
      </c>
      <c r="C12" s="2" t="s">
        <v>930</v>
      </c>
      <c r="D12" s="2" t="s">
        <v>931</v>
      </c>
      <c r="E12" s="2" t="s">
        <v>939</v>
      </c>
      <c r="F12" s="2" t="s">
        <v>909</v>
      </c>
      <c r="G12" s="2" t="s">
        <v>932</v>
      </c>
    </row>
    <row r="13" spans="1:7" ht="22.5" customHeight="1">
      <c r="A13" s="12" t="str">
        <f t="shared" si="0"/>
        <v/>
      </c>
      <c r="B13" s="2"/>
      <c r="C13" s="2"/>
      <c r="D13" s="2"/>
      <c r="E13" s="2"/>
      <c r="F13" s="2"/>
      <c r="G13" s="2"/>
    </row>
    <row r="14" spans="1:7" ht="22.5" customHeight="1">
      <c r="A14" s="12" t="str">
        <f t="shared" si="0"/>
        <v/>
      </c>
      <c r="B14" s="2"/>
      <c r="C14" s="2"/>
      <c r="D14" s="2"/>
      <c r="E14" s="2"/>
      <c r="F14" s="2"/>
      <c r="G14" s="2"/>
    </row>
    <row r="15" spans="1:7" ht="22.5" customHeight="1">
      <c r="A15" s="12" t="str">
        <f t="shared" si="0"/>
        <v/>
      </c>
      <c r="B15" s="2"/>
      <c r="C15" s="2"/>
      <c r="D15" s="2"/>
      <c r="E15" s="2"/>
      <c r="F15" s="2"/>
      <c r="G15" s="2"/>
    </row>
    <row r="16" spans="1:7" ht="22.5" customHeight="1">
      <c r="A16" s="12" t="str">
        <f t="shared" si="0"/>
        <v/>
      </c>
      <c r="B16" s="2"/>
      <c r="C16" s="2"/>
      <c r="D16" s="2"/>
      <c r="E16" s="2"/>
      <c r="F16" s="2"/>
      <c r="G16" s="2"/>
    </row>
    <row r="17" spans="1:7" ht="22.5" customHeight="1">
      <c r="A17" s="12" t="str">
        <f t="shared" si="0"/>
        <v/>
      </c>
      <c r="B17" s="2"/>
      <c r="C17" s="2"/>
      <c r="D17" s="2"/>
      <c r="E17" s="2"/>
      <c r="F17" s="2"/>
      <c r="G17" s="2"/>
    </row>
    <row r="18" spans="1:7" ht="22.5" customHeight="1">
      <c r="A18" s="12" t="str">
        <f t="shared" si="0"/>
        <v/>
      </c>
      <c r="B18" s="2"/>
      <c r="C18" s="2"/>
      <c r="D18" s="2"/>
      <c r="E18" s="2"/>
      <c r="F18" s="2"/>
      <c r="G18" s="2"/>
    </row>
    <row r="19" spans="1:7" ht="22.5" customHeight="1">
      <c r="A19" s="12" t="str">
        <f t="shared" si="0"/>
        <v/>
      </c>
      <c r="B19" s="2"/>
      <c r="C19" s="2"/>
      <c r="D19" s="2"/>
      <c r="E19" s="2"/>
      <c r="F19" s="2"/>
      <c r="G19" s="2"/>
    </row>
    <row r="20" spans="1:7" ht="22.5" customHeight="1">
      <c r="A20" s="12" t="str">
        <f t="shared" si="0"/>
        <v/>
      </c>
      <c r="B20" s="2"/>
      <c r="C20" s="2"/>
      <c r="D20" s="2"/>
      <c r="E20" s="2"/>
      <c r="F20" s="2"/>
      <c r="G20" s="2"/>
    </row>
    <row r="21" spans="1:7" ht="22.5" customHeight="1">
      <c r="A21" s="12" t="str">
        <f t="shared" si="0"/>
        <v/>
      </c>
      <c r="B21" s="2"/>
      <c r="C21" s="2"/>
      <c r="D21" s="2"/>
      <c r="E21" s="2"/>
      <c r="F21" s="2"/>
      <c r="G21" s="2"/>
    </row>
    <row r="22" spans="1:7" ht="22.5" customHeight="1">
      <c r="A22" s="12" t="str">
        <f t="shared" si="0"/>
        <v/>
      </c>
      <c r="B22" s="2"/>
      <c r="C22" s="2"/>
      <c r="D22" s="2"/>
      <c r="E22" s="2"/>
      <c r="F22" s="2"/>
      <c r="G22" s="2"/>
    </row>
    <row r="23" spans="1:7" ht="22.5" customHeight="1">
      <c r="A23" s="12" t="str">
        <f t="shared" si="0"/>
        <v/>
      </c>
      <c r="B23" s="2"/>
      <c r="C23" s="2"/>
      <c r="D23" s="2"/>
      <c r="E23" s="2"/>
      <c r="F23" s="2"/>
      <c r="G23" s="2"/>
    </row>
    <row r="24" spans="1:7" ht="22.5" customHeight="1">
      <c r="A24" s="12" t="str">
        <f t="shared" si="0"/>
        <v/>
      </c>
      <c r="B24" s="2"/>
      <c r="C24" s="2"/>
      <c r="D24" s="2"/>
      <c r="E24" s="2"/>
      <c r="F24" s="2"/>
      <c r="G24" s="2"/>
    </row>
    <row r="25" spans="1:7" ht="22.5" customHeight="1">
      <c r="A25" s="12" t="str">
        <f t="shared" si="0"/>
        <v/>
      </c>
      <c r="B25" s="2"/>
      <c r="C25" s="2"/>
      <c r="D25" s="2"/>
      <c r="E25" s="2"/>
      <c r="F25" s="2"/>
      <c r="G25" s="2"/>
    </row>
    <row r="26" spans="1:7" ht="22.5" customHeight="1">
      <c r="A26" s="12" t="str">
        <f t="shared" si="0"/>
        <v/>
      </c>
      <c r="B26" s="2"/>
      <c r="C26" s="2"/>
      <c r="D26" s="2"/>
      <c r="E26" s="2"/>
      <c r="F26" s="2"/>
      <c r="G26" s="2"/>
    </row>
    <row r="27" spans="1:7" ht="22.5" customHeight="1">
      <c r="A27" s="12" t="str">
        <f t="shared" si="0"/>
        <v/>
      </c>
      <c r="B27" s="2"/>
      <c r="C27" s="2"/>
      <c r="D27" s="2"/>
      <c r="E27" s="2"/>
      <c r="F27" s="2"/>
      <c r="G27" s="2"/>
    </row>
    <row r="28" spans="1:7" ht="22.5" customHeight="1">
      <c r="A28" s="12" t="str">
        <f t="shared" si="0"/>
        <v/>
      </c>
      <c r="B28" s="2"/>
      <c r="C28" s="2"/>
      <c r="D28" s="2"/>
      <c r="E28" s="2"/>
      <c r="F28" s="2"/>
      <c r="G28" s="2"/>
    </row>
    <row r="29" spans="1:7" ht="22.5" customHeight="1">
      <c r="A29" s="12" t="str">
        <f t="shared" si="0"/>
        <v/>
      </c>
      <c r="B29" s="2"/>
      <c r="C29" s="2"/>
      <c r="D29" s="2"/>
      <c r="E29" s="2"/>
      <c r="F29" s="2"/>
      <c r="G29" s="2"/>
    </row>
    <row r="30" spans="1:7" ht="22.5" customHeight="1">
      <c r="A30" s="12" t="str">
        <f t="shared" si="0"/>
        <v/>
      </c>
      <c r="B30" s="2"/>
      <c r="C30" s="2"/>
      <c r="D30" s="2"/>
      <c r="E30" s="2"/>
      <c r="F30" s="2"/>
      <c r="G30" s="2"/>
    </row>
    <row r="31" spans="1:7" ht="22.5" customHeight="1">
      <c r="A31" s="12" t="str">
        <f t="shared" si="0"/>
        <v/>
      </c>
      <c r="B31" s="2"/>
      <c r="C31" s="2"/>
      <c r="D31" s="2"/>
      <c r="E31" s="2"/>
      <c r="F31" s="2"/>
      <c r="G31" s="2"/>
    </row>
    <row r="32" spans="1:7" ht="22.5" customHeight="1">
      <c r="A32" s="12" t="str">
        <f t="shared" si="0"/>
        <v/>
      </c>
      <c r="B32" s="2"/>
      <c r="C32" s="2"/>
      <c r="D32" s="2"/>
      <c r="E32" s="2"/>
      <c r="F32" s="2"/>
      <c r="G32" s="2"/>
    </row>
    <row r="33" spans="1:7" ht="22.5" customHeight="1">
      <c r="A33" s="12" t="str">
        <f t="shared" si="0"/>
        <v/>
      </c>
      <c r="B33" s="2"/>
      <c r="C33" s="2"/>
      <c r="D33" s="2"/>
      <c r="E33" s="2"/>
      <c r="F33" s="2"/>
      <c r="G33" s="2"/>
    </row>
    <row r="34" spans="1:7" ht="22.5" customHeight="1">
      <c r="A34" s="12" t="str">
        <f t="shared" si="0"/>
        <v/>
      </c>
      <c r="B34" s="2"/>
      <c r="C34" s="2"/>
      <c r="D34" s="2"/>
      <c r="E34" s="2"/>
      <c r="F34" s="2"/>
      <c r="G34" s="2"/>
    </row>
    <row r="35" spans="1:7" ht="22.5" customHeight="1">
      <c r="A35" s="12" t="str">
        <f t="shared" si="0"/>
        <v/>
      </c>
      <c r="B35" s="2"/>
      <c r="C35" s="2"/>
      <c r="D35" s="2"/>
      <c r="E35" s="2"/>
      <c r="F35" s="2"/>
      <c r="G35" s="2"/>
    </row>
    <row r="36" spans="1:7" ht="22.5" customHeight="1">
      <c r="A36" s="12" t="str">
        <f t="shared" si="0"/>
        <v/>
      </c>
      <c r="B36" s="2"/>
      <c r="C36" s="2"/>
      <c r="D36" s="2"/>
      <c r="E36" s="2"/>
      <c r="F36" s="2"/>
      <c r="G36" s="2"/>
    </row>
    <row r="37" spans="1:7" ht="22.5" customHeight="1">
      <c r="A37" s="12" t="str">
        <f t="shared" si="0"/>
        <v/>
      </c>
      <c r="B37" s="2"/>
      <c r="C37" s="2"/>
      <c r="D37" s="2"/>
      <c r="E37" s="2"/>
      <c r="F37" s="2"/>
      <c r="G37" s="2"/>
    </row>
    <row r="38" spans="1:7" ht="22.5" customHeight="1">
      <c r="A38" s="12" t="str">
        <f t="shared" si="0"/>
        <v/>
      </c>
      <c r="B38" s="2"/>
      <c r="C38" s="2"/>
      <c r="D38" s="2"/>
      <c r="E38" s="2"/>
      <c r="F38" s="2"/>
      <c r="G38" s="2"/>
    </row>
    <row r="39" spans="1:7" ht="22.5" customHeight="1">
      <c r="A39" s="12" t="str">
        <f t="shared" si="0"/>
        <v/>
      </c>
      <c r="B39" s="2"/>
      <c r="C39" s="2"/>
      <c r="D39" s="2"/>
      <c r="E39" s="2"/>
      <c r="F39" s="2"/>
      <c r="G39" s="2"/>
    </row>
    <row r="40" spans="1:7" ht="22.5" customHeight="1">
      <c r="A40" s="12" t="str">
        <f t="shared" si="0"/>
        <v/>
      </c>
      <c r="B40" s="2"/>
      <c r="C40" s="2"/>
      <c r="D40" s="2"/>
      <c r="E40" s="2"/>
      <c r="F40" s="2"/>
      <c r="G40" s="2"/>
    </row>
    <row r="41" spans="1:7" ht="22.5" customHeight="1">
      <c r="A41" s="12" t="str">
        <f t="shared" si="0"/>
        <v/>
      </c>
      <c r="B41" s="2"/>
      <c r="C41" s="2"/>
      <c r="D41" s="2"/>
      <c r="E41" s="2"/>
      <c r="F41" s="2"/>
      <c r="G41" s="2"/>
    </row>
    <row r="42" spans="1:7" ht="22.5" customHeight="1">
      <c r="A42" s="12" t="str">
        <f t="shared" si="0"/>
        <v/>
      </c>
      <c r="B42" s="2"/>
      <c r="C42" s="2"/>
      <c r="D42" s="2"/>
      <c r="E42" s="2"/>
      <c r="F42" s="2"/>
      <c r="G42" s="2"/>
    </row>
    <row r="43" spans="1:7" ht="22.5" customHeight="1">
      <c r="A43" s="12" t="str">
        <f t="shared" si="0"/>
        <v/>
      </c>
      <c r="B43" s="2"/>
      <c r="C43" s="2"/>
      <c r="D43" s="2"/>
      <c r="E43" s="2"/>
      <c r="F43" s="2"/>
      <c r="G43" s="2"/>
    </row>
    <row r="44" spans="1:7" ht="22.5" customHeight="1">
      <c r="A44" s="12" t="str">
        <f t="shared" si="0"/>
        <v/>
      </c>
      <c r="B44" s="2"/>
      <c r="C44" s="2"/>
      <c r="D44" s="2"/>
      <c r="E44" s="2"/>
      <c r="F44" s="2"/>
      <c r="G44" s="2"/>
    </row>
    <row r="45" spans="1:7" ht="22.5" customHeight="1">
      <c r="A45" s="12" t="str">
        <f t="shared" si="0"/>
        <v/>
      </c>
      <c r="B45" s="2"/>
      <c r="C45" s="2"/>
      <c r="D45" s="2"/>
      <c r="E45" s="2"/>
      <c r="F45" s="2"/>
      <c r="G45" s="2"/>
    </row>
    <row r="46" spans="1:7" ht="22.5" customHeight="1">
      <c r="A46" s="12" t="str">
        <f t="shared" si="0"/>
        <v/>
      </c>
      <c r="B46" s="2"/>
      <c r="C46" s="2"/>
      <c r="D46" s="2"/>
      <c r="E46" s="2"/>
      <c r="F46" s="2"/>
      <c r="G46" s="2"/>
    </row>
    <row r="47" spans="1:7" ht="22.5" customHeight="1">
      <c r="A47" s="12" t="str">
        <f t="shared" si="0"/>
        <v/>
      </c>
      <c r="B47" s="2"/>
      <c r="C47" s="2"/>
      <c r="D47" s="2"/>
      <c r="E47" s="2"/>
      <c r="F47" s="2"/>
      <c r="G47" s="2"/>
    </row>
    <row r="48" spans="1:7" ht="22.5" customHeight="1">
      <c r="A48" s="12" t="str">
        <f t="shared" si="0"/>
        <v/>
      </c>
      <c r="B48" s="2"/>
      <c r="C48" s="2"/>
      <c r="D48" s="2"/>
      <c r="E48" s="2"/>
      <c r="F48" s="2"/>
      <c r="G48" s="2"/>
    </row>
    <row r="49" spans="1:7" ht="22.5" customHeight="1">
      <c r="A49" s="12" t="str">
        <f t="shared" si="0"/>
        <v/>
      </c>
      <c r="B49" s="2"/>
      <c r="C49" s="2"/>
      <c r="D49" s="2"/>
      <c r="E49" s="2"/>
      <c r="F49" s="2"/>
      <c r="G49" s="2"/>
    </row>
    <row r="50" spans="1:7" ht="22.5" customHeight="1">
      <c r="A50" s="12" t="str">
        <f t="shared" si="0"/>
        <v/>
      </c>
      <c r="B50" s="2"/>
      <c r="C50" s="2"/>
      <c r="D50" s="2"/>
      <c r="E50" s="2"/>
      <c r="F50" s="2"/>
      <c r="G50" s="2"/>
    </row>
    <row r="51" spans="1:7" ht="22.5" customHeight="1">
      <c r="A51" s="12" t="str">
        <f t="shared" si="0"/>
        <v/>
      </c>
      <c r="B51" s="2"/>
      <c r="C51" s="2"/>
      <c r="D51" s="2"/>
      <c r="E51" s="2"/>
      <c r="F51" s="2"/>
      <c r="G51" s="2"/>
    </row>
    <row r="52" spans="1:7" ht="22.5" customHeight="1">
      <c r="A52" s="12" t="str">
        <f t="shared" si="0"/>
        <v/>
      </c>
      <c r="B52" s="2"/>
      <c r="C52" s="2"/>
      <c r="D52" s="2"/>
      <c r="E52" s="2"/>
      <c r="F52" s="2"/>
      <c r="G52" s="2"/>
    </row>
    <row r="53" spans="1:7" ht="22.5" customHeight="1">
      <c r="A53" s="12" t="str">
        <f t="shared" si="0"/>
        <v/>
      </c>
      <c r="B53" s="2"/>
      <c r="C53" s="2"/>
      <c r="D53" s="2"/>
      <c r="E53" s="2"/>
      <c r="F53" s="2"/>
      <c r="G53" s="2"/>
    </row>
    <row r="54" spans="1:7" ht="22.5" customHeight="1">
      <c r="A54" s="12" t="str">
        <f t="shared" si="0"/>
        <v/>
      </c>
      <c r="B54" s="2"/>
      <c r="C54" s="2"/>
      <c r="D54" s="2"/>
      <c r="E54" s="2"/>
      <c r="F54" s="2"/>
      <c r="G54" s="2"/>
    </row>
    <row r="55" spans="1:7" ht="22.5" customHeight="1">
      <c r="A55" s="12" t="str">
        <f t="shared" si="0"/>
        <v/>
      </c>
      <c r="B55" s="2"/>
      <c r="C55" s="2"/>
      <c r="D55" s="2"/>
      <c r="E55" s="2"/>
      <c r="F55" s="2"/>
      <c r="G55" s="2"/>
    </row>
    <row r="56" spans="1:7" ht="22.5" customHeight="1">
      <c r="A56" s="12" t="str">
        <f t="shared" si="0"/>
        <v/>
      </c>
      <c r="B56" s="2"/>
      <c r="C56" s="2"/>
      <c r="D56" s="2"/>
      <c r="E56" s="2"/>
      <c r="F56" s="2"/>
      <c r="G56" s="2"/>
    </row>
    <row r="57" spans="1:7" ht="22.5" customHeight="1">
      <c r="A57" s="12" t="str">
        <f t="shared" si="0"/>
        <v/>
      </c>
      <c r="B57" s="2"/>
      <c r="C57" s="2"/>
      <c r="D57" s="2"/>
      <c r="E57" s="2"/>
      <c r="F57" s="2"/>
      <c r="G57" s="2"/>
    </row>
    <row r="58" spans="1:7" ht="22.5" customHeight="1">
      <c r="A58" s="12" t="str">
        <f t="shared" si="0"/>
        <v/>
      </c>
      <c r="B58" s="2"/>
      <c r="C58" s="2"/>
      <c r="D58" s="2"/>
      <c r="E58" s="2"/>
      <c r="F58" s="2"/>
      <c r="G58" s="2"/>
    </row>
    <row r="59" spans="1:7" ht="22.5" customHeight="1">
      <c r="A59" s="12" t="str">
        <f t="shared" si="0"/>
        <v/>
      </c>
      <c r="B59" s="2"/>
      <c r="C59" s="2"/>
      <c r="D59" s="2"/>
      <c r="E59" s="2"/>
      <c r="F59" s="2"/>
      <c r="G59" s="2"/>
    </row>
    <row r="60" spans="1:7" ht="22.5" customHeight="1">
      <c r="A60" s="12" t="str">
        <f t="shared" si="0"/>
        <v/>
      </c>
      <c r="B60" s="2"/>
      <c r="C60" s="2"/>
      <c r="D60" s="2"/>
      <c r="E60" s="2"/>
      <c r="F60" s="2"/>
      <c r="G60" s="2"/>
    </row>
    <row r="61" spans="1:7" ht="22.5" customHeight="1">
      <c r="A61" s="12" t="str">
        <f t="shared" si="0"/>
        <v/>
      </c>
      <c r="B61" s="2"/>
      <c r="C61" s="2"/>
      <c r="D61" s="2"/>
      <c r="E61" s="2"/>
      <c r="F61" s="2"/>
      <c r="G61" s="2"/>
    </row>
    <row r="62" spans="1:7" ht="22.5" customHeight="1">
      <c r="A62" s="12" t="str">
        <f t="shared" si="0"/>
        <v/>
      </c>
      <c r="B62" s="2"/>
      <c r="C62" s="2"/>
      <c r="D62" s="2"/>
      <c r="E62" s="2"/>
      <c r="F62" s="2"/>
      <c r="G62" s="2"/>
    </row>
    <row r="63" spans="1:7" ht="22.5" customHeight="1">
      <c r="A63" s="12" t="str">
        <f t="shared" si="0"/>
        <v/>
      </c>
      <c r="B63" s="2"/>
      <c r="C63" s="2"/>
      <c r="D63" s="2"/>
      <c r="E63" s="2"/>
      <c r="F63" s="2"/>
      <c r="G63" s="2"/>
    </row>
    <row r="64" spans="1:7" ht="22.5" customHeight="1">
      <c r="A64" s="12" t="str">
        <f t="shared" si="0"/>
        <v/>
      </c>
      <c r="B64" s="2"/>
      <c r="C64" s="2"/>
      <c r="D64" s="2"/>
      <c r="E64" s="2"/>
      <c r="F64" s="2"/>
      <c r="G64" s="2"/>
    </row>
    <row r="65" spans="1:7" ht="22.5" customHeight="1">
      <c r="A65" s="12" t="str">
        <f t="shared" si="0"/>
        <v/>
      </c>
      <c r="B65" s="2"/>
      <c r="C65" s="2"/>
      <c r="D65" s="2"/>
      <c r="E65" s="2"/>
      <c r="F65" s="2"/>
      <c r="G65" s="2"/>
    </row>
    <row r="66" spans="1:7" ht="22.5" customHeight="1">
      <c r="A66" s="12" t="str">
        <f t="shared" si="0"/>
        <v/>
      </c>
      <c r="B66" s="2"/>
      <c r="C66" s="2"/>
      <c r="D66" s="2"/>
      <c r="E66" s="2"/>
      <c r="F66" s="2"/>
      <c r="G66" s="2"/>
    </row>
    <row r="67" spans="1:7" ht="22.5" customHeight="1">
      <c r="A67" s="12" t="str">
        <f t="shared" ref="A67:A130" si="1">IF(B67&lt;&gt;"",(ROW()-1)*(NOT(ISBLANK(B67))),"")</f>
        <v/>
      </c>
      <c r="B67" s="2"/>
      <c r="C67" s="2"/>
      <c r="D67" s="2"/>
      <c r="E67" s="2"/>
      <c r="F67" s="2"/>
      <c r="G67" s="2"/>
    </row>
    <row r="68" spans="1:7" ht="22.5" customHeight="1">
      <c r="A68" s="12" t="str">
        <f t="shared" si="1"/>
        <v/>
      </c>
      <c r="B68" s="2"/>
      <c r="C68" s="2"/>
      <c r="D68" s="2"/>
      <c r="E68" s="2"/>
      <c r="F68" s="2"/>
      <c r="G68" s="2"/>
    </row>
    <row r="69" spans="1:7" ht="22.5" customHeight="1">
      <c r="A69" s="12" t="str">
        <f t="shared" si="1"/>
        <v/>
      </c>
      <c r="B69" s="2"/>
      <c r="C69" s="2"/>
      <c r="D69" s="2"/>
      <c r="E69" s="2"/>
      <c r="F69" s="2"/>
      <c r="G69" s="2"/>
    </row>
    <row r="70" spans="1:7" ht="22.5" customHeight="1">
      <c r="A70" s="12" t="str">
        <f t="shared" si="1"/>
        <v/>
      </c>
      <c r="B70" s="2"/>
      <c r="C70" s="2"/>
      <c r="D70" s="2"/>
      <c r="E70" s="2"/>
      <c r="F70" s="2"/>
      <c r="G70" s="2"/>
    </row>
    <row r="71" spans="1:7" ht="22.5" customHeight="1">
      <c r="A71" s="12" t="str">
        <f t="shared" si="1"/>
        <v/>
      </c>
      <c r="B71" s="2"/>
      <c r="C71" s="2"/>
      <c r="D71" s="2"/>
      <c r="E71" s="2"/>
      <c r="F71" s="2"/>
      <c r="G71" s="2"/>
    </row>
    <row r="72" spans="1:7" ht="22.5" customHeight="1">
      <c r="A72" s="12" t="str">
        <f t="shared" si="1"/>
        <v/>
      </c>
      <c r="B72" s="2"/>
      <c r="C72" s="2"/>
      <c r="D72" s="2"/>
      <c r="E72" s="2"/>
      <c r="F72" s="2"/>
      <c r="G72" s="2"/>
    </row>
    <row r="73" spans="1:7" ht="22.5" customHeight="1">
      <c r="A73" s="12" t="str">
        <f t="shared" si="1"/>
        <v/>
      </c>
      <c r="B73" s="2"/>
      <c r="C73" s="2"/>
      <c r="D73" s="2"/>
      <c r="E73" s="2"/>
      <c r="F73" s="2"/>
      <c r="G73" s="2"/>
    </row>
    <row r="74" spans="1:7" ht="22.5" customHeight="1">
      <c r="A74" s="12" t="str">
        <f t="shared" si="1"/>
        <v/>
      </c>
      <c r="B74" s="2"/>
      <c r="C74" s="2"/>
      <c r="D74" s="2"/>
      <c r="E74" s="2"/>
      <c r="F74" s="2"/>
      <c r="G74" s="2"/>
    </row>
    <row r="75" spans="1:7" ht="22.5" customHeight="1">
      <c r="A75" s="12" t="str">
        <f t="shared" si="1"/>
        <v/>
      </c>
      <c r="B75" s="2"/>
      <c r="C75" s="2"/>
      <c r="D75" s="2"/>
      <c r="E75" s="2"/>
      <c r="F75" s="2"/>
      <c r="G75" s="2"/>
    </row>
    <row r="76" spans="1:7" ht="22.5" customHeight="1">
      <c r="A76" s="12" t="str">
        <f t="shared" si="1"/>
        <v/>
      </c>
      <c r="B76" s="2"/>
      <c r="C76" s="2"/>
      <c r="D76" s="2"/>
      <c r="E76" s="2"/>
      <c r="F76" s="2"/>
      <c r="G76" s="2"/>
    </row>
    <row r="77" spans="1:7" ht="22.5" customHeight="1">
      <c r="A77" s="12" t="str">
        <f t="shared" si="1"/>
        <v/>
      </c>
      <c r="B77" s="2"/>
      <c r="C77" s="2"/>
      <c r="D77" s="2"/>
      <c r="E77" s="2"/>
      <c r="F77" s="2"/>
      <c r="G77" s="2"/>
    </row>
    <row r="78" spans="1:7" ht="22.5" customHeight="1">
      <c r="A78" s="12" t="str">
        <f t="shared" si="1"/>
        <v/>
      </c>
      <c r="B78" s="2"/>
      <c r="C78" s="2"/>
      <c r="D78" s="2"/>
      <c r="E78" s="2"/>
      <c r="F78" s="2"/>
      <c r="G78" s="2"/>
    </row>
    <row r="79" spans="1:7" ht="22.5" customHeight="1">
      <c r="A79" s="12" t="str">
        <f t="shared" si="1"/>
        <v/>
      </c>
      <c r="B79" s="2"/>
      <c r="C79" s="2"/>
      <c r="D79" s="2"/>
      <c r="E79" s="2"/>
      <c r="F79" s="2"/>
      <c r="G79" s="2"/>
    </row>
    <row r="80" spans="1:7" ht="22.5" customHeight="1">
      <c r="A80" s="12" t="str">
        <f t="shared" si="1"/>
        <v/>
      </c>
      <c r="B80" s="2"/>
      <c r="C80" s="2"/>
      <c r="D80" s="2"/>
      <c r="E80" s="2"/>
      <c r="F80" s="2"/>
      <c r="G80" s="2"/>
    </row>
    <row r="81" spans="1:7" ht="22.5" customHeight="1">
      <c r="A81" s="12" t="str">
        <f t="shared" si="1"/>
        <v/>
      </c>
      <c r="B81" s="2"/>
      <c r="C81" s="2"/>
      <c r="D81" s="2"/>
      <c r="E81" s="2"/>
      <c r="F81" s="2"/>
      <c r="G81" s="2"/>
    </row>
    <row r="82" spans="1:7" ht="22.5" customHeight="1">
      <c r="A82" s="12" t="str">
        <f t="shared" si="1"/>
        <v/>
      </c>
      <c r="B82" s="2"/>
      <c r="C82" s="2"/>
      <c r="D82" s="2"/>
      <c r="E82" s="2"/>
      <c r="F82" s="2"/>
      <c r="G82" s="2"/>
    </row>
    <row r="83" spans="1:7" ht="22.5" customHeight="1">
      <c r="A83" s="12" t="str">
        <f t="shared" si="1"/>
        <v/>
      </c>
      <c r="B83" s="2"/>
      <c r="C83" s="2"/>
      <c r="D83" s="2"/>
      <c r="E83" s="2"/>
      <c r="F83" s="2"/>
      <c r="G83" s="2"/>
    </row>
    <row r="84" spans="1:7" ht="22.5" customHeight="1">
      <c r="A84" s="12" t="str">
        <f t="shared" si="1"/>
        <v/>
      </c>
      <c r="B84" s="2"/>
      <c r="C84" s="2"/>
      <c r="D84" s="2"/>
      <c r="E84" s="2"/>
      <c r="F84" s="2"/>
      <c r="G84" s="2"/>
    </row>
    <row r="85" spans="1:7" ht="22.5" customHeight="1">
      <c r="A85" s="12" t="str">
        <f t="shared" si="1"/>
        <v/>
      </c>
      <c r="B85" s="2"/>
      <c r="C85" s="2"/>
      <c r="D85" s="2"/>
      <c r="E85" s="2"/>
      <c r="F85" s="2"/>
      <c r="G85" s="2"/>
    </row>
    <row r="86" spans="1:7" ht="22.5" customHeight="1">
      <c r="A86" s="12" t="str">
        <f t="shared" si="1"/>
        <v/>
      </c>
      <c r="B86" s="2"/>
      <c r="C86" s="2"/>
      <c r="D86" s="2"/>
      <c r="E86" s="2"/>
      <c r="F86" s="2"/>
      <c r="G86" s="2"/>
    </row>
    <row r="87" spans="1:7" ht="22.5" customHeight="1">
      <c r="A87" s="12" t="str">
        <f t="shared" si="1"/>
        <v/>
      </c>
      <c r="B87" s="2"/>
      <c r="C87" s="2"/>
      <c r="D87" s="2"/>
      <c r="E87" s="2"/>
      <c r="F87" s="2"/>
      <c r="G87" s="2"/>
    </row>
    <row r="88" spans="1:7" ht="22.5" customHeight="1">
      <c r="A88" s="12" t="str">
        <f t="shared" si="1"/>
        <v/>
      </c>
      <c r="B88" s="2"/>
      <c r="C88" s="2"/>
      <c r="D88" s="2"/>
      <c r="E88" s="2"/>
      <c r="F88" s="2"/>
      <c r="G88" s="2"/>
    </row>
    <row r="89" spans="1:7" ht="22.5" customHeight="1">
      <c r="A89" s="12" t="str">
        <f t="shared" si="1"/>
        <v/>
      </c>
      <c r="B89" s="2"/>
      <c r="C89" s="2"/>
      <c r="D89" s="2"/>
      <c r="E89" s="2"/>
      <c r="F89" s="2"/>
      <c r="G89" s="2"/>
    </row>
    <row r="90" spans="1:7" ht="22.5" customHeight="1">
      <c r="A90" s="12" t="str">
        <f t="shared" si="1"/>
        <v/>
      </c>
      <c r="B90" s="2"/>
      <c r="C90" s="2"/>
      <c r="D90" s="2"/>
      <c r="E90" s="2"/>
      <c r="F90" s="2"/>
      <c r="G90" s="2"/>
    </row>
    <row r="91" spans="1:7" ht="22.5" customHeight="1">
      <c r="A91" s="12" t="str">
        <f t="shared" si="1"/>
        <v/>
      </c>
      <c r="B91" s="2"/>
      <c r="C91" s="2"/>
      <c r="D91" s="2"/>
      <c r="E91" s="2"/>
      <c r="F91" s="2"/>
      <c r="G91" s="2"/>
    </row>
    <row r="92" spans="1:7" ht="22.5" customHeight="1">
      <c r="A92" s="12" t="str">
        <f t="shared" si="1"/>
        <v/>
      </c>
      <c r="B92" s="2"/>
      <c r="C92" s="2"/>
      <c r="D92" s="2"/>
      <c r="E92" s="2"/>
      <c r="F92" s="2"/>
      <c r="G92" s="2"/>
    </row>
    <row r="93" spans="1:7" ht="22.5" customHeight="1">
      <c r="A93" s="12" t="str">
        <f t="shared" si="1"/>
        <v/>
      </c>
      <c r="B93" s="2"/>
      <c r="C93" s="2"/>
      <c r="D93" s="2"/>
      <c r="E93" s="2"/>
      <c r="F93" s="2"/>
      <c r="G93" s="2"/>
    </row>
    <row r="94" spans="1:7" ht="22.5" customHeight="1">
      <c r="A94" s="12" t="str">
        <f t="shared" si="1"/>
        <v/>
      </c>
      <c r="B94" s="2"/>
      <c r="C94" s="2"/>
      <c r="D94" s="2"/>
      <c r="E94" s="2"/>
      <c r="F94" s="2"/>
      <c r="G94" s="2"/>
    </row>
    <row r="95" spans="1:7" ht="22.5" customHeight="1">
      <c r="A95" s="12" t="str">
        <f t="shared" si="1"/>
        <v/>
      </c>
      <c r="B95" s="2"/>
      <c r="C95" s="2"/>
      <c r="D95" s="2"/>
      <c r="E95" s="2"/>
      <c r="F95" s="2"/>
      <c r="G95" s="2"/>
    </row>
    <row r="96" spans="1:7" ht="22.5" customHeight="1">
      <c r="A96" s="12" t="str">
        <f t="shared" si="1"/>
        <v/>
      </c>
      <c r="B96" s="2"/>
      <c r="C96" s="2"/>
      <c r="D96" s="2"/>
      <c r="E96" s="2"/>
      <c r="F96" s="2"/>
      <c r="G96" s="2"/>
    </row>
    <row r="97" spans="1:7" ht="22.5" customHeight="1">
      <c r="A97" s="12" t="str">
        <f t="shared" si="1"/>
        <v/>
      </c>
      <c r="B97" s="2"/>
      <c r="C97" s="2"/>
      <c r="D97" s="2"/>
      <c r="E97" s="2"/>
      <c r="F97" s="2"/>
      <c r="G97" s="2"/>
    </row>
    <row r="98" spans="1:7" ht="22.5" customHeight="1">
      <c r="A98" s="12" t="str">
        <f t="shared" si="1"/>
        <v/>
      </c>
      <c r="B98" s="2"/>
      <c r="C98" s="2"/>
      <c r="D98" s="2"/>
      <c r="E98" s="2"/>
      <c r="F98" s="2"/>
      <c r="G98" s="2"/>
    </row>
    <row r="99" spans="1:7" ht="22.5" customHeight="1">
      <c r="A99" s="12" t="str">
        <f t="shared" si="1"/>
        <v/>
      </c>
      <c r="B99" s="2"/>
      <c r="C99" s="2"/>
      <c r="D99" s="2"/>
      <c r="E99" s="2"/>
      <c r="F99" s="2"/>
      <c r="G99" s="2"/>
    </row>
    <row r="100" spans="1:7" ht="22.5" customHeight="1">
      <c r="A100" s="12" t="str">
        <f t="shared" si="1"/>
        <v/>
      </c>
      <c r="B100" s="2"/>
      <c r="C100" s="2"/>
      <c r="D100" s="2"/>
      <c r="E100" s="2"/>
      <c r="F100" s="2"/>
      <c r="G100" s="2"/>
    </row>
    <row r="101" spans="1:7" ht="22.5" customHeight="1">
      <c r="A101" s="12" t="str">
        <f t="shared" si="1"/>
        <v/>
      </c>
      <c r="B101" s="2"/>
      <c r="C101" s="2"/>
      <c r="D101" s="2"/>
      <c r="E101" s="2"/>
      <c r="F101" s="2"/>
      <c r="G101" s="2"/>
    </row>
    <row r="102" spans="1:7" ht="22.5" customHeight="1">
      <c r="A102" s="12" t="str">
        <f t="shared" si="1"/>
        <v/>
      </c>
      <c r="B102" s="2"/>
      <c r="C102" s="2"/>
      <c r="D102" s="2"/>
      <c r="E102" s="2"/>
      <c r="F102" s="2"/>
      <c r="G102" s="2"/>
    </row>
    <row r="103" spans="1:7" ht="22.5" customHeight="1">
      <c r="A103" s="12" t="str">
        <f t="shared" si="1"/>
        <v/>
      </c>
      <c r="B103" s="2"/>
      <c r="C103" s="2"/>
      <c r="D103" s="2"/>
      <c r="E103" s="2"/>
      <c r="F103" s="2"/>
      <c r="G103" s="2"/>
    </row>
    <row r="104" spans="1:7" ht="22.5" customHeight="1">
      <c r="A104" s="12" t="str">
        <f t="shared" si="1"/>
        <v/>
      </c>
      <c r="B104" s="2"/>
      <c r="C104" s="2"/>
      <c r="D104" s="2"/>
      <c r="E104" s="2"/>
      <c r="F104" s="2"/>
      <c r="G104" s="2"/>
    </row>
    <row r="105" spans="1:7" ht="22.5" customHeight="1">
      <c r="A105" s="12" t="str">
        <f t="shared" si="1"/>
        <v/>
      </c>
      <c r="B105" s="2"/>
      <c r="C105" s="2"/>
      <c r="D105" s="2"/>
      <c r="E105" s="2"/>
      <c r="F105" s="2"/>
      <c r="G105" s="2"/>
    </row>
    <row r="106" spans="1:7" ht="22.5" customHeight="1">
      <c r="A106" s="12" t="str">
        <f t="shared" si="1"/>
        <v/>
      </c>
      <c r="B106" s="2"/>
      <c r="C106" s="2"/>
      <c r="D106" s="2"/>
      <c r="E106" s="2"/>
      <c r="F106" s="2"/>
      <c r="G106" s="2"/>
    </row>
    <row r="107" spans="1:7" ht="22.5" customHeight="1">
      <c r="A107" s="12" t="str">
        <f t="shared" si="1"/>
        <v/>
      </c>
      <c r="B107" s="2"/>
      <c r="C107" s="2"/>
      <c r="D107" s="2"/>
      <c r="E107" s="2"/>
      <c r="F107" s="2"/>
      <c r="G107" s="2"/>
    </row>
    <row r="108" spans="1:7" ht="22.5" customHeight="1">
      <c r="A108" s="12" t="str">
        <f t="shared" si="1"/>
        <v/>
      </c>
      <c r="B108" s="2"/>
      <c r="C108" s="2"/>
      <c r="D108" s="2"/>
      <c r="E108" s="2"/>
      <c r="F108" s="2"/>
      <c r="G108" s="2"/>
    </row>
    <row r="109" spans="1:7" ht="22.5" customHeight="1">
      <c r="A109" s="12" t="str">
        <f t="shared" si="1"/>
        <v/>
      </c>
      <c r="B109" s="2"/>
      <c r="C109" s="2"/>
      <c r="D109" s="2"/>
      <c r="E109" s="2"/>
      <c r="F109" s="2"/>
      <c r="G109" s="2"/>
    </row>
    <row r="110" spans="1:7" ht="22.5" customHeight="1">
      <c r="A110" s="12" t="str">
        <f t="shared" si="1"/>
        <v/>
      </c>
      <c r="B110" s="2"/>
      <c r="C110" s="2"/>
      <c r="D110" s="2"/>
      <c r="E110" s="2"/>
      <c r="F110" s="2"/>
      <c r="G110" s="2"/>
    </row>
    <row r="111" spans="1:7" ht="22.5" customHeight="1">
      <c r="A111" s="12" t="str">
        <f t="shared" si="1"/>
        <v/>
      </c>
      <c r="B111" s="2"/>
      <c r="C111" s="2"/>
      <c r="D111" s="2"/>
      <c r="E111" s="2"/>
      <c r="F111" s="2"/>
      <c r="G111" s="2"/>
    </row>
    <row r="112" spans="1:7" ht="22.5" customHeight="1">
      <c r="A112" s="12" t="str">
        <f t="shared" si="1"/>
        <v/>
      </c>
      <c r="B112" s="2"/>
      <c r="C112" s="2"/>
      <c r="D112" s="2"/>
      <c r="E112" s="2"/>
      <c r="F112" s="2"/>
      <c r="G112" s="2"/>
    </row>
    <row r="113" spans="1:7" ht="22.5" customHeight="1">
      <c r="A113" s="12" t="str">
        <f t="shared" si="1"/>
        <v/>
      </c>
      <c r="B113" s="2"/>
      <c r="C113" s="2"/>
      <c r="D113" s="2"/>
      <c r="E113" s="2"/>
      <c r="F113" s="2"/>
      <c r="G113" s="2"/>
    </row>
    <row r="114" spans="1:7" ht="22.5" customHeight="1">
      <c r="A114" s="12" t="str">
        <f t="shared" si="1"/>
        <v/>
      </c>
      <c r="B114" s="2"/>
      <c r="C114" s="2"/>
      <c r="D114" s="2"/>
      <c r="E114" s="2"/>
      <c r="F114" s="2"/>
      <c r="G114" s="2"/>
    </row>
    <row r="115" spans="1:7" ht="22.5" customHeight="1">
      <c r="A115" s="12" t="str">
        <f t="shared" si="1"/>
        <v/>
      </c>
      <c r="B115" s="2"/>
      <c r="C115" s="2"/>
      <c r="D115" s="2"/>
      <c r="E115" s="2"/>
      <c r="F115" s="2"/>
      <c r="G115" s="2"/>
    </row>
    <row r="116" spans="1:7" ht="22.5" customHeight="1">
      <c r="A116" s="12" t="str">
        <f t="shared" si="1"/>
        <v/>
      </c>
      <c r="B116" s="2"/>
      <c r="C116" s="2"/>
      <c r="D116" s="2"/>
      <c r="E116" s="2"/>
      <c r="F116" s="2"/>
      <c r="G116" s="2"/>
    </row>
    <row r="117" spans="1:7" ht="22.5" customHeight="1">
      <c r="A117" s="12" t="str">
        <f t="shared" si="1"/>
        <v/>
      </c>
      <c r="B117" s="2"/>
      <c r="C117" s="2"/>
      <c r="D117" s="2"/>
      <c r="E117" s="2"/>
      <c r="F117" s="2"/>
      <c r="G117" s="2"/>
    </row>
    <row r="118" spans="1:7" ht="22.5" customHeight="1">
      <c r="A118" s="12" t="str">
        <f t="shared" si="1"/>
        <v/>
      </c>
      <c r="B118" s="2"/>
      <c r="C118" s="2"/>
      <c r="D118" s="2"/>
      <c r="E118" s="2"/>
      <c r="F118" s="2"/>
      <c r="G118" s="2"/>
    </row>
    <row r="119" spans="1:7" ht="22.5" customHeight="1">
      <c r="A119" s="12" t="str">
        <f t="shared" si="1"/>
        <v/>
      </c>
      <c r="B119" s="2"/>
      <c r="C119" s="2"/>
      <c r="D119" s="2"/>
      <c r="E119" s="2"/>
      <c r="F119" s="2"/>
      <c r="G119" s="2"/>
    </row>
    <row r="120" spans="1:7" ht="22.5" customHeight="1">
      <c r="A120" s="12" t="str">
        <f t="shared" si="1"/>
        <v/>
      </c>
      <c r="B120" s="2"/>
      <c r="C120" s="2"/>
      <c r="D120" s="2"/>
      <c r="E120" s="2"/>
      <c r="F120" s="2"/>
      <c r="G120" s="2"/>
    </row>
    <row r="121" spans="1:7" ht="22.5" customHeight="1">
      <c r="A121" s="12" t="str">
        <f t="shared" si="1"/>
        <v/>
      </c>
      <c r="B121" s="2"/>
      <c r="C121" s="2"/>
      <c r="D121" s="2"/>
      <c r="E121" s="2"/>
      <c r="F121" s="2"/>
      <c r="G121" s="2"/>
    </row>
    <row r="122" spans="1:7" ht="22.5" customHeight="1">
      <c r="A122" s="12" t="str">
        <f t="shared" si="1"/>
        <v/>
      </c>
      <c r="B122" s="2"/>
      <c r="C122" s="2"/>
      <c r="D122" s="2"/>
      <c r="E122" s="2"/>
      <c r="F122" s="2"/>
      <c r="G122" s="2"/>
    </row>
    <row r="123" spans="1:7" ht="22.5" customHeight="1">
      <c r="A123" s="12" t="str">
        <f t="shared" si="1"/>
        <v/>
      </c>
      <c r="B123" s="2"/>
      <c r="C123" s="2"/>
      <c r="D123" s="2"/>
      <c r="E123" s="2"/>
      <c r="F123" s="2"/>
      <c r="G123" s="2"/>
    </row>
    <row r="124" spans="1:7" ht="22.5" customHeight="1">
      <c r="A124" s="12" t="str">
        <f t="shared" si="1"/>
        <v/>
      </c>
      <c r="B124" s="2"/>
      <c r="C124" s="2"/>
      <c r="D124" s="2"/>
      <c r="E124" s="2"/>
      <c r="F124" s="2"/>
      <c r="G124" s="2"/>
    </row>
    <row r="125" spans="1:7" ht="22.5" customHeight="1">
      <c r="A125" s="12" t="str">
        <f t="shared" si="1"/>
        <v/>
      </c>
      <c r="B125" s="2"/>
      <c r="C125" s="2"/>
      <c r="D125" s="2"/>
      <c r="E125" s="2"/>
      <c r="F125" s="2"/>
      <c r="G125" s="2"/>
    </row>
    <row r="126" spans="1:7" ht="22.5" customHeight="1">
      <c r="A126" s="12" t="str">
        <f t="shared" si="1"/>
        <v/>
      </c>
      <c r="B126" s="2"/>
      <c r="C126" s="2"/>
      <c r="D126" s="2"/>
      <c r="E126" s="2"/>
      <c r="F126" s="2"/>
      <c r="G126" s="2"/>
    </row>
    <row r="127" spans="1:7" ht="22.5" customHeight="1">
      <c r="A127" s="12" t="str">
        <f t="shared" si="1"/>
        <v/>
      </c>
      <c r="B127" s="2"/>
      <c r="C127" s="2"/>
      <c r="D127" s="2"/>
      <c r="E127" s="2"/>
      <c r="F127" s="2"/>
      <c r="G127" s="2"/>
    </row>
    <row r="128" spans="1:7" ht="22.5" customHeight="1">
      <c r="A128" s="12" t="str">
        <f t="shared" si="1"/>
        <v/>
      </c>
      <c r="B128" s="2"/>
      <c r="C128" s="2"/>
      <c r="D128" s="2"/>
      <c r="E128" s="2"/>
      <c r="F128" s="2"/>
      <c r="G128" s="2"/>
    </row>
    <row r="129" spans="1:7" ht="22.5" customHeight="1">
      <c r="A129" s="12" t="str">
        <f t="shared" si="1"/>
        <v/>
      </c>
      <c r="B129" s="2"/>
      <c r="C129" s="2"/>
      <c r="D129" s="2"/>
      <c r="E129" s="2"/>
      <c r="F129" s="2"/>
      <c r="G129" s="2"/>
    </row>
    <row r="130" spans="1:7" ht="22.5" customHeight="1">
      <c r="A130" s="12" t="str">
        <f t="shared" si="1"/>
        <v/>
      </c>
      <c r="B130" s="2"/>
      <c r="C130" s="2"/>
      <c r="D130" s="2"/>
      <c r="E130" s="2"/>
      <c r="F130" s="2"/>
      <c r="G130" s="2"/>
    </row>
    <row r="131" spans="1:7" ht="22.5" customHeight="1">
      <c r="A131" s="12" t="str">
        <f t="shared" ref="A131:A194" si="2">IF(B131&lt;&gt;"",(ROW()-1)*(NOT(ISBLANK(B131))),"")</f>
        <v/>
      </c>
      <c r="B131" s="2"/>
      <c r="C131" s="2"/>
      <c r="D131" s="2"/>
      <c r="E131" s="2"/>
      <c r="F131" s="2"/>
      <c r="G131" s="2"/>
    </row>
    <row r="132" spans="1:7" ht="22.5" customHeight="1">
      <c r="A132" s="12" t="str">
        <f t="shared" si="2"/>
        <v/>
      </c>
      <c r="B132" s="2"/>
      <c r="C132" s="2"/>
      <c r="D132" s="2"/>
      <c r="E132" s="2"/>
      <c r="F132" s="2"/>
      <c r="G132" s="2"/>
    </row>
    <row r="133" spans="1:7" ht="22.5" customHeight="1">
      <c r="A133" s="12" t="str">
        <f t="shared" si="2"/>
        <v/>
      </c>
      <c r="B133" s="2"/>
      <c r="C133" s="2"/>
      <c r="D133" s="2"/>
      <c r="E133" s="2"/>
      <c r="F133" s="2"/>
      <c r="G133" s="2"/>
    </row>
    <row r="134" spans="1:7" ht="22.5" customHeight="1">
      <c r="A134" s="12" t="str">
        <f t="shared" si="2"/>
        <v/>
      </c>
      <c r="B134" s="2"/>
      <c r="C134" s="2"/>
      <c r="D134" s="2"/>
      <c r="E134" s="2"/>
      <c r="F134" s="2"/>
      <c r="G134" s="2"/>
    </row>
    <row r="135" spans="1:7" ht="22.5" customHeight="1">
      <c r="A135" s="12" t="str">
        <f t="shared" si="2"/>
        <v/>
      </c>
      <c r="B135" s="2"/>
      <c r="C135" s="2"/>
      <c r="D135" s="2"/>
      <c r="E135" s="2"/>
      <c r="F135" s="2"/>
      <c r="G135" s="2"/>
    </row>
    <row r="136" spans="1:7" ht="22.5" customHeight="1">
      <c r="A136" s="12" t="str">
        <f t="shared" si="2"/>
        <v/>
      </c>
      <c r="B136" s="2"/>
      <c r="C136" s="2"/>
      <c r="D136" s="2"/>
      <c r="E136" s="2"/>
      <c r="F136" s="2"/>
      <c r="G136" s="2"/>
    </row>
    <row r="137" spans="1:7" ht="22.5" customHeight="1">
      <c r="A137" s="12" t="str">
        <f t="shared" si="2"/>
        <v/>
      </c>
      <c r="B137" s="2"/>
      <c r="C137" s="2"/>
      <c r="D137" s="2"/>
      <c r="E137" s="2"/>
      <c r="F137" s="2"/>
      <c r="G137" s="2"/>
    </row>
    <row r="138" spans="1:7" ht="22.5" customHeight="1">
      <c r="A138" s="12" t="str">
        <f t="shared" si="2"/>
        <v/>
      </c>
      <c r="B138" s="2"/>
      <c r="C138" s="2"/>
      <c r="D138" s="2"/>
      <c r="E138" s="2"/>
      <c r="F138" s="2"/>
      <c r="G138" s="2"/>
    </row>
    <row r="139" spans="1:7" ht="22.5" customHeight="1">
      <c r="A139" s="12" t="str">
        <f t="shared" si="2"/>
        <v/>
      </c>
      <c r="B139" s="2"/>
      <c r="C139" s="2"/>
      <c r="D139" s="2"/>
      <c r="E139" s="2"/>
      <c r="F139" s="2"/>
      <c r="G139" s="2"/>
    </row>
    <row r="140" spans="1:7" ht="22.5" customHeight="1">
      <c r="A140" s="12" t="str">
        <f t="shared" si="2"/>
        <v/>
      </c>
      <c r="B140" s="2"/>
      <c r="C140" s="2"/>
      <c r="D140" s="2"/>
      <c r="E140" s="2"/>
      <c r="F140" s="2"/>
      <c r="G140" s="2"/>
    </row>
    <row r="141" spans="1:7" ht="22.5" customHeight="1">
      <c r="A141" s="12" t="str">
        <f t="shared" si="2"/>
        <v/>
      </c>
      <c r="B141" s="2"/>
      <c r="C141" s="2"/>
      <c r="D141" s="2"/>
      <c r="E141" s="2"/>
      <c r="F141" s="2"/>
      <c r="G141" s="2"/>
    </row>
    <row r="142" spans="1:7" ht="22.5" customHeight="1">
      <c r="A142" s="12" t="str">
        <f t="shared" si="2"/>
        <v/>
      </c>
      <c r="B142" s="2"/>
      <c r="C142" s="2"/>
      <c r="D142" s="2"/>
      <c r="E142" s="2"/>
      <c r="F142" s="2"/>
      <c r="G142" s="2"/>
    </row>
    <row r="143" spans="1:7" ht="22.5" customHeight="1">
      <c r="A143" s="12" t="str">
        <f t="shared" si="2"/>
        <v/>
      </c>
      <c r="B143" s="2"/>
      <c r="C143" s="2"/>
      <c r="D143" s="2"/>
      <c r="E143" s="2"/>
      <c r="F143" s="2"/>
      <c r="G143" s="2"/>
    </row>
    <row r="144" spans="1:7" ht="22.5" customHeight="1">
      <c r="A144" s="12" t="str">
        <f t="shared" si="2"/>
        <v/>
      </c>
      <c r="B144" s="2"/>
      <c r="C144" s="2"/>
      <c r="D144" s="2"/>
      <c r="E144" s="2"/>
      <c r="F144" s="2"/>
      <c r="G144" s="2"/>
    </row>
    <row r="145" spans="1:7" ht="22.5" customHeight="1">
      <c r="A145" s="12" t="str">
        <f t="shared" si="2"/>
        <v/>
      </c>
      <c r="B145" s="2"/>
      <c r="C145" s="2"/>
      <c r="D145" s="2"/>
      <c r="E145" s="2"/>
      <c r="F145" s="2"/>
      <c r="G145" s="2"/>
    </row>
    <row r="146" spans="1:7" ht="22.5" customHeight="1">
      <c r="A146" s="12" t="str">
        <f t="shared" si="2"/>
        <v/>
      </c>
      <c r="B146" s="2"/>
      <c r="C146" s="2"/>
      <c r="D146" s="2"/>
      <c r="E146" s="2"/>
      <c r="F146" s="2"/>
      <c r="G146" s="2"/>
    </row>
    <row r="147" spans="1:7" ht="22.5" customHeight="1">
      <c r="A147" s="12" t="str">
        <f t="shared" si="2"/>
        <v/>
      </c>
      <c r="B147" s="2"/>
      <c r="C147" s="2"/>
      <c r="D147" s="2"/>
      <c r="E147" s="2"/>
      <c r="F147" s="2"/>
      <c r="G147" s="2"/>
    </row>
    <row r="148" spans="1:7" ht="22.5" customHeight="1">
      <c r="A148" s="12" t="str">
        <f t="shared" si="2"/>
        <v/>
      </c>
      <c r="B148" s="2"/>
      <c r="C148" s="2"/>
      <c r="D148" s="2"/>
      <c r="E148" s="2"/>
      <c r="F148" s="2"/>
      <c r="G148" s="2"/>
    </row>
    <row r="149" spans="1:7" ht="22.5" customHeight="1">
      <c r="A149" s="12" t="str">
        <f t="shared" si="2"/>
        <v/>
      </c>
      <c r="B149" s="2"/>
      <c r="C149" s="2"/>
      <c r="D149" s="2"/>
      <c r="E149" s="2"/>
      <c r="F149" s="2"/>
      <c r="G149" s="2"/>
    </row>
    <row r="150" spans="1:7" ht="22.5" customHeight="1">
      <c r="A150" s="12" t="str">
        <f t="shared" si="2"/>
        <v/>
      </c>
      <c r="B150" s="2"/>
      <c r="C150" s="2"/>
      <c r="D150" s="2"/>
      <c r="E150" s="2"/>
      <c r="F150" s="2"/>
      <c r="G150" s="2"/>
    </row>
    <row r="151" spans="1:7" ht="22.5" customHeight="1">
      <c r="A151" s="12" t="str">
        <f t="shared" si="2"/>
        <v/>
      </c>
      <c r="B151" s="2"/>
      <c r="C151" s="2"/>
      <c r="D151" s="2"/>
      <c r="E151" s="2"/>
      <c r="F151" s="2"/>
      <c r="G151" s="2"/>
    </row>
    <row r="152" spans="1:7" ht="22.5" customHeight="1">
      <c r="A152" s="12" t="str">
        <f t="shared" si="2"/>
        <v/>
      </c>
      <c r="B152" s="2"/>
      <c r="C152" s="2"/>
      <c r="D152" s="2"/>
      <c r="E152" s="2"/>
      <c r="F152" s="2"/>
      <c r="G152" s="2"/>
    </row>
    <row r="153" spans="1:7" ht="22.5" customHeight="1">
      <c r="A153" s="12" t="str">
        <f t="shared" si="2"/>
        <v/>
      </c>
      <c r="B153" s="2"/>
      <c r="C153" s="2"/>
      <c r="D153" s="2"/>
      <c r="E153" s="2"/>
      <c r="F153" s="2"/>
      <c r="G153" s="2"/>
    </row>
    <row r="154" spans="1:7" ht="22.5" customHeight="1">
      <c r="A154" s="12" t="str">
        <f t="shared" si="2"/>
        <v/>
      </c>
      <c r="B154" s="2"/>
      <c r="C154" s="2"/>
      <c r="D154" s="2"/>
      <c r="E154" s="2"/>
      <c r="F154" s="2"/>
      <c r="G154" s="2"/>
    </row>
    <row r="155" spans="1:7" ht="22.5" customHeight="1">
      <c r="A155" s="12" t="str">
        <f t="shared" si="2"/>
        <v/>
      </c>
      <c r="B155" s="2"/>
      <c r="C155" s="2"/>
      <c r="D155" s="2"/>
      <c r="E155" s="2"/>
      <c r="F155" s="2"/>
      <c r="G155" s="2"/>
    </row>
    <row r="156" spans="1:7" ht="22.5" customHeight="1">
      <c r="A156" s="12" t="str">
        <f t="shared" si="2"/>
        <v/>
      </c>
      <c r="B156" s="2"/>
      <c r="C156" s="2"/>
      <c r="D156" s="2"/>
      <c r="E156" s="2"/>
      <c r="F156" s="2"/>
      <c r="G156" s="2"/>
    </row>
    <row r="157" spans="1:7" ht="22.5" customHeight="1">
      <c r="A157" s="12" t="str">
        <f t="shared" si="2"/>
        <v/>
      </c>
      <c r="B157" s="2"/>
      <c r="C157" s="2"/>
      <c r="D157" s="2"/>
      <c r="E157" s="2"/>
      <c r="F157" s="2"/>
      <c r="G157" s="2"/>
    </row>
    <row r="158" spans="1:7" ht="22.5" customHeight="1">
      <c r="A158" s="12" t="str">
        <f t="shared" si="2"/>
        <v/>
      </c>
      <c r="B158" s="2"/>
      <c r="C158" s="2"/>
      <c r="D158" s="2"/>
      <c r="E158" s="2"/>
      <c r="F158" s="2"/>
      <c r="G158" s="2"/>
    </row>
    <row r="159" spans="1:7" ht="22.5" customHeight="1">
      <c r="A159" s="12" t="str">
        <f t="shared" si="2"/>
        <v/>
      </c>
      <c r="B159" s="2"/>
      <c r="C159" s="2"/>
      <c r="D159" s="2"/>
      <c r="E159" s="2"/>
      <c r="F159" s="2"/>
      <c r="G159" s="2"/>
    </row>
    <row r="160" spans="1:7" ht="22.5" customHeight="1">
      <c r="A160" s="12" t="str">
        <f t="shared" si="2"/>
        <v/>
      </c>
      <c r="B160" s="2"/>
      <c r="C160" s="2"/>
      <c r="D160" s="2"/>
      <c r="E160" s="2"/>
      <c r="F160" s="2"/>
      <c r="G160" s="2"/>
    </row>
    <row r="161" spans="1:7" ht="22.5" customHeight="1">
      <c r="A161" s="12" t="str">
        <f t="shared" si="2"/>
        <v/>
      </c>
      <c r="B161" s="2"/>
      <c r="C161" s="2"/>
      <c r="D161" s="2"/>
      <c r="E161" s="2"/>
      <c r="F161" s="2"/>
      <c r="G161" s="2"/>
    </row>
    <row r="162" spans="1:7" ht="22.5" customHeight="1">
      <c r="A162" s="12" t="str">
        <f t="shared" si="2"/>
        <v/>
      </c>
      <c r="B162" s="2"/>
      <c r="C162" s="2"/>
      <c r="D162" s="2"/>
      <c r="E162" s="2"/>
      <c r="F162" s="2"/>
      <c r="G162" s="2"/>
    </row>
    <row r="163" spans="1:7" ht="22.5" customHeight="1">
      <c r="A163" s="12" t="str">
        <f t="shared" si="2"/>
        <v/>
      </c>
      <c r="B163" s="2"/>
      <c r="C163" s="2"/>
      <c r="D163" s="2"/>
      <c r="E163" s="2"/>
      <c r="F163" s="2"/>
      <c r="G163" s="2"/>
    </row>
    <row r="164" spans="1:7" ht="22.5" customHeight="1">
      <c r="A164" s="12" t="str">
        <f t="shared" si="2"/>
        <v/>
      </c>
      <c r="B164" s="2"/>
      <c r="C164" s="2"/>
      <c r="D164" s="2"/>
      <c r="E164" s="2"/>
      <c r="F164" s="2"/>
      <c r="G164" s="2"/>
    </row>
    <row r="165" spans="1:7" ht="22.5" customHeight="1">
      <c r="A165" s="12" t="str">
        <f t="shared" si="2"/>
        <v/>
      </c>
      <c r="B165" s="2"/>
      <c r="C165" s="2"/>
      <c r="D165" s="2"/>
      <c r="E165" s="2"/>
      <c r="F165" s="2"/>
      <c r="G165" s="2"/>
    </row>
    <row r="166" spans="1:7" ht="22.5" customHeight="1">
      <c r="A166" s="12" t="str">
        <f t="shared" si="2"/>
        <v/>
      </c>
      <c r="B166" s="2"/>
      <c r="C166" s="2"/>
      <c r="D166" s="2"/>
      <c r="E166" s="2"/>
      <c r="F166" s="2"/>
      <c r="G166" s="2"/>
    </row>
    <row r="167" spans="1:7" ht="22.5" customHeight="1">
      <c r="A167" s="12" t="str">
        <f t="shared" si="2"/>
        <v/>
      </c>
      <c r="B167" s="2"/>
      <c r="C167" s="2"/>
      <c r="D167" s="2"/>
      <c r="E167" s="2"/>
      <c r="F167" s="2"/>
      <c r="G167" s="2"/>
    </row>
    <row r="168" spans="1:7" ht="22.5" customHeight="1">
      <c r="A168" s="12" t="str">
        <f t="shared" si="2"/>
        <v/>
      </c>
      <c r="B168" s="2"/>
      <c r="C168" s="2"/>
      <c r="D168" s="2"/>
      <c r="E168" s="2"/>
      <c r="F168" s="2"/>
      <c r="G168" s="2"/>
    </row>
    <row r="169" spans="1:7" ht="22.5" customHeight="1">
      <c r="A169" s="12" t="str">
        <f t="shared" si="2"/>
        <v/>
      </c>
      <c r="B169" s="2"/>
      <c r="C169" s="2"/>
      <c r="D169" s="2"/>
      <c r="E169" s="2"/>
      <c r="F169" s="2"/>
      <c r="G169" s="2"/>
    </row>
    <row r="170" spans="1:7" ht="22.5" customHeight="1">
      <c r="A170" s="12" t="str">
        <f t="shared" si="2"/>
        <v/>
      </c>
      <c r="B170" s="2"/>
      <c r="C170" s="2"/>
      <c r="D170" s="2"/>
      <c r="E170" s="2"/>
      <c r="F170" s="2"/>
      <c r="G170" s="2"/>
    </row>
    <row r="171" spans="1:7" ht="22.5" customHeight="1">
      <c r="A171" s="12" t="str">
        <f t="shared" si="2"/>
        <v/>
      </c>
      <c r="B171" s="2"/>
      <c r="C171" s="2"/>
      <c r="D171" s="2"/>
      <c r="E171" s="2"/>
      <c r="F171" s="2"/>
      <c r="G171" s="2"/>
    </row>
    <row r="172" spans="1:7" ht="22.5" customHeight="1">
      <c r="A172" s="12" t="str">
        <f t="shared" si="2"/>
        <v/>
      </c>
      <c r="B172" s="2"/>
      <c r="C172" s="2"/>
      <c r="D172" s="2"/>
      <c r="E172" s="2"/>
      <c r="F172" s="2"/>
      <c r="G172" s="2"/>
    </row>
    <row r="173" spans="1:7" ht="22.5" customHeight="1">
      <c r="A173" s="12" t="str">
        <f t="shared" si="2"/>
        <v/>
      </c>
      <c r="B173" s="2"/>
      <c r="C173" s="2"/>
      <c r="D173" s="2"/>
      <c r="E173" s="2"/>
      <c r="F173" s="2"/>
      <c r="G173" s="2"/>
    </row>
    <row r="174" spans="1:7" ht="22.5" customHeight="1">
      <c r="A174" s="12" t="str">
        <f t="shared" si="2"/>
        <v/>
      </c>
      <c r="B174" s="2"/>
      <c r="C174" s="2"/>
      <c r="D174" s="2"/>
      <c r="E174" s="2"/>
      <c r="F174" s="2"/>
      <c r="G174" s="2"/>
    </row>
    <row r="175" spans="1:7" ht="22.5" customHeight="1">
      <c r="A175" s="12" t="str">
        <f t="shared" si="2"/>
        <v/>
      </c>
      <c r="B175" s="2"/>
      <c r="C175" s="2"/>
      <c r="D175" s="2"/>
      <c r="E175" s="2"/>
      <c r="F175" s="2"/>
      <c r="G175" s="2"/>
    </row>
    <row r="176" spans="1:7" ht="22.5" customHeight="1">
      <c r="A176" s="12" t="str">
        <f t="shared" si="2"/>
        <v/>
      </c>
      <c r="B176" s="2"/>
      <c r="C176" s="2"/>
      <c r="D176" s="2"/>
      <c r="E176" s="2"/>
      <c r="F176" s="2"/>
      <c r="G176" s="2"/>
    </row>
    <row r="177" spans="1:7" ht="22.5" customHeight="1">
      <c r="A177" s="12" t="str">
        <f t="shared" si="2"/>
        <v/>
      </c>
      <c r="B177" s="2"/>
      <c r="C177" s="2"/>
      <c r="D177" s="2"/>
      <c r="E177" s="2"/>
      <c r="F177" s="2"/>
      <c r="G177" s="2"/>
    </row>
    <row r="178" spans="1:7" ht="22.5" customHeight="1">
      <c r="A178" s="12" t="str">
        <f t="shared" si="2"/>
        <v/>
      </c>
      <c r="B178" s="2"/>
      <c r="C178" s="2"/>
      <c r="D178" s="2"/>
      <c r="E178" s="2"/>
      <c r="F178" s="2"/>
      <c r="G178" s="2"/>
    </row>
    <row r="179" spans="1:7" ht="22.5" customHeight="1">
      <c r="A179" s="12" t="str">
        <f t="shared" si="2"/>
        <v/>
      </c>
      <c r="B179" s="2"/>
      <c r="C179" s="2"/>
      <c r="D179" s="2"/>
      <c r="E179" s="2"/>
      <c r="F179" s="2"/>
      <c r="G179" s="2"/>
    </row>
    <row r="180" spans="1:7" ht="22.5" customHeight="1">
      <c r="A180" s="12" t="str">
        <f t="shared" si="2"/>
        <v/>
      </c>
      <c r="B180" s="2"/>
      <c r="C180" s="2"/>
      <c r="D180" s="2"/>
      <c r="E180" s="2"/>
      <c r="F180" s="2"/>
      <c r="G180" s="2"/>
    </row>
    <row r="181" spans="1:7" ht="22.5" customHeight="1">
      <c r="A181" s="12" t="str">
        <f t="shared" si="2"/>
        <v/>
      </c>
      <c r="B181" s="2"/>
      <c r="C181" s="2"/>
      <c r="D181" s="2"/>
      <c r="E181" s="2"/>
      <c r="F181" s="2"/>
      <c r="G181" s="2"/>
    </row>
    <row r="182" spans="1:7" ht="22.5" customHeight="1">
      <c r="A182" s="12" t="str">
        <f t="shared" si="2"/>
        <v/>
      </c>
      <c r="B182" s="2"/>
      <c r="C182" s="2"/>
      <c r="D182" s="2"/>
      <c r="E182" s="2"/>
      <c r="F182" s="2"/>
      <c r="G182" s="2"/>
    </row>
    <row r="183" spans="1:7" ht="22.5" customHeight="1">
      <c r="A183" s="12" t="str">
        <f t="shared" si="2"/>
        <v/>
      </c>
      <c r="B183" s="2"/>
      <c r="C183" s="2"/>
      <c r="D183" s="2"/>
      <c r="E183" s="2"/>
      <c r="F183" s="2"/>
      <c r="G183" s="2"/>
    </row>
    <row r="184" spans="1:7" ht="22.5" customHeight="1">
      <c r="A184" s="12" t="str">
        <f t="shared" si="2"/>
        <v/>
      </c>
      <c r="B184" s="2"/>
      <c r="C184" s="2"/>
      <c r="D184" s="2"/>
      <c r="E184" s="2"/>
      <c r="F184" s="2"/>
      <c r="G184" s="2"/>
    </row>
    <row r="185" spans="1:7" ht="22.5" customHeight="1">
      <c r="A185" s="12" t="str">
        <f t="shared" si="2"/>
        <v/>
      </c>
      <c r="B185" s="2"/>
      <c r="C185" s="2"/>
      <c r="D185" s="2"/>
      <c r="E185" s="2"/>
      <c r="F185" s="2"/>
      <c r="G185" s="2"/>
    </row>
    <row r="186" spans="1:7" ht="22.5" customHeight="1">
      <c r="A186" s="12" t="str">
        <f t="shared" si="2"/>
        <v/>
      </c>
      <c r="B186" s="2"/>
      <c r="C186" s="2"/>
      <c r="D186" s="2"/>
      <c r="E186" s="2"/>
      <c r="F186" s="2"/>
      <c r="G186" s="2"/>
    </row>
    <row r="187" spans="1:7" ht="22.5" customHeight="1">
      <c r="A187" s="12" t="str">
        <f t="shared" si="2"/>
        <v/>
      </c>
      <c r="B187" s="2"/>
      <c r="C187" s="2"/>
      <c r="D187" s="2"/>
      <c r="E187" s="2"/>
      <c r="F187" s="2"/>
      <c r="G187" s="2"/>
    </row>
    <row r="188" spans="1:7" ht="22.5" customHeight="1">
      <c r="A188" s="12" t="str">
        <f t="shared" si="2"/>
        <v/>
      </c>
      <c r="B188" s="2"/>
      <c r="C188" s="2"/>
      <c r="D188" s="2"/>
      <c r="E188" s="2"/>
      <c r="F188" s="2"/>
      <c r="G188" s="2"/>
    </row>
    <row r="189" spans="1:7" ht="22.5" customHeight="1">
      <c r="A189" s="12" t="str">
        <f t="shared" si="2"/>
        <v/>
      </c>
      <c r="B189" s="2"/>
      <c r="C189" s="2"/>
      <c r="D189" s="2"/>
      <c r="E189" s="2"/>
      <c r="F189" s="2"/>
      <c r="G189" s="2"/>
    </row>
    <row r="190" spans="1:7" ht="22.5" customHeight="1">
      <c r="A190" s="12" t="str">
        <f t="shared" si="2"/>
        <v/>
      </c>
      <c r="B190" s="2"/>
      <c r="C190" s="2"/>
      <c r="D190" s="2"/>
      <c r="E190" s="2"/>
      <c r="F190" s="2"/>
      <c r="G190" s="2"/>
    </row>
    <row r="191" spans="1:7" ht="22.5" customHeight="1">
      <c r="A191" s="12" t="str">
        <f t="shared" si="2"/>
        <v/>
      </c>
      <c r="B191" s="2"/>
      <c r="C191" s="2"/>
      <c r="D191" s="2"/>
      <c r="E191" s="2"/>
      <c r="F191" s="2"/>
      <c r="G191" s="2"/>
    </row>
    <row r="192" spans="1:7" ht="22.5" customHeight="1">
      <c r="A192" s="12" t="str">
        <f t="shared" si="2"/>
        <v/>
      </c>
      <c r="B192" s="2"/>
      <c r="C192" s="2"/>
      <c r="D192" s="2"/>
      <c r="E192" s="2"/>
      <c r="F192" s="2"/>
      <c r="G192" s="2"/>
    </row>
    <row r="193" spans="1:7" ht="22.5" customHeight="1">
      <c r="A193" s="12" t="str">
        <f t="shared" si="2"/>
        <v/>
      </c>
      <c r="B193" s="2"/>
      <c r="C193" s="2"/>
      <c r="D193" s="2"/>
      <c r="E193" s="2"/>
      <c r="F193" s="2"/>
      <c r="G193" s="2"/>
    </row>
    <row r="194" spans="1:7" ht="22.5" customHeight="1">
      <c r="A194" s="12" t="str">
        <f t="shared" si="2"/>
        <v/>
      </c>
      <c r="B194" s="2"/>
      <c r="C194" s="2"/>
      <c r="D194" s="2"/>
      <c r="E194" s="2"/>
      <c r="F194" s="2"/>
      <c r="G194" s="2"/>
    </row>
    <row r="195" spans="1:7" ht="22.5" customHeight="1">
      <c r="A195" s="12" t="str">
        <f t="shared" ref="A195:A250" si="3">IF(B195&lt;&gt;"",(ROW()-1)*(NOT(ISBLANK(B195))),"")</f>
        <v/>
      </c>
      <c r="B195" s="2"/>
      <c r="C195" s="2"/>
      <c r="D195" s="2"/>
      <c r="E195" s="2"/>
      <c r="F195" s="2"/>
      <c r="G195" s="2"/>
    </row>
    <row r="196" spans="1:7" ht="22.5" customHeight="1">
      <c r="A196" s="12" t="str">
        <f t="shared" si="3"/>
        <v/>
      </c>
      <c r="B196" s="2"/>
      <c r="C196" s="2"/>
      <c r="D196" s="2"/>
      <c r="E196" s="2"/>
      <c r="F196" s="2"/>
      <c r="G196" s="2"/>
    </row>
    <row r="197" spans="1:7" ht="22.5" customHeight="1">
      <c r="A197" s="12" t="str">
        <f t="shared" si="3"/>
        <v/>
      </c>
      <c r="B197" s="2"/>
      <c r="C197" s="2"/>
      <c r="D197" s="2"/>
      <c r="E197" s="2"/>
      <c r="F197" s="2"/>
      <c r="G197" s="2"/>
    </row>
    <row r="198" spans="1:7" ht="22.5" customHeight="1">
      <c r="A198" s="12" t="str">
        <f t="shared" si="3"/>
        <v/>
      </c>
      <c r="B198" s="2"/>
      <c r="C198" s="2"/>
      <c r="D198" s="2"/>
      <c r="E198" s="2"/>
      <c r="F198" s="2"/>
      <c r="G198" s="2"/>
    </row>
    <row r="199" spans="1:7" ht="22.5" customHeight="1">
      <c r="A199" s="12" t="str">
        <f t="shared" si="3"/>
        <v/>
      </c>
      <c r="B199" s="2"/>
      <c r="C199" s="2"/>
      <c r="D199" s="2"/>
      <c r="E199" s="2"/>
      <c r="F199" s="2"/>
      <c r="G199" s="2"/>
    </row>
    <row r="200" spans="1:7" ht="22.5" customHeight="1">
      <c r="A200" s="12" t="str">
        <f t="shared" si="3"/>
        <v/>
      </c>
      <c r="B200" s="2"/>
      <c r="C200" s="2"/>
      <c r="D200" s="2"/>
      <c r="E200" s="2"/>
      <c r="F200" s="2"/>
      <c r="G200" s="2"/>
    </row>
    <row r="201" spans="1:7" ht="22.5" customHeight="1">
      <c r="A201" s="12" t="str">
        <f t="shared" si="3"/>
        <v/>
      </c>
      <c r="B201" s="2"/>
      <c r="C201" s="2"/>
      <c r="D201" s="2"/>
      <c r="E201" s="2"/>
      <c r="F201" s="2"/>
      <c r="G201" s="2"/>
    </row>
    <row r="202" spans="1:7" ht="22.5" customHeight="1">
      <c r="A202" s="12" t="str">
        <f t="shared" si="3"/>
        <v/>
      </c>
      <c r="B202" s="2"/>
      <c r="C202" s="2"/>
      <c r="D202" s="2"/>
      <c r="E202" s="2"/>
      <c r="F202" s="2"/>
      <c r="G202" s="2"/>
    </row>
    <row r="203" spans="1:7" ht="22.5" customHeight="1">
      <c r="A203" s="12" t="str">
        <f t="shared" si="3"/>
        <v/>
      </c>
      <c r="B203" s="2"/>
      <c r="C203" s="2"/>
      <c r="D203" s="2"/>
      <c r="E203" s="2"/>
      <c r="F203" s="2"/>
      <c r="G203" s="2"/>
    </row>
    <row r="204" spans="1:7" ht="22.5" customHeight="1">
      <c r="A204" s="12" t="str">
        <f t="shared" si="3"/>
        <v/>
      </c>
      <c r="B204" s="2"/>
      <c r="C204" s="2"/>
      <c r="D204" s="2"/>
      <c r="E204" s="2"/>
      <c r="F204" s="2"/>
      <c r="G204" s="2"/>
    </row>
    <row r="205" spans="1:7" ht="22.5" customHeight="1">
      <c r="A205" s="12" t="str">
        <f t="shared" si="3"/>
        <v/>
      </c>
      <c r="B205" s="2"/>
      <c r="C205" s="2"/>
      <c r="D205" s="2"/>
      <c r="E205" s="2"/>
      <c r="F205" s="2"/>
      <c r="G205" s="2"/>
    </row>
    <row r="206" spans="1:7" ht="22.5" customHeight="1">
      <c r="A206" s="12" t="str">
        <f t="shared" si="3"/>
        <v/>
      </c>
      <c r="B206" s="2"/>
      <c r="C206" s="2"/>
      <c r="D206" s="2"/>
      <c r="E206" s="2"/>
      <c r="F206" s="2"/>
      <c r="G206" s="2"/>
    </row>
    <row r="207" spans="1:7" ht="22.5" customHeight="1">
      <c r="A207" s="12" t="str">
        <f t="shared" si="3"/>
        <v/>
      </c>
      <c r="B207" s="2"/>
      <c r="C207" s="2"/>
      <c r="D207" s="2"/>
      <c r="E207" s="2"/>
      <c r="F207" s="2"/>
      <c r="G207" s="2"/>
    </row>
    <row r="208" spans="1:7" ht="22.5" customHeight="1">
      <c r="A208" s="12" t="str">
        <f t="shared" si="3"/>
        <v/>
      </c>
      <c r="B208" s="2"/>
      <c r="C208" s="2"/>
      <c r="D208" s="2"/>
      <c r="E208" s="2"/>
      <c r="F208" s="2"/>
      <c r="G208" s="2"/>
    </row>
    <row r="209" spans="1:7" ht="22.5" customHeight="1">
      <c r="A209" s="12" t="str">
        <f t="shared" si="3"/>
        <v/>
      </c>
      <c r="B209" s="2"/>
      <c r="C209" s="2"/>
      <c r="D209" s="2"/>
      <c r="E209" s="2"/>
      <c r="F209" s="2"/>
      <c r="G209" s="2"/>
    </row>
    <row r="210" spans="1:7" ht="22.5" customHeight="1">
      <c r="A210" s="12" t="str">
        <f t="shared" si="3"/>
        <v/>
      </c>
      <c r="B210" s="2"/>
      <c r="C210" s="2"/>
      <c r="D210" s="2"/>
      <c r="E210" s="2"/>
      <c r="F210" s="2"/>
      <c r="G210" s="2"/>
    </row>
    <row r="211" spans="1:7" ht="22.5" customHeight="1">
      <c r="A211" s="12" t="str">
        <f t="shared" si="3"/>
        <v/>
      </c>
      <c r="B211" s="2"/>
      <c r="C211" s="2"/>
      <c r="D211" s="2"/>
      <c r="E211" s="2"/>
      <c r="F211" s="2"/>
      <c r="G211" s="2"/>
    </row>
    <row r="212" spans="1:7" ht="22.5" customHeight="1">
      <c r="A212" s="12" t="str">
        <f t="shared" si="3"/>
        <v/>
      </c>
      <c r="B212" s="2"/>
      <c r="C212" s="2"/>
      <c r="D212" s="2"/>
      <c r="E212" s="2"/>
      <c r="F212" s="2"/>
      <c r="G212" s="2"/>
    </row>
    <row r="213" spans="1:7" ht="22.5" customHeight="1">
      <c r="A213" s="12" t="str">
        <f t="shared" si="3"/>
        <v/>
      </c>
      <c r="B213" s="2"/>
      <c r="C213" s="2"/>
      <c r="D213" s="2"/>
      <c r="E213" s="2"/>
      <c r="F213" s="2"/>
      <c r="G213" s="2"/>
    </row>
    <row r="214" spans="1:7" ht="22.5" customHeight="1">
      <c r="A214" s="12" t="str">
        <f t="shared" si="3"/>
        <v/>
      </c>
      <c r="B214" s="2"/>
      <c r="C214" s="2"/>
      <c r="D214" s="2"/>
      <c r="E214" s="2"/>
      <c r="F214" s="2"/>
      <c r="G214" s="2"/>
    </row>
    <row r="215" spans="1:7" ht="22.5" customHeight="1">
      <c r="A215" s="12" t="str">
        <f t="shared" si="3"/>
        <v/>
      </c>
      <c r="B215" s="2"/>
      <c r="C215" s="2"/>
      <c r="D215" s="2"/>
      <c r="E215" s="2"/>
      <c r="F215" s="2"/>
      <c r="G215" s="2"/>
    </row>
    <row r="216" spans="1:7" ht="22.5" customHeight="1">
      <c r="A216" s="12" t="str">
        <f t="shared" si="3"/>
        <v/>
      </c>
      <c r="B216" s="2"/>
      <c r="C216" s="2"/>
      <c r="D216" s="2"/>
      <c r="E216" s="2"/>
      <c r="F216" s="2"/>
      <c r="G216" s="2"/>
    </row>
    <row r="217" spans="1:7" ht="22.5" customHeight="1">
      <c r="A217" s="12" t="str">
        <f t="shared" si="3"/>
        <v/>
      </c>
      <c r="B217" s="2"/>
      <c r="C217" s="2"/>
      <c r="D217" s="2"/>
      <c r="E217" s="2"/>
      <c r="F217" s="2"/>
      <c r="G217" s="2"/>
    </row>
    <row r="218" spans="1:7" ht="22.5" customHeight="1">
      <c r="A218" s="12" t="str">
        <f t="shared" si="3"/>
        <v/>
      </c>
      <c r="B218" s="2"/>
      <c r="C218" s="2"/>
      <c r="D218" s="2"/>
      <c r="E218" s="2"/>
      <c r="F218" s="2"/>
      <c r="G218" s="2"/>
    </row>
    <row r="219" spans="1:7" ht="22.5" customHeight="1">
      <c r="A219" s="12" t="str">
        <f t="shared" si="3"/>
        <v/>
      </c>
      <c r="B219" s="2"/>
      <c r="C219" s="2"/>
      <c r="D219" s="2"/>
      <c r="E219" s="2"/>
      <c r="F219" s="2"/>
      <c r="G219" s="2"/>
    </row>
    <row r="220" spans="1:7" ht="22.5" customHeight="1">
      <c r="A220" s="12" t="str">
        <f t="shared" si="3"/>
        <v/>
      </c>
      <c r="B220" s="2"/>
      <c r="C220" s="2"/>
      <c r="D220" s="2"/>
      <c r="E220" s="2"/>
      <c r="F220" s="2"/>
      <c r="G220" s="2"/>
    </row>
    <row r="221" spans="1:7" ht="22.5" customHeight="1">
      <c r="A221" s="12" t="str">
        <f t="shared" si="3"/>
        <v/>
      </c>
      <c r="B221" s="2"/>
      <c r="C221" s="2"/>
      <c r="D221" s="2"/>
      <c r="E221" s="2"/>
      <c r="F221" s="2"/>
      <c r="G221" s="2"/>
    </row>
    <row r="222" spans="1:7" ht="22.5" customHeight="1">
      <c r="A222" s="12" t="str">
        <f t="shared" si="3"/>
        <v/>
      </c>
      <c r="B222" s="2"/>
      <c r="C222" s="2"/>
      <c r="D222" s="2"/>
      <c r="E222" s="2"/>
      <c r="F222" s="2"/>
      <c r="G222" s="2"/>
    </row>
    <row r="223" spans="1:7" ht="22.5" customHeight="1">
      <c r="A223" s="12" t="str">
        <f t="shared" si="3"/>
        <v/>
      </c>
      <c r="B223" s="2"/>
      <c r="C223" s="2"/>
      <c r="D223" s="2"/>
      <c r="E223" s="2"/>
      <c r="F223" s="2"/>
      <c r="G223" s="2"/>
    </row>
    <row r="224" spans="1:7" ht="22.5" customHeight="1">
      <c r="A224" s="12" t="str">
        <f t="shared" si="3"/>
        <v/>
      </c>
      <c r="B224" s="2"/>
      <c r="C224" s="2"/>
      <c r="D224" s="2"/>
      <c r="E224" s="2"/>
      <c r="F224" s="2"/>
      <c r="G224" s="2"/>
    </row>
    <row r="225" spans="1:7" ht="22.5" customHeight="1">
      <c r="A225" s="12" t="str">
        <f t="shared" si="3"/>
        <v/>
      </c>
      <c r="B225" s="2"/>
      <c r="C225" s="2"/>
      <c r="D225" s="2"/>
      <c r="E225" s="2"/>
      <c r="F225" s="2"/>
      <c r="G225" s="2"/>
    </row>
    <row r="226" spans="1:7" ht="22.5" customHeight="1">
      <c r="A226" s="12" t="str">
        <f t="shared" si="3"/>
        <v/>
      </c>
      <c r="B226" s="2"/>
      <c r="C226" s="2"/>
      <c r="D226" s="2"/>
      <c r="E226" s="2"/>
      <c r="F226" s="2"/>
      <c r="G226" s="2"/>
    </row>
    <row r="227" spans="1:7" ht="22.5" customHeight="1">
      <c r="A227" s="12" t="str">
        <f t="shared" si="3"/>
        <v/>
      </c>
      <c r="B227" s="2"/>
      <c r="C227" s="2"/>
      <c r="D227" s="2"/>
      <c r="E227" s="2"/>
      <c r="F227" s="2"/>
      <c r="G227" s="2"/>
    </row>
    <row r="228" spans="1:7" ht="22.5" customHeight="1">
      <c r="A228" s="12" t="str">
        <f t="shared" si="3"/>
        <v/>
      </c>
      <c r="B228" s="2"/>
      <c r="C228" s="2"/>
      <c r="D228" s="2"/>
      <c r="E228" s="2"/>
      <c r="F228" s="2"/>
      <c r="G228" s="2"/>
    </row>
    <row r="229" spans="1:7" ht="22.5" customHeight="1">
      <c r="A229" s="12" t="str">
        <f t="shared" si="3"/>
        <v/>
      </c>
      <c r="B229" s="2"/>
      <c r="C229" s="2"/>
      <c r="D229" s="2"/>
      <c r="E229" s="2"/>
      <c r="F229" s="2"/>
      <c r="G229" s="2"/>
    </row>
    <row r="230" spans="1:7" ht="22.5" customHeight="1">
      <c r="A230" s="12" t="str">
        <f t="shared" si="3"/>
        <v/>
      </c>
      <c r="B230" s="2"/>
      <c r="C230" s="2"/>
      <c r="D230" s="2"/>
      <c r="E230" s="2"/>
      <c r="F230" s="2"/>
      <c r="G230" s="2"/>
    </row>
    <row r="231" spans="1:7" ht="22.5" customHeight="1">
      <c r="A231" s="12" t="str">
        <f t="shared" si="3"/>
        <v/>
      </c>
      <c r="B231" s="2"/>
      <c r="C231" s="2"/>
      <c r="D231" s="2"/>
      <c r="E231" s="2"/>
      <c r="F231" s="2"/>
      <c r="G231" s="2"/>
    </row>
    <row r="232" spans="1:7" ht="22.5" customHeight="1">
      <c r="A232" s="12" t="str">
        <f t="shared" si="3"/>
        <v/>
      </c>
      <c r="B232" s="2"/>
      <c r="C232" s="2"/>
      <c r="D232" s="2"/>
      <c r="E232" s="2"/>
      <c r="F232" s="2"/>
      <c r="G232" s="2"/>
    </row>
    <row r="233" spans="1:7" ht="22.5" customHeight="1">
      <c r="A233" s="12" t="str">
        <f t="shared" si="3"/>
        <v/>
      </c>
      <c r="B233" s="2"/>
      <c r="C233" s="2"/>
      <c r="D233" s="2"/>
      <c r="E233" s="2"/>
      <c r="F233" s="2"/>
      <c r="G233" s="2"/>
    </row>
    <row r="234" spans="1:7" ht="22.5" customHeight="1">
      <c r="A234" s="12" t="str">
        <f t="shared" si="3"/>
        <v/>
      </c>
      <c r="B234" s="2"/>
      <c r="C234" s="2"/>
      <c r="D234" s="2"/>
      <c r="E234" s="2"/>
      <c r="F234" s="2"/>
      <c r="G234" s="2"/>
    </row>
    <row r="235" spans="1:7" ht="22.5" customHeight="1">
      <c r="A235" s="12" t="str">
        <f t="shared" si="3"/>
        <v/>
      </c>
      <c r="B235" s="2"/>
      <c r="C235" s="2"/>
      <c r="D235" s="2"/>
      <c r="E235" s="2"/>
      <c r="F235" s="2"/>
      <c r="G235" s="2"/>
    </row>
    <row r="236" spans="1:7" ht="22.5" customHeight="1">
      <c r="A236" s="12" t="str">
        <f t="shared" si="3"/>
        <v/>
      </c>
      <c r="B236" s="2"/>
      <c r="C236" s="2"/>
      <c r="D236" s="2"/>
      <c r="E236" s="2"/>
      <c r="F236" s="2"/>
      <c r="G236" s="2"/>
    </row>
    <row r="237" spans="1:7" ht="22.5" customHeight="1">
      <c r="A237" s="12" t="str">
        <f t="shared" si="3"/>
        <v/>
      </c>
      <c r="B237" s="2"/>
      <c r="C237" s="2"/>
      <c r="D237" s="2"/>
      <c r="E237" s="2"/>
      <c r="F237" s="2"/>
      <c r="G237" s="2"/>
    </row>
    <row r="238" spans="1:7" ht="22.5" customHeight="1">
      <c r="A238" s="12" t="str">
        <f t="shared" si="3"/>
        <v/>
      </c>
      <c r="B238" s="2"/>
      <c r="C238" s="2"/>
      <c r="D238" s="2"/>
      <c r="E238" s="2"/>
      <c r="F238" s="2"/>
      <c r="G238" s="2"/>
    </row>
    <row r="239" spans="1:7" ht="22.5" customHeight="1">
      <c r="A239" s="12" t="str">
        <f t="shared" si="3"/>
        <v/>
      </c>
      <c r="B239" s="2"/>
      <c r="C239" s="2"/>
      <c r="D239" s="2"/>
      <c r="E239" s="2"/>
      <c r="F239" s="2"/>
      <c r="G239" s="2"/>
    </row>
    <row r="240" spans="1:7" ht="22.5" customHeight="1">
      <c r="A240" s="12" t="str">
        <f t="shared" si="3"/>
        <v/>
      </c>
      <c r="B240" s="2"/>
      <c r="C240" s="2"/>
      <c r="D240" s="2"/>
      <c r="E240" s="2"/>
      <c r="F240" s="2"/>
      <c r="G240" s="2"/>
    </row>
    <row r="241" spans="1:7" ht="22.5" customHeight="1">
      <c r="A241" s="12" t="str">
        <f t="shared" si="3"/>
        <v/>
      </c>
      <c r="B241" s="2"/>
      <c r="C241" s="2"/>
      <c r="D241" s="2"/>
      <c r="E241" s="2"/>
      <c r="F241" s="2"/>
      <c r="G241" s="2"/>
    </row>
    <row r="242" spans="1:7" ht="22.5" customHeight="1">
      <c r="A242" s="12" t="str">
        <f t="shared" si="3"/>
        <v/>
      </c>
      <c r="B242" s="2"/>
      <c r="C242" s="2"/>
      <c r="D242" s="2"/>
      <c r="E242" s="2"/>
      <c r="F242" s="2"/>
      <c r="G242" s="2"/>
    </row>
    <row r="243" spans="1:7" ht="22.5" customHeight="1">
      <c r="A243" s="12" t="str">
        <f t="shared" si="3"/>
        <v/>
      </c>
      <c r="B243" s="2"/>
      <c r="C243" s="2"/>
      <c r="D243" s="2"/>
      <c r="E243" s="2"/>
      <c r="F243" s="2"/>
      <c r="G243" s="2"/>
    </row>
    <row r="244" spans="1:7" ht="22.5" customHeight="1">
      <c r="A244" s="12" t="str">
        <f t="shared" si="3"/>
        <v/>
      </c>
      <c r="B244" s="2"/>
      <c r="C244" s="2"/>
      <c r="D244" s="2"/>
      <c r="E244" s="2"/>
      <c r="F244" s="2"/>
      <c r="G244" s="2"/>
    </row>
    <row r="245" spans="1:7" ht="22.5" customHeight="1">
      <c r="A245" s="12" t="str">
        <f t="shared" si="3"/>
        <v/>
      </c>
      <c r="B245" s="2"/>
      <c r="C245" s="2"/>
      <c r="D245" s="2"/>
      <c r="E245" s="2"/>
      <c r="F245" s="2"/>
      <c r="G245" s="2"/>
    </row>
    <row r="246" spans="1:7" ht="22.5" customHeight="1">
      <c r="A246" s="12" t="str">
        <f t="shared" si="3"/>
        <v/>
      </c>
      <c r="B246" s="2"/>
      <c r="C246" s="2"/>
      <c r="D246" s="2"/>
      <c r="E246" s="2"/>
      <c r="F246" s="2"/>
      <c r="G246" s="2"/>
    </row>
    <row r="247" spans="1:7" ht="22.5" customHeight="1">
      <c r="A247" s="12" t="str">
        <f t="shared" si="3"/>
        <v/>
      </c>
      <c r="B247" s="2"/>
      <c r="C247" s="2"/>
      <c r="D247" s="2"/>
      <c r="E247" s="2"/>
      <c r="F247" s="2"/>
      <c r="G247" s="2"/>
    </row>
    <row r="248" spans="1:7" ht="22.5" customHeight="1">
      <c r="A248" s="12" t="str">
        <f t="shared" si="3"/>
        <v/>
      </c>
      <c r="B248" s="2"/>
      <c r="C248" s="2"/>
      <c r="D248" s="2"/>
      <c r="E248" s="2"/>
      <c r="F248" s="2"/>
      <c r="G248" s="2"/>
    </row>
    <row r="249" spans="1:7" ht="22.5" customHeight="1">
      <c r="A249" s="12" t="str">
        <f t="shared" si="3"/>
        <v/>
      </c>
      <c r="B249" s="2"/>
      <c r="C249" s="2"/>
      <c r="D249" s="2"/>
      <c r="E249" s="2"/>
      <c r="F249" s="2"/>
      <c r="G249" s="2"/>
    </row>
    <row r="250" spans="1:7" ht="22.5" customHeight="1">
      <c r="A250" s="12" t="str">
        <f t="shared" si="3"/>
        <v/>
      </c>
      <c r="B250" s="2"/>
      <c r="C250" s="2"/>
      <c r="D250" s="2"/>
      <c r="E250" s="2"/>
      <c r="F250" s="2"/>
      <c r="G250" s="2"/>
    </row>
  </sheetData>
  <customSheetViews>
    <customSheetView guid="{846B2263-E997-4F48-B304-6C92FF75B1DB}">
      <selection activeCell="A3" sqref="A3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2">
    <tabColor rgb="FFFFFF00"/>
  </sheetPr>
  <dimension ref="A1:G1000"/>
  <sheetViews>
    <sheetView tabSelected="1" workbookViewId="0">
      <selection activeCell="E4" sqref="E4"/>
    </sheetView>
  </sheetViews>
  <sheetFormatPr defaultRowHeight="14.25"/>
  <cols>
    <col min="1" max="1" width="8.875" style="62" customWidth="1"/>
    <col min="2" max="2" width="59.25" style="65" customWidth="1"/>
    <col min="3" max="3" width="11.875" style="62" customWidth="1"/>
    <col min="4" max="4" width="45.625" style="61" customWidth="1"/>
    <col min="5" max="5" width="10.5" style="2" customWidth="1"/>
    <col min="6" max="6" width="11.25" style="2" customWidth="1"/>
    <col min="7" max="7" width="18.875" style="2" customWidth="1"/>
    <col min="8" max="16384" width="9" style="2"/>
  </cols>
  <sheetData>
    <row r="1" spans="1:7" ht="29.25" customHeight="1">
      <c r="A1" s="63" t="s">
        <v>209</v>
      </c>
      <c r="B1" s="63" t="s">
        <v>210</v>
      </c>
      <c r="C1" s="63" t="s">
        <v>7</v>
      </c>
      <c r="D1" s="63" t="s">
        <v>211</v>
      </c>
      <c r="E1" s="12">
        <v>0</v>
      </c>
      <c r="F1" s="12"/>
      <c r="G1" s="135">
        <f>LOOKUP(9.99999999999999E+307,E:E)</f>
        <v>650</v>
      </c>
    </row>
    <row r="2" spans="1:7">
      <c r="A2" s="59">
        <v>1001</v>
      </c>
      <c r="B2" s="64" t="s">
        <v>204</v>
      </c>
      <c r="C2" s="59" t="s">
        <v>26</v>
      </c>
      <c r="D2" s="64" t="s">
        <v>212</v>
      </c>
      <c r="E2" s="12">
        <f>IF(ISNUMBER(SEARCH($F$1,B2)),LOOKUP(9.99999999999999E+307,E$1:E1)+1,"")</f>
        <v>1</v>
      </c>
      <c r="F2" s="12"/>
      <c r="G2" s="12" t="str">
        <f>IF(ROWS(G$2:G2)&gt;$G$1,"",LOOKUP(ROWS(G$2:G2),E:E,B:B))</f>
        <v>Backing Ring PN10 แบบดักไทม์ # 110 มม.</v>
      </c>
    </row>
    <row r="3" spans="1:7">
      <c r="A3" s="59">
        <v>1539</v>
      </c>
      <c r="B3" s="64" t="s">
        <v>203</v>
      </c>
      <c r="C3" s="59" t="s">
        <v>26</v>
      </c>
      <c r="D3" s="64" t="s">
        <v>212</v>
      </c>
      <c r="E3" s="12">
        <f>IF(ISNUMBER(SEARCH($F$1,B3)),LOOKUP(9.99999999999999E+307,E$1:E2)+1,"")</f>
        <v>2</v>
      </c>
      <c r="F3" s="12"/>
      <c r="G3" s="12" t="str">
        <f>IF(ROWS(G$2:G3)&gt;$G$1,"",LOOKUP(ROWS(G$2:G3),E:E,B:B))</f>
        <v>Backing Ring PN10 แบบดักไทม์ # 160 มม.</v>
      </c>
    </row>
    <row r="4" spans="1:7">
      <c r="A4" s="59">
        <v>1003</v>
      </c>
      <c r="B4" s="64" t="s">
        <v>213</v>
      </c>
      <c r="C4" s="59" t="s">
        <v>26</v>
      </c>
      <c r="D4" s="64" t="s">
        <v>212</v>
      </c>
      <c r="E4" s="12">
        <f>IF(ISNUMBER(SEARCH($F$1,B4)),LOOKUP(9.99999999999999E+307,E$1:E3)+1,"")</f>
        <v>3</v>
      </c>
      <c r="F4" s="12"/>
      <c r="G4" s="12" t="str">
        <f>IF(ROWS(G$2:G4)&gt;$G$1,"",LOOKUP(ROWS(G$2:G4),E:E,B:B))</f>
        <v>Backing Ring PN10 แบบดักไทม์ # 225 มม.</v>
      </c>
    </row>
    <row r="5" spans="1:7">
      <c r="A5" s="59">
        <v>1445</v>
      </c>
      <c r="B5" s="64" t="s">
        <v>214</v>
      </c>
      <c r="C5" s="59" t="s">
        <v>26</v>
      </c>
      <c r="D5" s="64" t="s">
        <v>212</v>
      </c>
      <c r="E5" s="12">
        <f>IF(ISNUMBER(SEARCH($F$1,B5)),LOOKUP(9.99999999999999E+307,E$1:E4)+1,"")</f>
        <v>4</v>
      </c>
      <c r="F5" s="12"/>
      <c r="G5" s="12" t="str">
        <f>IF(ROWS(G$2:G5)&gt;$G$1,"",LOOKUP(ROWS(G$2:G5),E:E,B:B))</f>
        <v>Backing Ring PN10 แบบดักไทม์ # 280 มม.</v>
      </c>
    </row>
    <row r="6" spans="1:7">
      <c r="A6" s="59">
        <v>1004</v>
      </c>
      <c r="B6" s="64" t="s">
        <v>215</v>
      </c>
      <c r="C6" s="59" t="s">
        <v>26</v>
      </c>
      <c r="D6" s="64" t="s">
        <v>212</v>
      </c>
      <c r="E6" s="12">
        <f>IF(ISNUMBER(SEARCH($F$1,B6)),LOOKUP(9.99999999999999E+307,E$1:E5)+1,"")</f>
        <v>5</v>
      </c>
      <c r="F6" s="12"/>
      <c r="G6" s="12" t="str">
        <f>IF(ROWS(G$2:G6)&gt;$G$1,"",LOOKUP(ROWS(G$2:G6),E:E,B:B))</f>
        <v>Backing Ring PN10 แบบดักไทม์ # 315 มม.</v>
      </c>
    </row>
    <row r="7" spans="1:7">
      <c r="A7" s="59">
        <v>1006</v>
      </c>
      <c r="B7" s="64" t="s">
        <v>216</v>
      </c>
      <c r="C7" s="59" t="s">
        <v>26</v>
      </c>
      <c r="D7" s="64" t="s">
        <v>212</v>
      </c>
      <c r="E7" s="12">
        <f>IF(ISNUMBER(SEARCH($F$1,B7)),LOOKUP(9.99999999999999E+307,E$1:E6)+1,"")</f>
        <v>6</v>
      </c>
      <c r="F7" s="12"/>
      <c r="G7" s="12" t="str">
        <f>IF(ROWS(G$2:G7)&gt;$G$1,"",LOOKUP(ROWS(G$2:G7),E:E,B:B))</f>
        <v>Backing Ring PN8 แบบดักไทม์ # 110 มม.</v>
      </c>
    </row>
    <row r="8" spans="1:7">
      <c r="A8" s="59">
        <v>1005</v>
      </c>
      <c r="B8" s="64" t="s">
        <v>217</v>
      </c>
      <c r="C8" s="59" t="s">
        <v>26</v>
      </c>
      <c r="D8" s="64" t="s">
        <v>212</v>
      </c>
      <c r="E8" s="12">
        <f>IF(ISNUMBER(SEARCH($F$1,B8)),LOOKUP(9.99999999999999E+307,E$1:E7)+1,"")</f>
        <v>7</v>
      </c>
      <c r="F8" s="12"/>
      <c r="G8" s="12" t="str">
        <f>IF(ROWS(G$2:G8)&gt;$G$1,"",LOOKUP(ROWS(G$2:G8),E:E,B:B))</f>
        <v>Backing Ring PN8 แบบดักไทม์ # 160 มม.</v>
      </c>
    </row>
    <row r="9" spans="1:7">
      <c r="A9" s="59">
        <v>1002</v>
      </c>
      <c r="B9" s="64" t="s">
        <v>218</v>
      </c>
      <c r="C9" s="59" t="s">
        <v>26</v>
      </c>
      <c r="D9" s="64" t="s">
        <v>212</v>
      </c>
      <c r="E9" s="12">
        <f>IF(ISNUMBER(SEARCH($F$1,B9)),LOOKUP(9.99999999999999E+307,E$1:E8)+1,"")</f>
        <v>8</v>
      </c>
      <c r="F9" s="12"/>
      <c r="G9" s="12" t="str">
        <f>IF(ROWS(G$2:G9)&gt;$G$1,"",LOOKUP(ROWS(G$2:G9),E:E,B:B))</f>
        <v>Backing Ring PN8 แบบดักไทม์ # 630 มม.</v>
      </c>
    </row>
    <row r="10" spans="1:7">
      <c r="A10" s="59">
        <v>1623</v>
      </c>
      <c r="B10" s="64" t="s">
        <v>219</v>
      </c>
      <c r="C10" s="59" t="s">
        <v>26</v>
      </c>
      <c r="D10" s="64" t="s">
        <v>212</v>
      </c>
      <c r="E10" s="12">
        <f>IF(ISNUMBER(SEARCH($F$1,B10)),LOOKUP(9.99999999999999E+307,E$1:E9)+1,"")</f>
        <v>9</v>
      </c>
      <c r="F10" s="12"/>
      <c r="G10" s="12" t="str">
        <f>IF(ROWS(G$2:G10)&gt;$G$1,"",LOOKUP(ROWS(G$2:G10),E:E,B:B))</f>
        <v>Butterfly Check Valve PN10 DN 150 mm.</v>
      </c>
    </row>
    <row r="11" spans="1:7">
      <c r="A11" s="59">
        <v>1619</v>
      </c>
      <c r="B11" s="64" t="s">
        <v>220</v>
      </c>
      <c r="C11" s="59" t="s">
        <v>26</v>
      </c>
      <c r="D11" s="64" t="s">
        <v>212</v>
      </c>
      <c r="E11" s="12">
        <f>IF(ISNUMBER(SEARCH($F$1,B11)),LOOKUP(9.99999999999999E+307,E$1:E10)+1,"")</f>
        <v>10</v>
      </c>
      <c r="F11" s="12"/>
      <c r="G11" s="12" t="str">
        <f>IF(ROWS(G$2:G11)&gt;$G$1,"",LOOKUP(ROWS(G$2:G11),E:E,B:B))</f>
        <v>Butterfly Check Valve PN10 DN 200 mm.</v>
      </c>
    </row>
    <row r="12" spans="1:7">
      <c r="A12" s="59">
        <v>1618</v>
      </c>
      <c r="B12" s="64" t="s">
        <v>221</v>
      </c>
      <c r="C12" s="59" t="s">
        <v>26</v>
      </c>
      <c r="D12" s="64" t="s">
        <v>212</v>
      </c>
      <c r="E12" s="12">
        <f>IF(ISNUMBER(SEARCH($F$1,B12)),LOOKUP(9.99999999999999E+307,E$1:E11)+1,"")</f>
        <v>11</v>
      </c>
      <c r="F12" s="12"/>
      <c r="G12" s="12" t="str">
        <f>IF(ROWS(G$2:G12)&gt;$G$1,"",LOOKUP(ROWS(G$2:G12),E:E,B:B))</f>
        <v>Butterfly Check Valve PN10 DN 400 mm.</v>
      </c>
    </row>
    <row r="13" spans="1:7">
      <c r="A13" s="59">
        <v>1609</v>
      </c>
      <c r="B13" s="64" t="s">
        <v>222</v>
      </c>
      <c r="C13" s="59" t="s">
        <v>26</v>
      </c>
      <c r="D13" s="64" t="s">
        <v>212</v>
      </c>
      <c r="E13" s="12">
        <f>IF(ISNUMBER(SEARCH($F$1,B13)),LOOKUP(9.99999999999999E+307,E$1:E12)+1,"")</f>
        <v>12</v>
      </c>
      <c r="F13" s="12"/>
      <c r="G13" s="12" t="str">
        <f>IF(ROWS(G$2:G13)&gt;$G$1,"",LOOKUP(ROWS(G$2:G13),E:E,B:B))</f>
        <v>Butterfly Check Valve PN10 DN 500 mm.</v>
      </c>
    </row>
    <row r="14" spans="1:7">
      <c r="A14" s="59">
        <v>1614</v>
      </c>
      <c r="B14" s="64" t="s">
        <v>223</v>
      </c>
      <c r="C14" s="59" t="s">
        <v>26</v>
      </c>
      <c r="D14" s="64" t="s">
        <v>212</v>
      </c>
      <c r="E14" s="12">
        <f>IF(ISNUMBER(SEARCH($F$1,B14)),LOOKUP(9.99999999999999E+307,E$1:E13)+1,"")</f>
        <v>13</v>
      </c>
      <c r="F14" s="12"/>
      <c r="G14" s="12" t="str">
        <f>IF(ROWS(G$2:G14)&gt;$G$1,"",LOOKUP(ROWS(G$2:G14),E:E,B:B))</f>
        <v>Butterfly Check Valve PN10 DN 600 mm.</v>
      </c>
    </row>
    <row r="15" spans="1:7">
      <c r="A15" s="59">
        <v>1608</v>
      </c>
      <c r="B15" s="64" t="s">
        <v>224</v>
      </c>
      <c r="C15" s="59" t="s">
        <v>26</v>
      </c>
      <c r="D15" s="64" t="s">
        <v>212</v>
      </c>
      <c r="E15" s="12">
        <f>IF(ISNUMBER(SEARCH($F$1,B15)),LOOKUP(9.99999999999999E+307,E$1:E14)+1,"")</f>
        <v>14</v>
      </c>
      <c r="F15" s="12"/>
      <c r="G15" s="12" t="str">
        <f>IF(ROWS(G$2:G15)&gt;$G$1,"",LOOKUP(ROWS(G$2:G15),E:E,B:B))</f>
        <v>Butterfly Valve PN10 DN 100 mm.</v>
      </c>
    </row>
    <row r="16" spans="1:7">
      <c r="A16" s="59">
        <v>1607</v>
      </c>
      <c r="B16" s="64" t="s">
        <v>225</v>
      </c>
      <c r="C16" s="59" t="s">
        <v>26</v>
      </c>
      <c r="D16" s="64" t="s">
        <v>212</v>
      </c>
      <c r="E16" s="12">
        <f>IF(ISNUMBER(SEARCH($F$1,B16)),LOOKUP(9.99999999999999E+307,E$1:E15)+1,"")</f>
        <v>15</v>
      </c>
      <c r="F16" s="12"/>
      <c r="G16" s="12" t="str">
        <f>IF(ROWS(G$2:G16)&gt;$G$1,"",LOOKUP(ROWS(G$2:G16),E:E,B:B))</f>
        <v>Butterfly Valve PN10 DN 150 mm.</v>
      </c>
    </row>
    <row r="17" spans="1:7">
      <c r="A17" s="59">
        <v>1621</v>
      </c>
      <c r="B17" s="64" t="s">
        <v>226</v>
      </c>
      <c r="C17" s="59" t="s">
        <v>26</v>
      </c>
      <c r="D17" s="64" t="s">
        <v>212</v>
      </c>
      <c r="E17" s="12">
        <f>IF(ISNUMBER(SEARCH($F$1,B17)),LOOKUP(9.99999999999999E+307,E$1:E16)+1,"")</f>
        <v>16</v>
      </c>
      <c r="F17" s="12"/>
      <c r="G17" s="12" t="str">
        <f>IF(ROWS(G$2:G17)&gt;$G$1,"",LOOKUP(ROWS(G$2:G17),E:E,B:B))</f>
        <v>Butterfly Valve PN10 DN 200 mm.</v>
      </c>
    </row>
    <row r="18" spans="1:7">
      <c r="A18" s="59">
        <v>1604</v>
      </c>
      <c r="B18" s="64" t="s">
        <v>227</v>
      </c>
      <c r="C18" s="59" t="s">
        <v>26</v>
      </c>
      <c r="D18" s="64" t="s">
        <v>212</v>
      </c>
      <c r="E18" s="12">
        <f>IF(ISNUMBER(SEARCH($F$1,B18)),LOOKUP(9.99999999999999E+307,E$1:E17)+1,"")</f>
        <v>17</v>
      </c>
      <c r="F18" s="12"/>
      <c r="G18" s="12" t="str">
        <f>IF(ROWS(G$2:G18)&gt;$G$1,"",LOOKUP(ROWS(G$2:G18),E:E,B:B))</f>
        <v>Butterfly Valve PN10 DN 250 mm.</v>
      </c>
    </row>
    <row r="19" spans="1:7">
      <c r="A19" s="59">
        <v>1624</v>
      </c>
      <c r="B19" s="64" t="s">
        <v>228</v>
      </c>
      <c r="C19" s="59" t="s">
        <v>26</v>
      </c>
      <c r="D19" s="64" t="s">
        <v>212</v>
      </c>
      <c r="E19" s="12">
        <f>IF(ISNUMBER(SEARCH($F$1,B19)),LOOKUP(9.99999999999999E+307,E$1:E18)+1,"")</f>
        <v>18</v>
      </c>
      <c r="F19" s="12"/>
      <c r="G19" s="12" t="str">
        <f>IF(ROWS(G$2:G19)&gt;$G$1,"",LOOKUP(ROWS(G$2:G19),E:E,B:B))</f>
        <v>Butterfly Valve PN10 DN 300 mm.</v>
      </c>
    </row>
    <row r="20" spans="1:7">
      <c r="A20" s="59">
        <v>1606</v>
      </c>
      <c r="B20" s="64" t="s">
        <v>229</v>
      </c>
      <c r="C20" s="59" t="s">
        <v>26</v>
      </c>
      <c r="D20" s="64" t="s">
        <v>212</v>
      </c>
      <c r="E20" s="12">
        <f>IF(ISNUMBER(SEARCH($F$1,B20)),LOOKUP(9.99999999999999E+307,E$1:E19)+1,"")</f>
        <v>19</v>
      </c>
      <c r="F20" s="12"/>
      <c r="G20" s="12" t="str">
        <f>IF(ROWS(G$2:G20)&gt;$G$1,"",LOOKUP(ROWS(G$2:G20),E:E,B:B))</f>
        <v>Butterfly Valve PN10 DN 400 mm.</v>
      </c>
    </row>
    <row r="21" spans="1:7">
      <c r="A21" s="59">
        <v>1620</v>
      </c>
      <c r="B21" s="64" t="s">
        <v>230</v>
      </c>
      <c r="C21" s="59" t="s">
        <v>26</v>
      </c>
      <c r="D21" s="64" t="s">
        <v>212</v>
      </c>
      <c r="E21" s="12">
        <f>IF(ISNUMBER(SEARCH($F$1,B21)),LOOKUP(9.99999999999999E+307,E$1:E20)+1,"")</f>
        <v>20</v>
      </c>
      <c r="F21" s="12"/>
      <c r="G21" s="12" t="str">
        <f>IF(ROWS(G$2:G21)&gt;$G$1,"",LOOKUP(ROWS(G$2:G21),E:E,B:B))</f>
        <v>Butterfly Valve PN10 DN 500 mm.</v>
      </c>
    </row>
    <row r="22" spans="1:7">
      <c r="A22" s="59">
        <v>1625</v>
      </c>
      <c r="B22" s="64" t="s">
        <v>231</v>
      </c>
      <c r="C22" s="59" t="s">
        <v>26</v>
      </c>
      <c r="D22" s="64" t="s">
        <v>212</v>
      </c>
      <c r="E22" s="12">
        <f>IF(ISNUMBER(SEARCH($F$1,B22)),LOOKUP(9.99999999999999E+307,E$1:E21)+1,"")</f>
        <v>21</v>
      </c>
      <c r="F22" s="12"/>
      <c r="G22" s="12" t="str">
        <f>IF(ROWS(G$2:G22)&gt;$G$1,"",LOOKUP(ROWS(G$2:G22),E:E,B:B))</f>
        <v>Butterfly Valve PN16 DN 100 mm.</v>
      </c>
    </row>
    <row r="23" spans="1:7">
      <c r="A23" s="59">
        <v>1605</v>
      </c>
      <c r="B23" s="64" t="s">
        <v>232</v>
      </c>
      <c r="C23" s="59" t="s">
        <v>26</v>
      </c>
      <c r="D23" s="64" t="s">
        <v>212</v>
      </c>
      <c r="E23" s="12">
        <f>IF(ISNUMBER(SEARCH($F$1,B23)),LOOKUP(9.99999999999999E+307,E$1:E22)+1,"")</f>
        <v>22</v>
      </c>
      <c r="F23" s="12"/>
      <c r="G23" s="12" t="str">
        <f>IF(ROWS(G$2:G23)&gt;$G$1,"",LOOKUP(ROWS(G$2:G23),E:E,B:B))</f>
        <v>Butterfly Valve PN16 DN 200 mm.</v>
      </c>
    </row>
    <row r="24" spans="1:7">
      <c r="A24" s="59">
        <v>1611</v>
      </c>
      <c r="B24" s="64" t="s">
        <v>233</v>
      </c>
      <c r="C24" s="59" t="s">
        <v>26</v>
      </c>
      <c r="D24" s="64" t="s">
        <v>212</v>
      </c>
      <c r="E24" s="12">
        <f>IF(ISNUMBER(SEARCH($F$1,B24)),LOOKUP(9.99999999999999E+307,E$1:E23)+1,"")</f>
        <v>23</v>
      </c>
      <c r="F24" s="12"/>
      <c r="G24" s="12" t="str">
        <f>IF(ROWS(G$2:G24)&gt;$G$1,"",LOOKUP(ROWS(G$2:G24),E:E,B:B))</f>
        <v>Butterfly Valve PN16 DN 300 mm.</v>
      </c>
    </row>
    <row r="25" spans="1:7">
      <c r="A25" s="59">
        <v>1612</v>
      </c>
      <c r="B25" s="64" t="s">
        <v>234</v>
      </c>
      <c r="C25" s="59" t="s">
        <v>26</v>
      </c>
      <c r="D25" s="64" t="s">
        <v>212</v>
      </c>
      <c r="E25" s="12">
        <f>IF(ISNUMBER(SEARCH($F$1,B25)),LOOKUP(9.99999999999999E+307,E$1:E24)+1,"")</f>
        <v>24</v>
      </c>
      <c r="F25" s="12"/>
      <c r="G25" s="12" t="str">
        <f>IF(ROWS(G$2:G25)&gt;$G$1,"",LOOKUP(ROWS(G$2:G25),E:E,B:B))</f>
        <v>Butterfly Valve PN16 DN 500 mm.</v>
      </c>
    </row>
    <row r="26" spans="1:7">
      <c r="A26" s="59">
        <v>1022</v>
      </c>
      <c r="B26" s="64" t="s">
        <v>235</v>
      </c>
      <c r="C26" s="59" t="s">
        <v>26</v>
      </c>
      <c r="D26" s="64" t="s">
        <v>212</v>
      </c>
      <c r="E26" s="12">
        <f>IF(ISNUMBER(SEARCH($F$1,B26)),LOOKUP(9.99999999999999E+307,E$1:E25)+1,"")</f>
        <v>25</v>
      </c>
      <c r="F26" s="12"/>
      <c r="G26" s="12" t="str">
        <f>IF(ROWS(G$2:G26)&gt;$G$1,"",LOOKUP(ROWS(G$2:G26),E:E,B:B))</f>
        <v>Combination Air Valve DN 150 มม.</v>
      </c>
    </row>
    <row r="27" spans="1:7">
      <c r="A27" s="59">
        <v>1626</v>
      </c>
      <c r="B27" s="64" t="s">
        <v>236</v>
      </c>
      <c r="C27" s="59" t="s">
        <v>26</v>
      </c>
      <c r="D27" s="64" t="s">
        <v>212</v>
      </c>
      <c r="E27" s="12">
        <f>IF(ISNUMBER(SEARCH($F$1,B27)),LOOKUP(9.99999999999999E+307,E$1:E26)+1,"")</f>
        <v>26</v>
      </c>
      <c r="F27" s="12"/>
      <c r="G27" s="12" t="str">
        <f>IF(ROWS(G$2:G27)&gt;$G$1,"",LOOKUP(ROWS(G$2:G27),E:E,B:B))</f>
        <v>Combination Air Valve DN 50 มม.</v>
      </c>
    </row>
    <row r="28" spans="1:7">
      <c r="A28" s="59">
        <v>1615</v>
      </c>
      <c r="B28" s="64" t="s">
        <v>237</v>
      </c>
      <c r="C28" s="59" t="s">
        <v>26</v>
      </c>
      <c r="D28" s="64" t="s">
        <v>212</v>
      </c>
      <c r="E28" s="12">
        <f>IF(ISNUMBER(SEARCH($F$1,B28)),LOOKUP(9.99999999999999E+307,E$1:E27)+1,"")</f>
        <v>27</v>
      </c>
      <c r="F28" s="12"/>
      <c r="G28" s="12" t="str">
        <f>IF(ROWS(G$2:G28)&gt;$G$1,"",LOOKUP(ROWS(G$2:G28),E:E,B:B))</f>
        <v>Combination Air Valve DN 80 มม.</v>
      </c>
    </row>
    <row r="29" spans="1:7">
      <c r="A29" s="59">
        <v>1075</v>
      </c>
      <c r="B29" s="64" t="s">
        <v>238</v>
      </c>
      <c r="C29" s="59" t="s">
        <v>26</v>
      </c>
      <c r="D29" s="64" t="s">
        <v>212</v>
      </c>
      <c r="E29" s="12">
        <f>IF(ISNUMBER(SEARCH($F$1,B29)),LOOKUP(9.99999999999999E+307,E$1:E28)+1,"")</f>
        <v>28</v>
      </c>
      <c r="F29" s="12"/>
      <c r="G29" s="12" t="str">
        <f>IF(ROWS(G$2:G29)&gt;$G$1,"",LOOKUP(ROWS(G$2:G29),E:E,B:B))</f>
        <v>D.2 วงกบประตูเหล็กบานเดี่ยวช่องแสงบน # 80x(200+80) ซม.</v>
      </c>
    </row>
    <row r="30" spans="1:7">
      <c r="A30" s="59">
        <v>1076</v>
      </c>
      <c r="B30" s="64" t="s">
        <v>239</v>
      </c>
      <c r="C30" s="59" t="s">
        <v>26</v>
      </c>
      <c r="D30" s="64" t="s">
        <v>212</v>
      </c>
      <c r="E30" s="12">
        <f>IF(ISNUMBER(SEARCH($F$1,B30)),LOOKUP(9.99999999999999E+307,E$1:E29)+1,"")</f>
        <v>29</v>
      </c>
      <c r="F30" s="12"/>
      <c r="G30" s="12" t="str">
        <f>IF(ROWS(G$2:G30)&gt;$G$1,"",LOOKUP(ROWS(G$2:G30),E:E,B:B))</f>
        <v>D.3 เหล็กวงกบประตูไม้บานเดี่ยวช่องแสงบน # 160x250 ซม.</v>
      </c>
    </row>
    <row r="31" spans="1:7">
      <c r="A31" s="59">
        <v>1081</v>
      </c>
      <c r="B31" s="64" t="s">
        <v>240</v>
      </c>
      <c r="C31" s="59" t="s">
        <v>26</v>
      </c>
      <c r="D31" s="64" t="s">
        <v>212</v>
      </c>
      <c r="E31" s="12">
        <f>IF(ISNUMBER(SEARCH($F$1,B31)),LOOKUP(9.99999999999999E+307,E$1:E30)+1,"")</f>
        <v>30</v>
      </c>
      <c r="F31" s="12"/>
      <c r="G31" s="12" t="str">
        <f>IF(ROWS(G$2:G31)&gt;$G$1,"",LOOKUP(ROWS(G$2:G31),E:E,B:B))</f>
        <v>D.3A เหล็กวงกบประตูไม้บานเดี่ยวช่องแสงบน # 80x280 ซม.</v>
      </c>
    </row>
    <row r="32" spans="1:7">
      <c r="A32" s="59">
        <v>1540</v>
      </c>
      <c r="B32" s="64" t="s">
        <v>241</v>
      </c>
      <c r="C32" s="59" t="s">
        <v>29</v>
      </c>
      <c r="D32" s="64" t="s">
        <v>212</v>
      </c>
      <c r="E32" s="12">
        <f>IF(ISNUMBER(SEARCH($F$1,B32)),LOOKUP(9.99999999999999E+307,E$1:E31)+1,"")</f>
        <v>31</v>
      </c>
      <c r="F32" s="12"/>
      <c r="G32" s="12" t="str">
        <f>IF(ROWS(G$2:G32)&gt;$G$1,"",LOOKUP(ROWS(G$2:G32),E:E,B:B))</f>
        <v>Drum For Canon IR2318L</v>
      </c>
    </row>
    <row r="33" spans="1:7">
      <c r="A33" s="59">
        <v>1011</v>
      </c>
      <c r="B33" s="64" t="s">
        <v>242</v>
      </c>
      <c r="C33" s="59" t="s">
        <v>26</v>
      </c>
      <c r="D33" s="64" t="s">
        <v>212</v>
      </c>
      <c r="E33" s="12">
        <f>IF(ISNUMBER(SEARCH($F$1,B33)),LOOKUP(9.99999999999999E+307,E$1:E32)+1,"")</f>
        <v>32</v>
      </c>
      <c r="F33" s="12"/>
      <c r="G33" s="12" t="str">
        <f>IF(ROWS(G$2:G33)&gt;$G$1,"",LOOKUP(ROWS(G$2:G33),E:E,B:B))</f>
        <v>Flexible Coupling # 400 มม. (UG)</v>
      </c>
    </row>
    <row r="34" spans="1:7">
      <c r="A34" s="59">
        <v>1012</v>
      </c>
      <c r="B34" s="64" t="s">
        <v>243</v>
      </c>
      <c r="C34" s="59" t="s">
        <v>26</v>
      </c>
      <c r="D34" s="64" t="s">
        <v>212</v>
      </c>
      <c r="E34" s="12">
        <f>IF(ISNUMBER(SEARCH($F$1,B34)),LOOKUP(9.99999999999999E+307,E$1:E33)+1,"")</f>
        <v>33</v>
      </c>
      <c r="F34" s="12"/>
      <c r="G34" s="12" t="str">
        <f>IF(ROWS(G$2:G34)&gt;$G$1,"",LOOKUP(ROWS(G$2:G34),E:E,B:B))</f>
        <v>Flexible Coupling # 500 มม. (UG)</v>
      </c>
    </row>
    <row r="35" spans="1:7">
      <c r="A35" s="59">
        <v>1013</v>
      </c>
      <c r="B35" s="64" t="s">
        <v>244</v>
      </c>
      <c r="C35" s="59" t="s">
        <v>26</v>
      </c>
      <c r="D35" s="64" t="s">
        <v>212</v>
      </c>
      <c r="E35" s="12">
        <f>IF(ISNUMBER(SEARCH($F$1,B35)),LOOKUP(9.99999999999999E+307,E$1:E34)+1,"")</f>
        <v>34</v>
      </c>
      <c r="F35" s="12"/>
      <c r="G35" s="12" t="str">
        <f>IF(ROWS(G$2:G35)&gt;$G$1,"",LOOKUP(ROWS(G$2:G35),E:E,B:B))</f>
        <v>Flexible Coupling # 600 มม. (UG)</v>
      </c>
    </row>
    <row r="36" spans="1:7">
      <c r="A36" s="59">
        <v>1469</v>
      </c>
      <c r="B36" s="64" t="s">
        <v>245</v>
      </c>
      <c r="C36" s="59" t="s">
        <v>29</v>
      </c>
      <c r="D36" s="64" t="s">
        <v>212</v>
      </c>
      <c r="E36" s="12">
        <f>IF(ISNUMBER(SEARCH($F$1,B36)),LOOKUP(9.99999999999999E+307,E$1:E35)+1,"")</f>
        <v>35</v>
      </c>
      <c r="F36" s="12"/>
      <c r="G36" s="12" t="str">
        <f>IF(ROWS(G$2:G36)&gt;$G$1,"",LOOKUP(ROWS(G$2:G36),E:E,B:B))</f>
        <v>Flow Control Valve Model 772 # 300 มม.</v>
      </c>
    </row>
    <row r="37" spans="1:7">
      <c r="A37" s="59">
        <v>1441</v>
      </c>
      <c r="B37" s="64" t="s">
        <v>246</v>
      </c>
      <c r="C37" s="59" t="s">
        <v>26</v>
      </c>
      <c r="D37" s="64" t="s">
        <v>212</v>
      </c>
      <c r="E37" s="12">
        <f>IF(ISNUMBER(SEARCH($F$1,B37)),LOOKUP(9.99999999999999E+307,E$1:E36)+1,"")</f>
        <v>36</v>
      </c>
      <c r="F37" s="12"/>
      <c r="G37" s="12" t="str">
        <f>IF(ROWS(G$2:G37)&gt;$G$1,"",LOOKUP(ROWS(G$2:G37),E:E,B:B))</f>
        <v>Magnetic Flow</v>
      </c>
    </row>
    <row r="38" spans="1:7">
      <c r="A38" s="59">
        <v>1622</v>
      </c>
      <c r="B38" s="64" t="s">
        <v>247</v>
      </c>
      <c r="C38" s="59" t="s">
        <v>26</v>
      </c>
      <c r="D38" s="64" t="s">
        <v>212</v>
      </c>
      <c r="E38" s="12">
        <f>IF(ISNUMBER(SEARCH($F$1,B38)),LOOKUP(9.99999999999999E+307,E$1:E37)+1,"")</f>
        <v>37</v>
      </c>
      <c r="F38" s="12"/>
      <c r="G38" s="12" t="str">
        <f>IF(ROWS(G$2:G38)&gt;$G$1,"",LOOKUP(ROWS(G$2:G38),E:E,B:B))</f>
        <v>Moterized Butterfly Valve PN16 DN 150 mm.</v>
      </c>
    </row>
    <row r="39" spans="1:7">
      <c r="A39" s="59">
        <v>1617</v>
      </c>
      <c r="B39" s="64" t="s">
        <v>248</v>
      </c>
      <c r="C39" s="59" t="s">
        <v>26</v>
      </c>
      <c r="D39" s="64" t="s">
        <v>212</v>
      </c>
      <c r="E39" s="12">
        <f>IF(ISNUMBER(SEARCH($F$1,B39)),LOOKUP(9.99999999999999E+307,E$1:E38)+1,"")</f>
        <v>38</v>
      </c>
      <c r="F39" s="12"/>
      <c r="G39" s="12" t="str">
        <f>IF(ROWS(G$2:G39)&gt;$G$1,"",LOOKUP(ROWS(G$2:G39),E:E,B:B))</f>
        <v>Moterized Butterfly Valve PN16 DN 200 mm.</v>
      </c>
    </row>
    <row r="40" spans="1:7">
      <c r="A40" s="59">
        <v>1616</v>
      </c>
      <c r="B40" s="64" t="s">
        <v>249</v>
      </c>
      <c r="C40" s="59" t="s">
        <v>26</v>
      </c>
      <c r="D40" s="64" t="s">
        <v>212</v>
      </c>
      <c r="E40" s="12">
        <f>IF(ISNUMBER(SEARCH($F$1,B40)),LOOKUP(9.99999999999999E+307,E$1:E39)+1,"")</f>
        <v>39</v>
      </c>
      <c r="F40" s="12"/>
      <c r="G40" s="12" t="str">
        <f>IF(ROWS(G$2:G40)&gt;$G$1,"",LOOKUP(ROWS(G$2:G40),E:E,B:B))</f>
        <v>Moterized Butterfly Valve PN16 DN 400 mm.</v>
      </c>
    </row>
    <row r="41" spans="1:7">
      <c r="A41" s="59">
        <v>1610</v>
      </c>
      <c r="B41" s="64" t="s">
        <v>250</v>
      </c>
      <c r="C41" s="59" t="s">
        <v>26</v>
      </c>
      <c r="D41" s="64" t="s">
        <v>212</v>
      </c>
      <c r="E41" s="12">
        <f>IF(ISNUMBER(SEARCH($F$1,B41)),LOOKUP(9.99999999999999E+307,E$1:E40)+1,"")</f>
        <v>40</v>
      </c>
      <c r="F41" s="12"/>
      <c r="G41" s="12" t="str">
        <f>IF(ROWS(G$2:G41)&gt;$G$1,"",LOOKUP(ROWS(G$2:G41),E:E,B:B))</f>
        <v>Moterized Butterfly Valve PN16 DN 500 mm.</v>
      </c>
    </row>
    <row r="42" spans="1:7">
      <c r="A42" s="59">
        <v>1613</v>
      </c>
      <c r="B42" s="64" t="s">
        <v>251</v>
      </c>
      <c r="C42" s="59" t="s">
        <v>26</v>
      </c>
      <c r="D42" s="64" t="s">
        <v>212</v>
      </c>
      <c r="E42" s="12">
        <f>IF(ISNUMBER(SEARCH($F$1,B42)),LOOKUP(9.99999999999999E+307,E$1:E41)+1,"")</f>
        <v>41</v>
      </c>
      <c r="F42" s="12"/>
      <c r="G42" s="12" t="str">
        <f>IF(ROWS(G$2:G42)&gt;$G$1,"",LOOKUP(ROWS(G$2:G42),E:E,B:B))</f>
        <v>Moterized Butterfly Valve PN16 DN 600 mm.</v>
      </c>
    </row>
    <row r="43" spans="1:7">
      <c r="A43" s="59">
        <v>1026</v>
      </c>
      <c r="B43" s="64" t="s">
        <v>252</v>
      </c>
      <c r="C43" s="59" t="s">
        <v>253</v>
      </c>
      <c r="D43" s="64" t="s">
        <v>212</v>
      </c>
      <c r="E43" s="12">
        <f>IF(ISNUMBER(SEARCH($F$1,B43)),LOOKUP(9.99999999999999E+307,E$1:E42)+1,"")</f>
        <v>42</v>
      </c>
      <c r="F43" s="12"/>
      <c r="G43" s="12" t="str">
        <f>IF(ROWS(G$2:G43)&gt;$G$1,"",LOOKUP(ROWS(G$2:G43),E:E,B:B))</f>
        <v>P.E. Tape 20 ลิตร/ถัง</v>
      </c>
    </row>
    <row r="44" spans="1:7">
      <c r="A44" s="59">
        <v>1014</v>
      </c>
      <c r="B44" s="64" t="s">
        <v>254</v>
      </c>
      <c r="C44" s="59" t="s">
        <v>29</v>
      </c>
      <c r="D44" s="64" t="s">
        <v>212</v>
      </c>
      <c r="E44" s="12">
        <f>IF(ISNUMBER(SEARCH($F$1,B44)),LOOKUP(9.99999999999999E+307,E$1:E43)+1,"")</f>
        <v>43</v>
      </c>
      <c r="F44" s="12"/>
      <c r="G44" s="12" t="str">
        <f>IF(ROWS(G$2:G44)&gt;$G$1,"",LOOKUP(ROWS(G$2:G44),E:E,B:B))</f>
        <v>Pressure Reducing Valve # 400 มม.</v>
      </c>
    </row>
    <row r="45" spans="1:7">
      <c r="A45" s="59">
        <v>1470</v>
      </c>
      <c r="B45" s="64" t="s">
        <v>255</v>
      </c>
      <c r="C45" s="59" t="s">
        <v>29</v>
      </c>
      <c r="D45" s="64" t="s">
        <v>212</v>
      </c>
      <c r="E45" s="12">
        <f>IF(ISNUMBER(SEARCH($F$1,B45)),LOOKUP(9.99999999999999E+307,E$1:E44)+1,"")</f>
        <v>44</v>
      </c>
      <c r="F45" s="12"/>
      <c r="G45" s="12" t="str">
        <f>IF(ROWS(G$2:G45)&gt;$G$1,"",LOOKUP(ROWS(G$2:G45),E:E,B:B))</f>
        <v>Pressure Reducing Valve # 720 มม.</v>
      </c>
    </row>
    <row r="46" spans="1:7">
      <c r="A46" s="59">
        <v>1594</v>
      </c>
      <c r="B46" s="64" t="s">
        <v>256</v>
      </c>
      <c r="C46" s="59" t="s">
        <v>91</v>
      </c>
      <c r="D46" s="64" t="s">
        <v>212</v>
      </c>
      <c r="E46" s="12">
        <f>IF(ISNUMBER(SEARCH($F$1,B46)),LOOKUP(9.99999999999999E+307,E$1:E45)+1,"")</f>
        <v>45</v>
      </c>
      <c r="F46" s="12"/>
      <c r="G46" s="12" t="str">
        <f>IF(ROWS(G$2:G46)&gt;$G$1,"",LOOKUP(ROWS(G$2:G46),E:E,B:B))</f>
        <v>Push-Pull (1500-1900)</v>
      </c>
    </row>
    <row r="47" spans="1:7">
      <c r="A47" s="59">
        <v>1595</v>
      </c>
      <c r="B47" s="64" t="s">
        <v>257</v>
      </c>
      <c r="C47" s="59" t="s">
        <v>91</v>
      </c>
      <c r="D47" s="64" t="s">
        <v>212</v>
      </c>
      <c r="E47" s="12">
        <f>IF(ISNUMBER(SEARCH($F$1,B47)),LOOKUP(9.99999999999999E+307,E$1:E46)+1,"")</f>
        <v>46</v>
      </c>
      <c r="F47" s="12"/>
      <c r="G47" s="12" t="str">
        <f>IF(ROWS(G$2:G47)&gt;$G$1,"",LOOKUP(ROWS(G$2:G47),E:E,B:B))</f>
        <v>Push-Pull (2300-2900)</v>
      </c>
    </row>
    <row r="48" spans="1:7">
      <c r="A48" s="59">
        <v>1495</v>
      </c>
      <c r="B48" s="64" t="s">
        <v>258</v>
      </c>
      <c r="C48" s="59" t="s">
        <v>253</v>
      </c>
      <c r="D48" s="64" t="s">
        <v>212</v>
      </c>
      <c r="E48" s="12">
        <f>IF(ISNUMBER(SEARCH($F$1,B48)),LOOKUP(9.99999999999999E+307,E$1:E47)+1,"")</f>
        <v>47</v>
      </c>
      <c r="F48" s="12"/>
      <c r="G48" s="12" t="str">
        <f>IF(ROWS(G$2:G48)&gt;$G$1,"",LOOKUP(ROWS(G$2:G48),E:E,B:B))</f>
        <v>SHAIC No.AC-700 (Joint Wrap Coating Tape) Polyethylene Tape Size 1 mm. x 0.15x30m</v>
      </c>
    </row>
    <row r="49" spans="1:7">
      <c r="A49" s="59">
        <v>1015</v>
      </c>
      <c r="B49" s="64" t="s">
        <v>259</v>
      </c>
      <c r="C49" s="59" t="s">
        <v>26</v>
      </c>
      <c r="D49" s="64" t="s">
        <v>212</v>
      </c>
      <c r="E49" s="12">
        <f>IF(ISNUMBER(SEARCH($F$1,B49)),LOOKUP(9.99999999999999E+307,E$1:E48)+1,"")</f>
        <v>48</v>
      </c>
      <c r="F49" s="12"/>
      <c r="G49" s="12" t="str">
        <f>IF(ROWS(G$2:G49)&gt;$G$1,"",LOOKUP(ROWS(G$2:G49),E:E,B:B))</f>
        <v>Sluice Gate Valve # 1000x1000 มม.</v>
      </c>
    </row>
    <row r="50" spans="1:7">
      <c r="A50" s="59">
        <v>1016</v>
      </c>
      <c r="B50" s="64" t="s">
        <v>260</v>
      </c>
      <c r="C50" s="59" t="s">
        <v>26</v>
      </c>
      <c r="D50" s="64" t="s">
        <v>212</v>
      </c>
      <c r="E50" s="12">
        <f>IF(ISNUMBER(SEARCH($F$1,B50)),LOOKUP(9.99999999999999E+307,E$1:E49)+1,"")</f>
        <v>49</v>
      </c>
      <c r="F50" s="12"/>
      <c r="G50" s="12" t="str">
        <f>IF(ROWS(G$2:G50)&gt;$G$1,"",LOOKUP(ROWS(G$2:G50),E:E,B:B))</f>
        <v>Sluice Gate Valve # 1500x1500 มม.</v>
      </c>
    </row>
    <row r="51" spans="1:7">
      <c r="A51" s="59">
        <v>1474</v>
      </c>
      <c r="B51" s="64" t="s">
        <v>261</v>
      </c>
      <c r="C51" s="59" t="s">
        <v>262</v>
      </c>
      <c r="D51" s="64" t="s">
        <v>212</v>
      </c>
      <c r="E51" s="12">
        <f>IF(ISNUMBER(SEARCH($F$1,B51)),LOOKUP(9.99999999999999E+307,E$1:E50)+1,"")</f>
        <v>50</v>
      </c>
      <c r="F51" s="12"/>
      <c r="G51" s="12" t="str">
        <f>IF(ROWS(G$2:G51)&gt;$G$1,"",LOOKUP(ROWS(G$2:G51),E:E,B:B))</f>
        <v>Supercast SW20 (5m.) # 200 ม.</v>
      </c>
    </row>
    <row r="52" spans="1:7">
      <c r="A52" s="59">
        <v>1489</v>
      </c>
      <c r="B52" s="64" t="s">
        <v>263</v>
      </c>
      <c r="C52" s="59" t="s">
        <v>26</v>
      </c>
      <c r="D52" s="64" t="s">
        <v>212</v>
      </c>
      <c r="E52" s="12">
        <f>IF(ISNUMBER(SEARCH($F$1,B52)),LOOKUP(9.99999999999999E+307,E$1:E51)+1,"")</f>
        <v>51</v>
      </c>
      <c r="F52" s="12"/>
      <c r="G52" s="12" t="str">
        <f>IF(ROWS(G$2:G52)&gt;$G$1,"",LOOKUP(ROWS(G$2:G52),E:E,B:B))</f>
        <v>Surface Box แอร์วาล์ว</v>
      </c>
    </row>
    <row r="53" spans="1:7">
      <c r="A53" s="59">
        <v>1471</v>
      </c>
      <c r="B53" s="64" t="s">
        <v>264</v>
      </c>
      <c r="C53" s="59" t="s">
        <v>29</v>
      </c>
      <c r="D53" s="64" t="s">
        <v>212</v>
      </c>
      <c r="E53" s="12">
        <f>IF(ISNUMBER(SEARCH($F$1,B53)),LOOKUP(9.99999999999999E+307,E$1:E52)+1,"")</f>
        <v>52</v>
      </c>
      <c r="F53" s="12"/>
      <c r="G53" s="12" t="str">
        <f>IF(ROWS(G$2:G53)&gt;$G$1,"",LOOKUP(ROWS(G$2:G53),E:E,B:B))</f>
        <v>Surge Valve Model 735 # 100 มม.</v>
      </c>
    </row>
    <row r="54" spans="1:7">
      <c r="A54" s="59">
        <v>1472</v>
      </c>
      <c r="B54" s="64" t="s">
        <v>265</v>
      </c>
      <c r="C54" s="59" t="s">
        <v>29</v>
      </c>
      <c r="D54" s="64" t="s">
        <v>212</v>
      </c>
      <c r="E54" s="12">
        <f>IF(ISNUMBER(SEARCH($F$1,B54)),LOOKUP(9.99999999999999E+307,E$1:E53)+1,"")</f>
        <v>53</v>
      </c>
      <c r="F54" s="12"/>
      <c r="G54" s="12" t="str">
        <f>IF(ROWS(G$2:G54)&gt;$G$1,"",LOOKUP(ROWS(G$2:G54),E:E,B:B))</f>
        <v>Surge Valve Model 735 # 250 มม.</v>
      </c>
    </row>
    <row r="55" spans="1:7">
      <c r="A55" s="59">
        <v>1473</v>
      </c>
      <c r="B55" s="64" t="s">
        <v>266</v>
      </c>
      <c r="C55" s="59" t="s">
        <v>29</v>
      </c>
      <c r="D55" s="64" t="s">
        <v>212</v>
      </c>
      <c r="E55" s="12">
        <f>IF(ISNUMBER(SEARCH($F$1,B55)),LOOKUP(9.99999999999999E+307,E$1:E54)+1,"")</f>
        <v>54</v>
      </c>
      <c r="F55" s="12"/>
      <c r="G55" s="12" t="str">
        <f>IF(ROWS(G$2:G55)&gt;$G$1,"",LOOKUP(ROWS(G$2:G55),E:E,B:B))</f>
        <v>Surge Valve Model 735 # 300 มม.</v>
      </c>
    </row>
    <row r="56" spans="1:7">
      <c r="A56" s="59">
        <v>1442</v>
      </c>
      <c r="B56" s="64" t="s">
        <v>267</v>
      </c>
      <c r="C56" s="59" t="s">
        <v>29</v>
      </c>
      <c r="D56" s="64" t="s">
        <v>212</v>
      </c>
      <c r="E56" s="12">
        <f>IF(ISNUMBER(SEARCH($F$1,B56)),LOOKUP(9.99999999999999E+307,E$1:E55)+1,"")</f>
        <v>55</v>
      </c>
      <c r="F56" s="12"/>
      <c r="G56" s="12" t="str">
        <f>IF(ROWS(G$2:G56)&gt;$G$1,"",LOOKUP(ROWS(G$2:G56),E:E,B:B))</f>
        <v>Ultrasonic Flowmeter (Clamp On)</v>
      </c>
    </row>
    <row r="57" spans="1:7">
      <c r="A57" s="59">
        <v>1443</v>
      </c>
      <c r="B57" s="64" t="s">
        <v>268</v>
      </c>
      <c r="C57" s="59" t="s">
        <v>29</v>
      </c>
      <c r="D57" s="64" t="s">
        <v>212</v>
      </c>
      <c r="E57" s="12">
        <f>IF(ISNUMBER(SEARCH($F$1,B57)),LOOKUP(9.99999999999999E+307,E$1:E56)+1,"")</f>
        <v>56</v>
      </c>
      <c r="F57" s="12"/>
      <c r="G57" s="12" t="str">
        <f>IF(ROWS(G$2:G57)&gt;$G$1,"",LOOKUP(ROWS(G$2:G57),E:E,B:B))</f>
        <v>Ultrasonic Flowmeter (Insert Type)</v>
      </c>
    </row>
    <row r="58" spans="1:7">
      <c r="A58" s="59">
        <v>1082</v>
      </c>
      <c r="B58" s="64" t="s">
        <v>269</v>
      </c>
      <c r="C58" s="59" t="s">
        <v>26</v>
      </c>
      <c r="D58" s="64" t="s">
        <v>212</v>
      </c>
      <c r="E58" s="12">
        <f>IF(ISNUMBER(SEARCH($F$1,B58)),LOOKUP(9.99999999999999E+307,E$1:E57)+1,"")</f>
        <v>57</v>
      </c>
      <c r="F58" s="12"/>
      <c r="G58" s="12" t="str">
        <f>IF(ROWS(G$2:G58)&gt;$G$1,"",LOOKUP(ROWS(G$2:G58),E:E,B:B))</f>
        <v>W1 เหล็กวงกบหน้าต่างเกล็ดปรับมุม # 195x(205+90) ซม.</v>
      </c>
    </row>
    <row r="59" spans="1:7">
      <c r="A59" s="59">
        <v>1083</v>
      </c>
      <c r="B59" s="64" t="s">
        <v>270</v>
      </c>
      <c r="C59" s="59" t="s">
        <v>26</v>
      </c>
      <c r="D59" s="64" t="s">
        <v>212</v>
      </c>
      <c r="E59" s="12">
        <f>IF(ISNUMBER(SEARCH($F$1,B59)),LOOKUP(9.99999999999999E+307,E$1:E58)+1,"")</f>
        <v>58</v>
      </c>
      <c r="F59" s="12"/>
      <c r="G59" s="12" t="str">
        <f>IF(ROWS(G$2:G59)&gt;$G$1,"",LOOKUP(ROWS(G$2:G59),E:E,B:B))</f>
        <v>W2 เหล็กวงกบหน้าต่างเกล็ดปรับมุม # 155x205 ซม.</v>
      </c>
    </row>
    <row r="60" spans="1:7">
      <c r="A60" s="59">
        <v>1087</v>
      </c>
      <c r="B60" s="64" t="s">
        <v>271</v>
      </c>
      <c r="C60" s="59" t="s">
        <v>26</v>
      </c>
      <c r="D60" s="64" t="s">
        <v>212</v>
      </c>
      <c r="E60" s="12">
        <f>IF(ISNUMBER(SEARCH($F$1,B60)),LOOKUP(9.99999999999999E+307,E$1:E59)+1,"")</f>
        <v>59</v>
      </c>
      <c r="F60" s="12"/>
      <c r="G60" s="12" t="str">
        <f>IF(ROWS(G$2:G60)&gt;$G$1,"",LOOKUP(ROWS(G$2:G60),E:E,B:B))</f>
        <v>W3 เหล็กวงกบหน้าต่างเกล็ดกระจกติดตาย # 300x90 ซม.</v>
      </c>
    </row>
    <row r="61" spans="1:7">
      <c r="A61" s="59">
        <v>1097</v>
      </c>
      <c r="B61" s="64" t="s">
        <v>272</v>
      </c>
      <c r="C61" s="59" t="s">
        <v>26</v>
      </c>
      <c r="D61" s="64" t="s">
        <v>212</v>
      </c>
      <c r="E61" s="12">
        <f>IF(ISNUMBER(SEARCH($F$1,B61)),LOOKUP(9.99999999999999E+307,E$1:E60)+1,"")</f>
        <v>60</v>
      </c>
      <c r="F61" s="12"/>
      <c r="G61" s="12" t="str">
        <f>IF(ROWS(G$2:G61)&gt;$G$1,"",LOOKUP(ROWS(G$2:G61),E:E,B:B))</f>
        <v>W3A เหล็กวงกบหน้าต่างกระจกติดตาย # 300x90 ซม.</v>
      </c>
    </row>
    <row r="62" spans="1:7">
      <c r="A62" s="59">
        <v>1098</v>
      </c>
      <c r="B62" s="64" t="s">
        <v>273</v>
      </c>
      <c r="C62" s="59" t="s">
        <v>26</v>
      </c>
      <c r="D62" s="64" t="s">
        <v>212</v>
      </c>
      <c r="E62" s="12">
        <f>IF(ISNUMBER(SEARCH($F$1,B62)),LOOKUP(9.99999999999999E+307,E$1:E61)+1,"")</f>
        <v>61</v>
      </c>
      <c r="F62" s="12"/>
      <c r="G62" s="12" t="str">
        <f>IF(ROWS(G$2:G62)&gt;$G$1,"",LOOKUP(ROWS(G$2:G62),E:E,B:B))</f>
        <v>W4 เหล็กวงกบหน้าต่างเกล็ดกระจกติดตาย # 135x80 ซม.</v>
      </c>
    </row>
    <row r="63" spans="1:7">
      <c r="A63" s="59">
        <v>1099</v>
      </c>
      <c r="B63" s="64" t="s">
        <v>274</v>
      </c>
      <c r="C63" s="59" t="s">
        <v>26</v>
      </c>
      <c r="D63" s="64" t="s">
        <v>212</v>
      </c>
      <c r="E63" s="12">
        <f>IF(ISNUMBER(SEARCH($F$1,B63)),LOOKUP(9.99999999999999E+307,E$1:E62)+1,"")</f>
        <v>62</v>
      </c>
      <c r="F63" s="12"/>
      <c r="G63" s="12" t="str">
        <f>IF(ROWS(G$2:G63)&gt;$G$1,"",LOOKUP(ROWS(G$2:G63),E:E,B:B))</f>
        <v>W5 เหล็กวงกบหน้าต่างกระจกติดตาย # 151(210+80) ซม.</v>
      </c>
    </row>
    <row r="64" spans="1:7">
      <c r="A64" s="59">
        <v>1018</v>
      </c>
      <c r="B64" s="64" t="s">
        <v>275</v>
      </c>
      <c r="C64" s="59" t="s">
        <v>26</v>
      </c>
      <c r="D64" s="64" t="s">
        <v>212</v>
      </c>
      <c r="E64" s="12">
        <f>IF(ISNUMBER(SEARCH($F$1,B64)),LOOKUP(9.99999999999999E+307,E$1:E63)+1,"")</f>
        <v>63</v>
      </c>
      <c r="F64" s="12"/>
      <c r="G64" s="12" t="str">
        <f>IF(ROWS(G$2:G64)&gt;$G$1,"",LOOKUP(ROWS(G$2:G64),E:E,B:B))</f>
        <v>กรวยน้ำล้นชนิดปากแตร # 250 มม.</v>
      </c>
    </row>
    <row r="65" spans="1:7">
      <c r="A65" s="59">
        <v>1019</v>
      </c>
      <c r="B65" s="64" t="s">
        <v>276</v>
      </c>
      <c r="C65" s="59" t="s">
        <v>26</v>
      </c>
      <c r="D65" s="64" t="s">
        <v>212</v>
      </c>
      <c r="E65" s="12">
        <f>IF(ISNUMBER(SEARCH($F$1,B65)),LOOKUP(9.99999999999999E+307,E$1:E64)+1,"")</f>
        <v>64</v>
      </c>
      <c r="F65" s="12"/>
      <c r="G65" s="12" t="str">
        <f>IF(ROWS(G$2:G65)&gt;$G$1,"",LOOKUP(ROWS(G$2:G65),E:E,B:B))</f>
        <v>กรวยน้ำล้นชนิดปากแตร # 300 มม.</v>
      </c>
    </row>
    <row r="66" spans="1:7">
      <c r="A66" s="59">
        <v>1020</v>
      </c>
      <c r="B66" s="64" t="s">
        <v>277</v>
      </c>
      <c r="C66" s="59" t="s">
        <v>26</v>
      </c>
      <c r="D66" s="64" t="s">
        <v>212</v>
      </c>
      <c r="E66" s="12">
        <f>IF(ISNUMBER(SEARCH($F$1,B66)),LOOKUP(9.99999999999999E+307,E$1:E65)+1,"")</f>
        <v>65</v>
      </c>
      <c r="F66" s="12"/>
      <c r="G66" s="12" t="str">
        <f>IF(ROWS(G$2:G66)&gt;$G$1,"",LOOKUP(ROWS(G$2:G66),E:E,B:B))</f>
        <v>กรวยน้ำล้นชนิดปากแตร # 400 มม.</v>
      </c>
    </row>
    <row r="67" spans="1:7">
      <c r="A67" s="59">
        <v>1017</v>
      </c>
      <c r="B67" s="64" t="s">
        <v>278</v>
      </c>
      <c r="C67" s="59" t="s">
        <v>26</v>
      </c>
      <c r="D67" s="64" t="s">
        <v>212</v>
      </c>
      <c r="E67" s="12">
        <f>IF(ISNUMBER(SEARCH($F$1,B67)),LOOKUP(9.99999999999999E+307,E$1:E66)+1,"")</f>
        <v>66</v>
      </c>
      <c r="F67" s="12"/>
      <c r="G67" s="12" t="str">
        <f>IF(ROWS(G$2:G67)&gt;$G$1,"",LOOKUP(ROWS(G$2:G67),E:E,B:B))</f>
        <v>กรวยน้ำล้นชนิดปากแตร # 700 มม.</v>
      </c>
    </row>
    <row r="68" spans="1:7">
      <c r="A68" s="59">
        <v>1023</v>
      </c>
      <c r="B68" s="64" t="s">
        <v>279</v>
      </c>
      <c r="C68" s="59" t="s">
        <v>26</v>
      </c>
      <c r="D68" s="64" t="s">
        <v>212</v>
      </c>
      <c r="E68" s="12">
        <f>IF(ISNUMBER(SEARCH($F$1,B68)),LOOKUP(9.99999999999999E+307,E$1:E67)+1,"")</f>
        <v>67</v>
      </c>
      <c r="F68" s="12"/>
      <c r="G68" s="12" t="str">
        <f>IF(ROWS(G$2:G68)&gt;$G$1,"",LOOKUP(ROWS(G$2:G68),E:E,B:B))</f>
        <v>กรวยน้ำล้นชนิดไม่ปรับระดับ # 300x400 มม.</v>
      </c>
    </row>
    <row r="69" spans="1:7">
      <c r="A69" s="59">
        <v>1021</v>
      </c>
      <c r="B69" s="64" t="s">
        <v>280</v>
      </c>
      <c r="C69" s="59" t="s">
        <v>26</v>
      </c>
      <c r="D69" s="64" t="s">
        <v>212</v>
      </c>
      <c r="E69" s="12">
        <f>IF(ISNUMBER(SEARCH($F$1,B69)),LOOKUP(9.99999999999999E+307,E$1:E68)+1,"")</f>
        <v>68</v>
      </c>
      <c r="F69" s="12"/>
      <c r="G69" s="12" t="str">
        <f>IF(ROWS(G$2:G69)&gt;$G$1,"",LOOKUP(ROWS(G$2:G69),E:E,B:B))</f>
        <v>กรวยน้ำล้นชนิดไม่ปรับระดับ # 500x600 มม.</v>
      </c>
    </row>
    <row r="70" spans="1:7">
      <c r="A70" s="59">
        <v>1010</v>
      </c>
      <c r="B70" s="64" t="s">
        <v>281</v>
      </c>
      <c r="C70" s="59" t="s">
        <v>282</v>
      </c>
      <c r="D70" s="64" t="s">
        <v>212</v>
      </c>
      <c r="E70" s="12">
        <f>IF(ISNUMBER(SEARCH($F$1,B70)),LOOKUP(9.99999999999999E+307,E$1:E69)+1,"")</f>
        <v>69</v>
      </c>
      <c r="F70" s="12"/>
      <c r="G70" s="12" t="str">
        <f>IF(ROWS(G$2:G70)&gt;$G$1,"",LOOKUP(ROWS(G$2:G70),E:E,B:B))</f>
        <v>กระดาษถ่ายเอกสาร ไอเดีย แมกซ์ A4 (70G)</v>
      </c>
    </row>
    <row r="71" spans="1:7">
      <c r="A71" s="59">
        <v>1024</v>
      </c>
      <c r="B71" s="64" t="s">
        <v>283</v>
      </c>
      <c r="C71" s="59" t="s">
        <v>27</v>
      </c>
      <c r="D71" s="64" t="s">
        <v>212</v>
      </c>
      <c r="E71" s="12">
        <f>IF(ISNUMBER(SEARCH($F$1,B71)),LOOKUP(9.99999999999999E+307,E$1:E70)+1,"")</f>
        <v>70</v>
      </c>
      <c r="F71" s="12"/>
      <c r="G71" s="12" t="str">
        <f>IF(ROWS(G$2:G71)&gt;$G$1,"",LOOKUP(ROWS(G$2:G71),E:E,B:B))</f>
        <v>กระเบื้องลอนคู่สีน้ำทะเล # 0.5x1.2 ม.</v>
      </c>
    </row>
    <row r="72" spans="1:7">
      <c r="A72" s="59">
        <v>1064</v>
      </c>
      <c r="B72" s="64" t="s">
        <v>284</v>
      </c>
      <c r="C72" s="59" t="s">
        <v>27</v>
      </c>
      <c r="D72" s="64" t="s">
        <v>212</v>
      </c>
      <c r="E72" s="12">
        <f>IF(ISNUMBER(SEARCH($F$1,B72)),LOOKUP(9.99999999999999E+307,E$1:E71)+1,"")</f>
        <v>71</v>
      </c>
      <c r="F72" s="12"/>
      <c r="G72" s="12" t="str">
        <f>IF(ROWS(G$2:G72)&gt;$G$1,"",LOOKUP(ROWS(G$2:G72),E:E,B:B))</f>
        <v>กระเบื้ื้องแผ่นเรียบ หนา 6 มม. (สมาร์ทบอร์ด)</v>
      </c>
    </row>
    <row r="73" spans="1:7">
      <c r="A73" s="59">
        <v>1025</v>
      </c>
      <c r="B73" s="64" t="s">
        <v>285</v>
      </c>
      <c r="C73" s="59" t="s">
        <v>286</v>
      </c>
      <c r="D73" s="64" t="s">
        <v>212</v>
      </c>
      <c r="E73" s="12">
        <f>IF(ISNUMBER(SEARCH($F$1,B73)),LOOKUP(9.99999999999999E+307,E$1:E72)+1,"")</f>
        <v>72</v>
      </c>
      <c r="F73" s="12"/>
      <c r="G73" s="12" t="str">
        <f>IF(ROWS(G$2:G73)&gt;$G$1,"",LOOKUP(ROWS(G$2:G73),E:E,B:B))</f>
        <v>กัมกรีต</v>
      </c>
    </row>
    <row r="74" spans="1:7">
      <c r="A74" s="59">
        <v>1483</v>
      </c>
      <c r="B74" s="64" t="s">
        <v>287</v>
      </c>
      <c r="C74" s="59" t="s">
        <v>288</v>
      </c>
      <c r="D74" s="64" t="s">
        <v>212</v>
      </c>
      <c r="E74" s="12">
        <f>IF(ISNUMBER(SEARCH($F$1,B74)),LOOKUP(9.99999999999999E+307,E$1:E73)+1,"")</f>
        <v>73</v>
      </c>
      <c r="F74" s="12"/>
      <c r="G74" s="12" t="str">
        <f>IF(ROWS(G$2:G74)&gt;$G$1,"",LOOKUP(ROWS(G$2:G74),E:E,B:B))</f>
        <v>กาวทาท่อ PVC</v>
      </c>
    </row>
    <row r="75" spans="1:7">
      <c r="A75" s="59">
        <v>1488</v>
      </c>
      <c r="B75" s="64" t="s">
        <v>289</v>
      </c>
      <c r="C75" s="59" t="s">
        <v>26</v>
      </c>
      <c r="D75" s="64" t="s">
        <v>212</v>
      </c>
      <c r="E75" s="12">
        <f>IF(ISNUMBER(SEARCH($F$1,B75)),LOOKUP(9.99999999999999E+307,E$1:E74)+1,"")</f>
        <v>74</v>
      </c>
      <c r="F75" s="12"/>
      <c r="G75" s="12" t="str">
        <f>IF(ROWS(G$2:G75)&gt;$G$1,"",LOOKUP(ROWS(G$2:G75),E:E,B:B))</f>
        <v>กิ๊ปจับสลิง 8 มม.</v>
      </c>
    </row>
    <row r="76" spans="1:7">
      <c r="A76" s="59">
        <v>1029</v>
      </c>
      <c r="B76" s="64" t="s">
        <v>290</v>
      </c>
      <c r="C76" s="59" t="s">
        <v>26</v>
      </c>
      <c r="D76" s="64" t="s">
        <v>212</v>
      </c>
      <c r="E76" s="12">
        <f>IF(ISNUMBER(SEARCH($F$1,B76)),LOOKUP(9.99999999999999E+307,E$1:E75)+1,"")</f>
        <v>75</v>
      </c>
      <c r="F76" s="12"/>
      <c r="G76" s="12" t="str">
        <f>IF(ROWS(G$2:G76)&gt;$G$1,"",LOOKUP(ROWS(G$2:G76),E:E,B:B))</f>
        <v>ข้องอ 45 องศา GS # 100 มม.</v>
      </c>
    </row>
    <row r="77" spans="1:7">
      <c r="A77" s="59">
        <v>1030</v>
      </c>
      <c r="B77" s="64" t="s">
        <v>291</v>
      </c>
      <c r="C77" s="59" t="s">
        <v>26</v>
      </c>
      <c r="D77" s="64" t="s">
        <v>212</v>
      </c>
      <c r="E77" s="12">
        <f>IF(ISNUMBER(SEARCH($F$1,B77)),LOOKUP(9.99999999999999E+307,E$1:E76)+1,"")</f>
        <v>76</v>
      </c>
      <c r="F77" s="12"/>
      <c r="G77" s="12" t="str">
        <f>IF(ROWS(G$2:G77)&gt;$G$1,"",LOOKUP(ROWS(G$2:G77),E:E,B:B))</f>
        <v>ข้องอ 45 องศา พีวีซี 8.5 # 2 นิ้ว</v>
      </c>
    </row>
    <row r="78" spans="1:7">
      <c r="A78" s="59">
        <v>1031</v>
      </c>
      <c r="B78" s="64" t="s">
        <v>292</v>
      </c>
      <c r="C78" s="59" t="s">
        <v>26</v>
      </c>
      <c r="D78" s="64" t="s">
        <v>212</v>
      </c>
      <c r="E78" s="12">
        <f>IF(ISNUMBER(SEARCH($F$1,B78)),LOOKUP(9.99999999999999E+307,E$1:E77)+1,"")</f>
        <v>77</v>
      </c>
      <c r="F78" s="12"/>
      <c r="G78" s="12" t="str">
        <f>IF(ROWS(G$2:G78)&gt;$G$1,"",LOOKUP(ROWS(G$2:G78),E:E,B:B))</f>
        <v>ข้องอ 45 องศา พีวีซี 8.5 # 3 นิ้ว</v>
      </c>
    </row>
    <row r="79" spans="1:7">
      <c r="A79" s="59">
        <v>1032</v>
      </c>
      <c r="B79" s="64" t="s">
        <v>293</v>
      </c>
      <c r="C79" s="59" t="s">
        <v>26</v>
      </c>
      <c r="D79" s="64" t="s">
        <v>212</v>
      </c>
      <c r="E79" s="12">
        <f>IF(ISNUMBER(SEARCH($F$1,B79)),LOOKUP(9.99999999999999E+307,E$1:E78)+1,"")</f>
        <v>78</v>
      </c>
      <c r="F79" s="12"/>
      <c r="G79" s="12" t="str">
        <f>IF(ROWS(G$2:G79)&gt;$G$1,"",LOOKUP(ROWS(G$2:G79),E:E,B:B))</f>
        <v>ข้องอ 45 องศา พีวีซี 8.5 # 4 นิ้ว</v>
      </c>
    </row>
    <row r="80" spans="1:7">
      <c r="A80" s="59">
        <v>1496</v>
      </c>
      <c r="B80" s="64" t="s">
        <v>294</v>
      </c>
      <c r="C80" s="59" t="s">
        <v>26</v>
      </c>
      <c r="D80" s="64" t="s">
        <v>212</v>
      </c>
      <c r="E80" s="12">
        <f>IF(ISNUMBER(SEARCH($F$1,B80)),LOOKUP(9.99999999999999E+307,E$1:E79)+1,"")</f>
        <v>79</v>
      </c>
      <c r="F80" s="12"/>
      <c r="G80" s="12" t="str">
        <f>IF(ROWS(G$2:G80)&gt;$G$1,"",LOOKUP(ROWS(G$2:G80),E:E,B:B))</f>
        <v>ข้องอ 90 องศา 280 มม. PN6.3 PE100</v>
      </c>
    </row>
    <row r="81" spans="1:7">
      <c r="A81" s="59">
        <v>1033</v>
      </c>
      <c r="B81" s="64" t="s">
        <v>295</v>
      </c>
      <c r="C81" s="59" t="s">
        <v>26</v>
      </c>
      <c r="D81" s="64" t="s">
        <v>212</v>
      </c>
      <c r="E81" s="12">
        <f>IF(ISNUMBER(SEARCH($F$1,B81)),LOOKUP(9.99999999999999E+307,E$1:E80)+1,"")</f>
        <v>80</v>
      </c>
      <c r="F81" s="12"/>
      <c r="G81" s="12" t="str">
        <f>IF(ROWS(G$2:G81)&gt;$G$1,"",LOOKUP(ROWS(G$2:G81),E:E,B:B))</f>
        <v>ข้องอ 90 องศา พีวีซี 13.5 # 1 นิ้ว</v>
      </c>
    </row>
    <row r="82" spans="1:7">
      <c r="A82" s="59">
        <v>1636</v>
      </c>
      <c r="B82" s="64" t="s">
        <v>296</v>
      </c>
      <c r="C82" s="59" t="s">
        <v>26</v>
      </c>
      <c r="D82" s="64" t="s">
        <v>212</v>
      </c>
      <c r="E82" s="12">
        <f>IF(ISNUMBER(SEARCH($F$1,B82)),LOOKUP(9.99999999999999E+307,E$1:E81)+1,"")</f>
        <v>81</v>
      </c>
      <c r="F82" s="12"/>
      <c r="G82" s="12" t="str">
        <f>IF(ROWS(G$2:G82)&gt;$G$1,"",LOOKUP(ROWS(G$2:G82),E:E,B:B))</f>
        <v>ข้องอ 90 องศา สวมล๊อค ขนาด 50x50 มม.</v>
      </c>
    </row>
    <row r="83" spans="1:7">
      <c r="A83" s="59">
        <v>1497</v>
      </c>
      <c r="B83" s="64" t="s">
        <v>297</v>
      </c>
      <c r="C83" s="59" t="s">
        <v>26</v>
      </c>
      <c r="D83" s="64" t="s">
        <v>212</v>
      </c>
      <c r="E83" s="12">
        <f>IF(ISNUMBER(SEARCH($F$1,B83)),LOOKUP(9.99999999999999E+307,E$1:E82)+1,"")</f>
        <v>82</v>
      </c>
      <c r="F83" s="12"/>
      <c r="G83" s="12" t="str">
        <f>IF(ROWS(G$2:G83)&gt;$G$1,"",LOOKUP(ROWS(G$2:G83),E:E,B:B))</f>
        <v>ข้องอ PB ขนาด 50x50 มม.</v>
      </c>
    </row>
    <row r="84" spans="1:7">
      <c r="A84" s="59">
        <v>1035</v>
      </c>
      <c r="B84" s="64" t="s">
        <v>298</v>
      </c>
      <c r="C84" s="59" t="s">
        <v>26</v>
      </c>
      <c r="D84" s="64" t="s">
        <v>212</v>
      </c>
      <c r="E84" s="12">
        <f>IF(ISNUMBER(SEARCH($F$1,B84)),LOOKUP(9.99999999999999E+307,E$1:E83)+1,"")</f>
        <v>83</v>
      </c>
      <c r="F84" s="12"/>
      <c r="G84" s="12" t="str">
        <f>IF(ROWS(G$2:G84)&gt;$G$1,"",LOOKUP(ROWS(G$2:G84),E:E,B:B))</f>
        <v>ข้อต่องอ 90 องศา เหล็กเหนียว # 40 มม.</v>
      </c>
    </row>
    <row r="85" spans="1:7">
      <c r="A85" s="59">
        <v>1498</v>
      </c>
      <c r="B85" s="64" t="s">
        <v>299</v>
      </c>
      <c r="C85" s="59" t="s">
        <v>26</v>
      </c>
      <c r="D85" s="64" t="s">
        <v>212</v>
      </c>
      <c r="E85" s="12">
        <f>IF(ISNUMBER(SEARCH($F$1,B85)),LOOKUP(9.99999999999999E+307,E$1:E84)+1,"")</f>
        <v>84</v>
      </c>
      <c r="F85" s="12"/>
      <c r="G85" s="12" t="str">
        <f>IF(ROWS(G$2:G85)&gt;$G$1,"",LOOKUP(ROWS(G$2:G85),E:E,B:B))</f>
        <v>ข้อต่อตรง PB ขนาด 25 มม.</v>
      </c>
    </row>
    <row r="86" spans="1:7">
      <c r="A86" s="59">
        <v>1499</v>
      </c>
      <c r="B86" s="64" t="s">
        <v>300</v>
      </c>
      <c r="C86" s="59" t="s">
        <v>26</v>
      </c>
      <c r="D86" s="64" t="s">
        <v>212</v>
      </c>
      <c r="E86" s="12">
        <f>IF(ISNUMBER(SEARCH($F$1,B86)),LOOKUP(9.99999999999999E+307,E$1:E85)+1,"")</f>
        <v>85</v>
      </c>
      <c r="F86" s="12"/>
      <c r="G86" s="12" t="str">
        <f>IF(ROWS(G$2:G86)&gt;$G$1,"",LOOKUP(ROWS(G$2:G86),E:E,B:B))</f>
        <v>ข้อต่อตรง PB ขนาด 40 มม.</v>
      </c>
    </row>
    <row r="87" spans="1:7">
      <c r="A87" s="59">
        <v>1634</v>
      </c>
      <c r="B87" s="64" t="s">
        <v>301</v>
      </c>
      <c r="C87" s="59" t="s">
        <v>26</v>
      </c>
      <c r="D87" s="64" t="s">
        <v>212</v>
      </c>
      <c r="E87" s="12">
        <f>IF(ISNUMBER(SEARCH($F$1,B87)),LOOKUP(9.99999999999999E+307,E$1:E86)+1,"")</f>
        <v>86</v>
      </c>
      <c r="F87" s="12"/>
      <c r="G87" s="12" t="str">
        <f>IF(ROWS(G$2:G87)&gt;$G$1,"",LOOKUP(ROWS(G$2:G87),E:E,B:B))</f>
        <v>ข้อต่อตรง PB สวมล๊อค ขนาด 50 มม.</v>
      </c>
    </row>
    <row r="88" spans="1:7">
      <c r="A88" s="59">
        <v>1036</v>
      </c>
      <c r="B88" s="64" t="s">
        <v>302</v>
      </c>
      <c r="C88" s="59" t="s">
        <v>26</v>
      </c>
      <c r="D88" s="64" t="s">
        <v>212</v>
      </c>
      <c r="E88" s="12">
        <f>IF(ISNUMBER(SEARCH($F$1,B88)),LOOKUP(9.99999999999999E+307,E$1:E87)+1,"")</f>
        <v>87</v>
      </c>
      <c r="F88" s="12"/>
      <c r="G88" s="12" t="str">
        <f>IF(ROWS(G$2:G88)&gt;$G$1,"",LOOKUP(ROWS(G$2:G88),E:E,B:B))</f>
        <v>ข้อต่อตรง พีวีซี 13.5 # 1 นิ้ว</v>
      </c>
    </row>
    <row r="89" spans="1:7">
      <c r="A89" s="59">
        <v>1037</v>
      </c>
      <c r="B89" s="64" t="s">
        <v>303</v>
      </c>
      <c r="C89" s="59" t="s">
        <v>26</v>
      </c>
      <c r="D89" s="64" t="s">
        <v>212</v>
      </c>
      <c r="E89" s="12">
        <f>IF(ISNUMBER(SEARCH($F$1,B89)),LOOKUP(9.99999999999999E+307,E$1:E88)+1,"")</f>
        <v>88</v>
      </c>
      <c r="F89" s="12"/>
      <c r="G89" s="12" t="str">
        <f>IF(ROWS(G$2:G89)&gt;$G$1,"",LOOKUP(ROWS(G$2:G89),E:E,B:B))</f>
        <v>ข้อต่อตรง พีวีซี 13.5 # 80 มม.</v>
      </c>
    </row>
    <row r="90" spans="1:7">
      <c r="A90" s="59">
        <v>1038</v>
      </c>
      <c r="B90" s="64" t="s">
        <v>304</v>
      </c>
      <c r="C90" s="59" t="s">
        <v>26</v>
      </c>
      <c r="D90" s="64" t="s">
        <v>212</v>
      </c>
      <c r="E90" s="12">
        <f>IF(ISNUMBER(SEARCH($F$1,B90)),LOOKUP(9.99999999999999E+307,E$1:E89)+1,"")</f>
        <v>89</v>
      </c>
      <c r="F90" s="12"/>
      <c r="G90" s="12" t="str">
        <f>IF(ROWS(G$2:G90)&gt;$G$1,"",LOOKUP(ROWS(G$2:G90),E:E,B:B))</f>
        <v>ข้อต่อตรง พีวีซี 8.5 # 3 นิ้ว</v>
      </c>
    </row>
    <row r="91" spans="1:7">
      <c r="A91" s="59">
        <v>1500</v>
      </c>
      <c r="B91" s="64" t="s">
        <v>305</v>
      </c>
      <c r="C91" s="59" t="s">
        <v>26</v>
      </c>
      <c r="D91" s="64" t="s">
        <v>212</v>
      </c>
      <c r="E91" s="12">
        <f>IF(ISNUMBER(SEARCH($F$1,B91)),LOOKUP(9.99999999999999E+307,E$1:E90)+1,"")</f>
        <v>90</v>
      </c>
      <c r="F91" s="12"/>
      <c r="G91" s="12" t="str">
        <f>IF(ROWS(G$2:G91)&gt;$G$1,"",LOOKUP(ROWS(G$2:G91),E:E,B:B))</f>
        <v>ข้อต่อตรงเกลียวนอก ขนาด 25 มม.</v>
      </c>
    </row>
    <row r="92" spans="1:7">
      <c r="A92" s="59">
        <v>1501</v>
      </c>
      <c r="B92" s="64" t="s">
        <v>306</v>
      </c>
      <c r="C92" s="59" t="s">
        <v>26</v>
      </c>
      <c r="D92" s="64" t="s">
        <v>212</v>
      </c>
      <c r="E92" s="12">
        <f>IF(ISNUMBER(SEARCH($F$1,B92)),LOOKUP(9.99999999999999E+307,E$1:E91)+1,"")</f>
        <v>91</v>
      </c>
      <c r="F92" s="12"/>
      <c r="G92" s="12" t="str">
        <f>IF(ROWS(G$2:G92)&gt;$G$1,"",LOOKUP(ROWS(G$2:G92),E:E,B:B))</f>
        <v>ข้อต่อตรงเกลียวนอก ขนาด 40 มม.</v>
      </c>
    </row>
    <row r="93" spans="1:7">
      <c r="A93" s="59">
        <v>1039</v>
      </c>
      <c r="B93" s="64" t="s">
        <v>307</v>
      </c>
      <c r="C93" s="59" t="s">
        <v>26</v>
      </c>
      <c r="D93" s="64" t="s">
        <v>212</v>
      </c>
      <c r="E93" s="12">
        <f>IF(ISNUMBER(SEARCH($F$1,B93)),LOOKUP(9.99999999999999E+307,E$1:E92)+1,"")</f>
        <v>92</v>
      </c>
      <c r="F93" s="12"/>
      <c r="G93" s="12" t="str">
        <f>IF(ROWS(G$2:G93)&gt;$G$1,"",LOOKUP(ROWS(G$2:G93),E:E,B:B))</f>
        <v>ข้อต่อตรงเกลียวนอกพีวีซี # 1 นิ้ว</v>
      </c>
    </row>
    <row r="94" spans="1:7">
      <c r="A94" s="59">
        <v>1040</v>
      </c>
      <c r="B94" s="64" t="s">
        <v>308</v>
      </c>
      <c r="C94" s="59" t="s">
        <v>26</v>
      </c>
      <c r="D94" s="64" t="s">
        <v>212</v>
      </c>
      <c r="E94" s="12">
        <f>IF(ISNUMBER(SEARCH($F$1,B94)),LOOKUP(9.99999999999999E+307,E$1:E93)+1,"")</f>
        <v>93</v>
      </c>
      <c r="F94" s="12"/>
      <c r="G94" s="12" t="str">
        <f>IF(ROWS(G$2:G94)&gt;$G$1,"",LOOKUP(ROWS(G$2:G94),E:E,B:B))</f>
        <v>ข้อต่อตรงเกลียวนอกพีวีซี # 2 นิ้ว</v>
      </c>
    </row>
    <row r="95" spans="1:7">
      <c r="A95" s="59">
        <v>1582</v>
      </c>
      <c r="B95" s="64" t="s">
        <v>309</v>
      </c>
      <c r="C95" s="59" t="s">
        <v>26</v>
      </c>
      <c r="D95" s="64" t="s">
        <v>212</v>
      </c>
      <c r="E95" s="12">
        <f>IF(ISNUMBER(SEARCH($F$1,B95)),LOOKUP(9.99999999999999E+307,E$1:E94)+1,"")</f>
        <v>94</v>
      </c>
      <c r="F95" s="12"/>
      <c r="G95" s="12" t="str">
        <f>IF(ROWS(G$2:G95)&gt;$G$1,"",LOOKUP(ROWS(G$2:G95),E:E,B:B))</f>
        <v xml:space="preserve">ข้อต่อตรงเกลียวใน (GS) # 100 มม. </v>
      </c>
    </row>
    <row r="96" spans="1:7">
      <c r="A96" s="59">
        <v>1041</v>
      </c>
      <c r="B96" s="64" t="s">
        <v>310</v>
      </c>
      <c r="C96" s="59" t="s">
        <v>26</v>
      </c>
      <c r="D96" s="64" t="s">
        <v>212</v>
      </c>
      <c r="E96" s="12">
        <f>IF(ISNUMBER(SEARCH($F$1,B96)),LOOKUP(9.99999999999999E+307,E$1:E95)+1,"")</f>
        <v>95</v>
      </c>
      <c r="F96" s="12"/>
      <c r="G96" s="12" t="str">
        <f>IF(ROWS(G$2:G96)&gt;$G$1,"",LOOKUP(ROWS(G$2:G96),E:E,B:B))</f>
        <v xml:space="preserve">ข้อต่อตรงเกลียวใน (เหล็ก) # 25 มม. </v>
      </c>
    </row>
    <row r="97" spans="1:7">
      <c r="A97" s="59">
        <v>1042</v>
      </c>
      <c r="B97" s="64" t="s">
        <v>311</v>
      </c>
      <c r="C97" s="59" t="s">
        <v>26</v>
      </c>
      <c r="D97" s="64" t="s">
        <v>212</v>
      </c>
      <c r="E97" s="12">
        <f>IF(ISNUMBER(SEARCH($F$1,B97)),LOOKUP(9.99999999999999E+307,E$1:E96)+1,"")</f>
        <v>96</v>
      </c>
      <c r="F97" s="12"/>
      <c r="G97" s="12" t="str">
        <f>IF(ROWS(G$2:G97)&gt;$G$1,"",LOOKUP(ROWS(G$2:G97),E:E,B:B))</f>
        <v>ข้อต่อตรงเกลียวใน (เหล็ก) # 50 มม.</v>
      </c>
    </row>
    <row r="98" spans="1:7">
      <c r="A98" s="59">
        <v>1637</v>
      </c>
      <c r="B98" s="64" t="s">
        <v>312</v>
      </c>
      <c r="C98" s="59" t="s">
        <v>26</v>
      </c>
      <c r="D98" s="64" t="s">
        <v>212</v>
      </c>
      <c r="E98" s="12">
        <f>IF(ISNUMBER(SEARCH($F$1,B98)),LOOKUP(9.99999999999999E+307,E$1:E97)+1,"")</f>
        <v>97</v>
      </c>
      <c r="F98" s="12"/>
      <c r="G98" s="12" t="str">
        <f>IF(ROWS(G$2:G98)&gt;$G$1,"",LOOKUP(ROWS(G$2:G98),E:E,B:B))</f>
        <v>ข้อต่อตรงเกลียวใน สวมล๊อค ขนาด 50x2 มม.</v>
      </c>
    </row>
    <row r="99" spans="1:7">
      <c r="A99" s="59">
        <v>1482</v>
      </c>
      <c r="B99" s="64" t="s">
        <v>313</v>
      </c>
      <c r="C99" s="59" t="s">
        <v>26</v>
      </c>
      <c r="D99" s="64" t="s">
        <v>212</v>
      </c>
      <c r="E99" s="12">
        <f>IF(ISNUMBER(SEARCH($F$1,B99)),LOOKUP(9.99999999999999E+307,E$1:E98)+1,"")</f>
        <v>98</v>
      </c>
      <c r="F99" s="12"/>
      <c r="G99" s="12" t="str">
        <f>IF(ROWS(G$2:G99)&gt;$G$1,"",LOOKUP(ROWS(G$2:G99),E:E,B:B))</f>
        <v>ข้อต่อหน้าจาน PVC # 100 มม.</v>
      </c>
    </row>
    <row r="100" spans="1:7">
      <c r="A100" s="59">
        <v>1043</v>
      </c>
      <c r="B100" s="64" t="s">
        <v>314</v>
      </c>
      <c r="C100" s="59" t="s">
        <v>26</v>
      </c>
      <c r="D100" s="64" t="s">
        <v>212</v>
      </c>
      <c r="E100" s="12">
        <f>IF(ISNUMBER(SEARCH($F$1,B100)),LOOKUP(9.99999999999999E+307,E$1:E99)+1,"")</f>
        <v>99</v>
      </c>
      <c r="F100" s="12"/>
      <c r="G100" s="12" t="str">
        <f>IF(ROWS(G$2:G100)&gt;$G$1,"",LOOKUP(ROWS(G$2:G100),E:E,B:B))</f>
        <v>ข้อต่ออ่อน # 500 มม.</v>
      </c>
    </row>
    <row r="101" spans="1:7">
      <c r="A101" s="59">
        <v>1044</v>
      </c>
      <c r="B101" s="64" t="s">
        <v>315</v>
      </c>
      <c r="C101" s="59" t="s">
        <v>26</v>
      </c>
      <c r="D101" s="64" t="s">
        <v>212</v>
      </c>
      <c r="E101" s="12">
        <f>IF(ISNUMBER(SEARCH($F$1,B101)),LOOKUP(9.99999999999999E+307,E$1:E100)+1,"")</f>
        <v>100</v>
      </c>
      <c r="F101" s="12"/>
      <c r="G101" s="12" t="str">
        <f>IF(ROWS(G$2:G101)&gt;$G$1,"",LOOKUP(ROWS(G$2:G101),E:E,B:B))</f>
        <v>ข้อต่ออ่อน # 700 มม.</v>
      </c>
    </row>
    <row r="102" spans="1:7">
      <c r="A102" s="59">
        <v>1502</v>
      </c>
      <c r="B102" s="64" t="s">
        <v>316</v>
      </c>
      <c r="C102" s="59" t="s">
        <v>26</v>
      </c>
      <c r="D102" s="64" t="s">
        <v>212</v>
      </c>
      <c r="E102" s="12">
        <f>IF(ISNUMBER(SEARCH($F$1,B102)),LOOKUP(9.99999999999999E+307,E$1:E101)+1,"")</f>
        <v>101</v>
      </c>
      <c r="F102" s="12"/>
      <c r="G102" s="12" t="str">
        <f>IF(ROWS(G$2:G102)&gt;$G$1,"",LOOKUP(ROWS(G$2:G102),E:E,B:B))</f>
        <v>ข้อลดกลมเชื่อม PN6.3 PE100</v>
      </c>
    </row>
    <row r="103" spans="1:7">
      <c r="A103" s="59">
        <v>1048</v>
      </c>
      <c r="B103" s="64" t="s">
        <v>317</v>
      </c>
      <c r="C103" s="59" t="s">
        <v>26</v>
      </c>
      <c r="D103" s="64" t="s">
        <v>212</v>
      </c>
      <c r="E103" s="12">
        <f>IF(ISNUMBER(SEARCH($F$1,B103)),LOOKUP(9.99999999999999E+307,E$1:E102)+1,"")</f>
        <v>102</v>
      </c>
      <c r="F103" s="12"/>
      <c r="G103" s="12" t="str">
        <f>IF(ROWS(G$2:G103)&gt;$G$1,"",LOOKUP(ROWS(G$2:G103),E:E,B:B))</f>
        <v xml:space="preserve">ขาตั้งมาตร # 6 หุน </v>
      </c>
    </row>
    <row r="104" spans="1:7">
      <c r="A104" s="59">
        <v>1503</v>
      </c>
      <c r="B104" s="64" t="s">
        <v>318</v>
      </c>
      <c r="C104" s="59" t="s">
        <v>26</v>
      </c>
      <c r="D104" s="64" t="s">
        <v>212</v>
      </c>
      <c r="E104" s="12">
        <f>IF(ISNUMBER(SEARCH($F$1,B104)),LOOKUP(9.99999999999999E+307,E$1:E103)+1,"")</f>
        <v>103</v>
      </c>
      <c r="F104" s="12"/>
      <c r="G104" s="12" t="str">
        <f>IF(ROWS(G$2:G104)&gt;$G$1,"",LOOKUP(ROWS(G$2:G104),E:E,B:B))</f>
        <v>ขาตั้งมาตร ขนาด 1 นิ้ว</v>
      </c>
    </row>
    <row r="105" spans="1:7">
      <c r="A105" s="59">
        <v>1049</v>
      </c>
      <c r="B105" s="64" t="s">
        <v>319</v>
      </c>
      <c r="C105" s="59" t="s">
        <v>26</v>
      </c>
      <c r="D105" s="64" t="s">
        <v>212</v>
      </c>
      <c r="E105" s="12">
        <f>IF(ISNUMBER(SEARCH($F$1,B105)),LOOKUP(9.99999999999999E+307,E$1:E104)+1,"")</f>
        <v>104</v>
      </c>
      <c r="F105" s="12"/>
      <c r="G105" s="12" t="str">
        <f>IF(ROWS(G$2:G105)&gt;$G$1,"",LOOKUP(ROWS(G$2:G105),E:E,B:B))</f>
        <v>เข็มขัดรัดท่อ # 300 มม.</v>
      </c>
    </row>
    <row r="106" spans="1:7">
      <c r="A106" s="59">
        <v>1050</v>
      </c>
      <c r="B106" s="64" t="s">
        <v>320</v>
      </c>
      <c r="C106" s="59" t="s">
        <v>26</v>
      </c>
      <c r="D106" s="64" t="s">
        <v>212</v>
      </c>
      <c r="E106" s="12">
        <f>IF(ISNUMBER(SEARCH($F$1,B106)),LOOKUP(9.99999999999999E+307,E$1:E105)+1,"")</f>
        <v>105</v>
      </c>
      <c r="F106" s="12"/>
      <c r="G106" s="12" t="str">
        <f>IF(ROWS(G$2:G106)&gt;$G$1,"",LOOKUP(ROWS(G$2:G106),E:E,B:B))</f>
        <v>เข็มขัดรัดท่อบนดิน # 300 มม.</v>
      </c>
    </row>
    <row r="107" spans="1:7">
      <c r="A107" s="59">
        <v>1463</v>
      </c>
      <c r="B107" s="64" t="s">
        <v>321</v>
      </c>
      <c r="C107" s="59" t="s">
        <v>26</v>
      </c>
      <c r="D107" s="64" t="s">
        <v>212</v>
      </c>
      <c r="E107" s="12">
        <f>IF(ISNUMBER(SEARCH($F$1,B107)),LOOKUP(9.99999999999999E+307,E$1:E106)+1,"")</f>
        <v>106</v>
      </c>
      <c r="F107" s="12"/>
      <c r="G107" s="12" t="str">
        <f>IF(ROWS(G$2:G107)&gt;$G$1,"",LOOKUP(ROWS(G$2:G107),E:E,B:B))</f>
        <v>ครอบโค้งปิดปลายหัวท้าย สีน้ำทะเล</v>
      </c>
    </row>
    <row r="108" spans="1:7">
      <c r="A108" s="59">
        <v>1051</v>
      </c>
      <c r="B108" s="64" t="s">
        <v>322</v>
      </c>
      <c r="C108" s="59" t="s">
        <v>26</v>
      </c>
      <c r="D108" s="64" t="s">
        <v>212</v>
      </c>
      <c r="E108" s="12">
        <f>IF(ISNUMBER(SEARCH($F$1,B108)),LOOKUP(9.99999999999999E+307,E$1:E107)+1,"")</f>
        <v>107</v>
      </c>
      <c r="F108" s="12"/>
      <c r="G108" s="12" t="str">
        <f>IF(ROWS(G$2:G108)&gt;$G$1,"",LOOKUP(ROWS(G$2:G108),E:E,B:B))</f>
        <v>ครอบปิดสันโค้ง สีน้ำทะเล</v>
      </c>
    </row>
    <row r="109" spans="1:7">
      <c r="A109" s="59">
        <v>1053</v>
      </c>
      <c r="B109" s="64" t="s">
        <v>323</v>
      </c>
      <c r="C109" s="59" t="s">
        <v>26</v>
      </c>
      <c r="D109" s="64" t="s">
        <v>212</v>
      </c>
      <c r="E109" s="12">
        <f>IF(ISNUMBER(SEARCH($F$1,B109)),LOOKUP(9.99999999999999E+307,E$1:E108)+1,"")</f>
        <v>108</v>
      </c>
      <c r="F109" s="12"/>
      <c r="G109" s="12" t="str">
        <f>IF(ROWS(G$2:G109)&gt;$G$1,"",LOOKUP(ROWS(G$2:G109),E:E,B:B))</f>
        <v>คอนเนคเตอร์จับท่ออ่อนกันน้ำ # 3 นิ้ว</v>
      </c>
    </row>
    <row r="110" spans="1:7">
      <c r="A110" s="59">
        <v>1054</v>
      </c>
      <c r="B110" s="64" t="s">
        <v>324</v>
      </c>
      <c r="C110" s="59" t="s">
        <v>26</v>
      </c>
      <c r="D110" s="64" t="s">
        <v>212</v>
      </c>
      <c r="E110" s="12">
        <f>IF(ISNUMBER(SEARCH($F$1,B110)),LOOKUP(9.99999999999999E+307,E$1:E109)+1,"")</f>
        <v>109</v>
      </c>
      <c r="F110" s="12"/>
      <c r="G110" s="12" t="str">
        <f>IF(ROWS(G$2:G110)&gt;$G$1,"",LOOKUP(ROWS(G$2:G110),E:E,B:B))</f>
        <v>คอนเนคเตอร์จับท่ออ่อนกันน้ำ # 4 นิ้ว</v>
      </c>
    </row>
    <row r="111" spans="1:7">
      <c r="A111" s="59">
        <v>1055</v>
      </c>
      <c r="B111" s="64" t="s">
        <v>325</v>
      </c>
      <c r="C111" s="59" t="s">
        <v>26</v>
      </c>
      <c r="D111" s="64" t="s">
        <v>212</v>
      </c>
      <c r="E111" s="12">
        <f>IF(ISNUMBER(SEARCH($F$1,B111)),LOOKUP(9.99999999999999E+307,E$1:E110)+1,"")</f>
        <v>110</v>
      </c>
      <c r="F111" s="12"/>
      <c r="G111" s="12" t="str">
        <f>IF(ROWS(G$2:G111)&gt;$G$1,"",LOOKUP(ROWS(G$2:G111),E:E,B:B))</f>
        <v>แคร์เรีย PC 200 รุ่น 5 (ญี่ปุ่น)</v>
      </c>
    </row>
    <row r="112" spans="1:7">
      <c r="A112" s="59">
        <v>1056</v>
      </c>
      <c r="B112" s="64" t="s">
        <v>326</v>
      </c>
      <c r="C112" s="59" t="s">
        <v>26</v>
      </c>
      <c r="D112" s="64" t="s">
        <v>212</v>
      </c>
      <c r="E112" s="12">
        <f>IF(ISNUMBER(SEARCH($F$1,B112)),LOOKUP(9.99999999999999E+307,E$1:E111)+1,"")</f>
        <v>111</v>
      </c>
      <c r="F112" s="12"/>
      <c r="G112" s="12" t="str">
        <f>IF(ROWS(G$2:G112)&gt;$G$1,"",LOOKUP(ROWS(G$2:G112),E:E,B:B))</f>
        <v>แคร์เรีย PC 75 UU-1 (ญี่ปุ่น)</v>
      </c>
    </row>
    <row r="113" spans="1:7">
      <c r="A113" s="59">
        <v>1057</v>
      </c>
      <c r="B113" s="64" t="s">
        <v>327</v>
      </c>
      <c r="C113" s="59" t="s">
        <v>26</v>
      </c>
      <c r="D113" s="64" t="s">
        <v>212</v>
      </c>
      <c r="E113" s="12">
        <f>IF(ISNUMBER(SEARCH($F$1,B113)),LOOKUP(9.99999999999999E+307,E$1:E112)+1,"")</f>
        <v>112</v>
      </c>
      <c r="F113" s="12"/>
      <c r="G113" s="12" t="str">
        <f>IF(ROWS(G$2:G113)&gt;$G$1,"",LOOKUP(ROWS(G$2:G113),E:E,B:B))</f>
        <v>ชุดเกียร์ Sluice Gate Valve # 1000x1000 มม.</v>
      </c>
    </row>
    <row r="114" spans="1:7">
      <c r="A114" s="59">
        <v>1058</v>
      </c>
      <c r="B114" s="64" t="s">
        <v>328</v>
      </c>
      <c r="C114" s="59" t="s">
        <v>26</v>
      </c>
      <c r="D114" s="64" t="s">
        <v>212</v>
      </c>
      <c r="E114" s="12">
        <f>IF(ISNUMBER(SEARCH($F$1,B114)),LOOKUP(9.99999999999999E+307,E$1:E113)+1,"")</f>
        <v>113</v>
      </c>
      <c r="F114" s="12"/>
      <c r="G114" s="12" t="str">
        <f>IF(ROWS(G$2:G114)&gt;$G$1,"",LOOKUP(ROWS(G$2:G114),E:E,B:B))</f>
        <v>ชุดเกียร์ Sluice Gate Valve # 1500x1500 มม.</v>
      </c>
    </row>
    <row r="115" spans="1:7">
      <c r="A115" s="59">
        <v>1560</v>
      </c>
      <c r="B115" s="64" t="s">
        <v>329</v>
      </c>
      <c r="C115" s="59" t="s">
        <v>330</v>
      </c>
      <c r="D115" s="64" t="s">
        <v>331</v>
      </c>
      <c r="E115" s="12">
        <f>IF(ISNUMBER(SEARCH($F$1,B115)),LOOKUP(9.99999999999999E+307,E$1:E114)+1,"")</f>
        <v>114</v>
      </c>
      <c r="F115" s="12"/>
      <c r="G115" s="12" t="str">
        <f>IF(ROWS(G$2:G115)&gt;$G$1,"",LOOKUP(ROWS(G$2:G115),E:E,B:B))</f>
        <v>ชุดขับสะพาน นิทชิ แบบวิ่งใต้คาน รุ่น GL4 0312 # 3 ตัน</v>
      </c>
    </row>
    <row r="116" spans="1:7">
      <c r="A116" s="59">
        <v>1561</v>
      </c>
      <c r="B116" s="64" t="s">
        <v>332</v>
      </c>
      <c r="C116" s="59" t="s">
        <v>330</v>
      </c>
      <c r="D116" s="64" t="s">
        <v>331</v>
      </c>
      <c r="E116" s="12">
        <f>IF(ISNUMBER(SEARCH($F$1,B116)),LOOKUP(9.99999999999999E+307,E$1:E115)+1,"")</f>
        <v>115</v>
      </c>
      <c r="F116" s="12"/>
      <c r="G116" s="12" t="str">
        <f>IF(ROWS(G$2:G116)&gt;$G$1,"",LOOKUP(ROWS(G$2:G116),E:E,B:B))</f>
        <v>ชุดขับสะพาน นิทชิ แบบวิ่งบนราง รุ่น GO4 0312 # 3 ตัน</v>
      </c>
    </row>
    <row r="117" spans="1:7">
      <c r="A117" s="59">
        <v>1562</v>
      </c>
      <c r="B117" s="64" t="s">
        <v>333</v>
      </c>
      <c r="C117" s="59" t="s">
        <v>29</v>
      </c>
      <c r="D117" s="64" t="s">
        <v>212</v>
      </c>
      <c r="E117" s="12">
        <f>IF(ISNUMBER(SEARCH($F$1,B117)),LOOKUP(9.99999999999999E+307,E$1:E116)+1,"")</f>
        <v>116</v>
      </c>
      <c r="F117" s="12"/>
      <c r="G117" s="12" t="str">
        <f>IF(ROWS(G$2:G117)&gt;$G$1,"",LOOKUP(ROWS(G$2:G117),E:E,B:B))</f>
        <v>ชุดแป็ปพ่วงล้อชุดขับฯ (สแปนกว้างไม่เกิน 7 ม.) พร้อมลูกปืนตุ๊กตา</v>
      </c>
    </row>
    <row r="118" spans="1:7">
      <c r="A118" s="59">
        <v>1593</v>
      </c>
      <c r="B118" s="64" t="s">
        <v>334</v>
      </c>
      <c r="C118" s="59" t="s">
        <v>29</v>
      </c>
      <c r="D118" s="64" t="s">
        <v>212</v>
      </c>
      <c r="E118" s="12">
        <f>IF(ISNUMBER(SEARCH($F$1,B118)),LOOKUP(9.99999999999999E+307,E$1:E117)+1,"")</f>
        <v>117</v>
      </c>
      <c r="F118" s="12"/>
      <c r="G118" s="12" t="str">
        <f>IF(ROWS(G$2:G118)&gt;$G$1,"",LOOKUP(ROWS(G$2:G118),E:E,B:B))</f>
        <v>ชุดรัดเสา S3 (ระยะ 300-620)</v>
      </c>
    </row>
    <row r="119" spans="1:7">
      <c r="A119" s="59">
        <v>1059</v>
      </c>
      <c r="B119" s="64" t="s">
        <v>335</v>
      </c>
      <c r="C119" s="59" t="s">
        <v>26</v>
      </c>
      <c r="D119" s="64" t="s">
        <v>212</v>
      </c>
      <c r="E119" s="12">
        <f>IF(ISNUMBER(SEARCH($F$1,B119)),LOOKUP(9.99999999999999E+307,E$1:E118)+1,"")</f>
        <v>118</v>
      </c>
      <c r="F119" s="12"/>
      <c r="G119" s="12" t="str">
        <f>IF(ROWS(G$2:G119)&gt;$G$1,"",LOOKUP(ROWS(G$2:G119),E:E,B:B))</f>
        <v>เช็ควาล์ว # 300 มม.</v>
      </c>
    </row>
    <row r="120" spans="1:7">
      <c r="A120" s="59">
        <v>1060</v>
      </c>
      <c r="B120" s="64" t="s">
        <v>336</v>
      </c>
      <c r="C120" s="59" t="s">
        <v>26</v>
      </c>
      <c r="D120" s="64" t="s">
        <v>212</v>
      </c>
      <c r="E120" s="12">
        <f>IF(ISNUMBER(SEARCH($F$1,B120)),LOOKUP(9.99999999999999E+307,E$1:E119)+1,"")</f>
        <v>119</v>
      </c>
      <c r="F120" s="12"/>
      <c r="G120" s="12" t="str">
        <f>IF(ROWS(G$2:G120)&gt;$G$1,"",LOOKUP(ROWS(G$2:G120),E:E,B:B))</f>
        <v>เช็ควาล์ว # 400 มม.</v>
      </c>
    </row>
    <row r="121" spans="1:7">
      <c r="A121" s="59">
        <v>1492</v>
      </c>
      <c r="B121" s="64" t="s">
        <v>337</v>
      </c>
      <c r="C121" s="59" t="s">
        <v>26</v>
      </c>
      <c r="D121" s="64" t="s">
        <v>212</v>
      </c>
      <c r="E121" s="12">
        <f>IF(ISNUMBER(SEARCH($F$1,B121)),LOOKUP(9.99999999999999E+307,E$1:E120)+1,"")</f>
        <v>120</v>
      </c>
      <c r="F121" s="12"/>
      <c r="G121" s="12" t="str">
        <f>IF(ROWS(G$2:G121)&gt;$G$1,"",LOOKUP(ROWS(G$2:G121),E:E,B:B))</f>
        <v>เช็ควาล์ว (ไม่มีระบาย) # 100 มม.</v>
      </c>
    </row>
    <row r="122" spans="1:7">
      <c r="A122" s="59">
        <v>1061</v>
      </c>
      <c r="B122" s="64" t="s">
        <v>338</v>
      </c>
      <c r="C122" s="59" t="s">
        <v>26</v>
      </c>
      <c r="D122" s="64" t="s">
        <v>212</v>
      </c>
      <c r="E122" s="12">
        <f>IF(ISNUMBER(SEARCH($F$1,B122)),LOOKUP(9.99999999999999E+307,E$1:E121)+1,"")</f>
        <v>121</v>
      </c>
      <c r="F122" s="12"/>
      <c r="G122" s="12" t="str">
        <f>IF(ROWS(G$2:G122)&gt;$G$1,"",LOOKUP(ROWS(G$2:G122),E:E,B:B))</f>
        <v>เซี้ยม พีวีซี # 2.6มม.x2.7 ม.</v>
      </c>
    </row>
    <row r="123" spans="1:7">
      <c r="A123" s="59">
        <v>1411</v>
      </c>
      <c r="B123" s="64" t="s">
        <v>339</v>
      </c>
      <c r="C123" s="59" t="s">
        <v>26</v>
      </c>
      <c r="D123" s="64" t="s">
        <v>212</v>
      </c>
      <c r="E123" s="12">
        <f>IF(ISNUMBER(SEARCH($F$1,B123)),LOOKUP(9.99999999999999E+307,E$1:E122)+1,"")</f>
        <v>122</v>
      </c>
      <c r="F123" s="12"/>
      <c r="G123" s="12" t="str">
        <f>IF(ROWS(G$2:G123)&gt;$G$1,"",LOOKUP(ROWS(G$2:G123),E:E,B:B))</f>
        <v>โซ่แทรคหนึ่งด้านซ้าย 39 ข้อ (PC-75 UU-1)</v>
      </c>
    </row>
    <row r="124" spans="1:7">
      <c r="A124" s="59">
        <v>1063</v>
      </c>
      <c r="B124" s="64" t="s">
        <v>340</v>
      </c>
      <c r="C124" s="59" t="s">
        <v>26</v>
      </c>
      <c r="D124" s="64" t="s">
        <v>212</v>
      </c>
      <c r="E124" s="12">
        <f>IF(ISNUMBER(SEARCH($F$1,B124)),LOOKUP(9.99999999999999E+307,E$1:E123)+1,"")</f>
        <v>123</v>
      </c>
      <c r="F124" s="12"/>
      <c r="G124" s="12" t="str">
        <f>IF(ROWS(G$2:G124)&gt;$G$1,"",LOOKUP(ROWS(G$2:G124),E:E,B:B))</f>
        <v>ตะแกรงวายเมธ 3.6 มม. # 2.0x50 ม.</v>
      </c>
    </row>
    <row r="125" spans="1:7">
      <c r="A125" s="59">
        <v>1464</v>
      </c>
      <c r="B125" s="64" t="s">
        <v>341</v>
      </c>
      <c r="C125" s="59" t="s">
        <v>26</v>
      </c>
      <c r="D125" s="64" t="s">
        <v>212</v>
      </c>
      <c r="E125" s="12">
        <f>IF(ISNUMBER(SEARCH($F$1,B125)),LOOKUP(9.99999999999999E+307,E$1:E124)+1,"")</f>
        <v>124</v>
      </c>
      <c r="F125" s="12"/>
      <c r="G125" s="12" t="str">
        <f>IF(ROWS(G$2:G125)&gt;$G$1,"",LOOKUP(ROWS(G$2:G125),E:E,B:B))</f>
        <v>ตะขอ ป. ปลา 8 นิ้ว พร้อมอุปกรณ์ยึด</v>
      </c>
    </row>
    <row r="126" spans="1:7">
      <c r="A126" s="59">
        <v>1465</v>
      </c>
      <c r="B126" s="64" t="s">
        <v>342</v>
      </c>
      <c r="C126" s="59" t="s">
        <v>26</v>
      </c>
      <c r="D126" s="64" t="s">
        <v>212</v>
      </c>
      <c r="E126" s="12">
        <f>IF(ISNUMBER(SEARCH($F$1,B126)),LOOKUP(9.99999999999999E+307,E$1:E125)+1,"")</f>
        <v>125</v>
      </c>
      <c r="F126" s="12"/>
      <c r="G126" s="12" t="str">
        <f>IF(ROWS(G$2:G126)&gt;$G$1,"",LOOKUP(ROWS(G$2:G126),E:E,B:B))</f>
        <v>ตะขอ ป. ปลา 9 นิ้ว พร้อมอุปกรณ์ยึด</v>
      </c>
    </row>
    <row r="127" spans="1:7">
      <c r="A127" s="59">
        <v>1066</v>
      </c>
      <c r="B127" s="64" t="s">
        <v>343</v>
      </c>
      <c r="C127" s="59" t="s">
        <v>39</v>
      </c>
      <c r="D127" s="64" t="s">
        <v>212</v>
      </c>
      <c r="E127" s="12">
        <f>IF(ISNUMBER(SEARCH($F$1,B127)),LOOKUP(9.99999999999999E+307,E$1:E126)+1,"")</f>
        <v>126</v>
      </c>
      <c r="F127" s="12"/>
      <c r="G127" s="12" t="str">
        <f>IF(ROWS(G$2:G127)&gt;$G$1,"",LOOKUP(ROWS(G$2:G127),E:E,B:B))</f>
        <v>ตะปูตอกคอนกรีต # 1(1/2)x9 นิ้ว</v>
      </c>
    </row>
    <row r="128" spans="1:7">
      <c r="A128" s="59">
        <v>1067</v>
      </c>
      <c r="B128" s="64" t="s">
        <v>344</v>
      </c>
      <c r="C128" s="59" t="s">
        <v>39</v>
      </c>
      <c r="D128" s="64" t="s">
        <v>212</v>
      </c>
      <c r="E128" s="12">
        <f>IF(ISNUMBER(SEARCH($F$1,B128)),LOOKUP(9.99999999999999E+307,E$1:E127)+1,"")</f>
        <v>127</v>
      </c>
      <c r="F128" s="12"/>
      <c r="G128" s="12" t="str">
        <f>IF(ROWS(G$2:G128)&gt;$G$1,"",LOOKUP(ROWS(G$2:G128),E:E,B:B))</f>
        <v>ตะปูตอกคอนกรีต # 3x7 นิ้ว</v>
      </c>
    </row>
    <row r="129" spans="1:7">
      <c r="A129" s="59">
        <v>1068</v>
      </c>
      <c r="B129" s="64" t="s">
        <v>345</v>
      </c>
      <c r="C129" s="59" t="s">
        <v>39</v>
      </c>
      <c r="D129" s="64" t="s">
        <v>212</v>
      </c>
      <c r="E129" s="12">
        <f>IF(ISNUMBER(SEARCH($F$1,B129)),LOOKUP(9.99999999999999E+307,E$1:E128)+1,"")</f>
        <v>128</v>
      </c>
      <c r="F129" s="12"/>
      <c r="G129" s="12" t="str">
        <f>IF(ROWS(G$2:G129)&gt;$G$1,"",LOOKUP(ROWS(G$2:G129),E:E,B:B))</f>
        <v>ตะปูตอกไม้ # 3x10 นิ้ว</v>
      </c>
    </row>
    <row r="130" spans="1:7">
      <c r="A130" s="59">
        <v>1069</v>
      </c>
      <c r="B130" s="64" t="s">
        <v>346</v>
      </c>
      <c r="C130" s="59" t="s">
        <v>39</v>
      </c>
      <c r="D130" s="64" t="s">
        <v>212</v>
      </c>
      <c r="E130" s="12">
        <f>IF(ISNUMBER(SEARCH($F$1,B130)),LOOKUP(9.99999999999999E+307,E$1:E129)+1,"")</f>
        <v>129</v>
      </c>
      <c r="F130" s="12"/>
      <c r="G130" s="12" t="str">
        <f>IF(ROWS(G$2:G130)&gt;$G$1,"",LOOKUP(ROWS(G$2:G130),E:E,B:B))</f>
        <v>ตะปูตอกไม้ # 4x7 นิ้ว</v>
      </c>
    </row>
    <row r="131" spans="1:7">
      <c r="A131" s="59">
        <v>1070</v>
      </c>
      <c r="B131" s="64" t="s">
        <v>347</v>
      </c>
      <c r="C131" s="59" t="s">
        <v>39</v>
      </c>
      <c r="D131" s="64" t="s">
        <v>212</v>
      </c>
      <c r="E131" s="12">
        <f>IF(ISNUMBER(SEARCH($F$1,B131)),LOOKUP(9.99999999999999E+307,E$1:E130)+1,"")</f>
        <v>130</v>
      </c>
      <c r="F131" s="12"/>
      <c r="G131" s="12" t="str">
        <f>IF(ROWS(G$2:G131)&gt;$G$1,"",LOOKUP(ROWS(G$2:G131),E:E,B:B))</f>
        <v>ตะูปูตอกไม้ # 1(1/2)x14 นิ้ว</v>
      </c>
    </row>
    <row r="132" spans="1:7">
      <c r="A132" s="59">
        <v>1071</v>
      </c>
      <c r="B132" s="64" t="s">
        <v>348</v>
      </c>
      <c r="C132" s="59" t="s">
        <v>39</v>
      </c>
      <c r="D132" s="64" t="s">
        <v>212</v>
      </c>
      <c r="E132" s="12">
        <f>IF(ISNUMBER(SEARCH($F$1,B132)),LOOKUP(9.99999999999999E+307,E$1:E131)+1,"")</f>
        <v>131</v>
      </c>
      <c r="F132" s="12"/>
      <c r="G132" s="12" t="str">
        <f>IF(ROWS(G$2:G132)&gt;$G$1,"",LOOKUP(ROWS(G$2:G132),E:E,B:B))</f>
        <v>ตะูปูตอกไม้ # 2(1/2)x12 นิ้ว</v>
      </c>
    </row>
    <row r="133" spans="1:7">
      <c r="A133" s="59">
        <v>1072</v>
      </c>
      <c r="B133" s="64" t="s">
        <v>349</v>
      </c>
      <c r="C133" s="59" t="s">
        <v>39</v>
      </c>
      <c r="D133" s="64" t="s">
        <v>212</v>
      </c>
      <c r="E133" s="12">
        <f>IF(ISNUMBER(SEARCH($F$1,B133)),LOOKUP(9.99999999999999E+307,E$1:E132)+1,"")</f>
        <v>132</v>
      </c>
      <c r="F133" s="12"/>
      <c r="G133" s="12" t="str">
        <f>IF(ROWS(G$2:G133)&gt;$G$1,"",LOOKUP(ROWS(G$2:G133),E:E,B:B))</f>
        <v>ตะูปูตอกไม้ # 2x13 นิ้ว</v>
      </c>
    </row>
    <row r="134" spans="1:7">
      <c r="A134" s="59">
        <v>1578</v>
      </c>
      <c r="B134" s="64" t="s">
        <v>350</v>
      </c>
      <c r="C134" s="59" t="s">
        <v>26</v>
      </c>
      <c r="D134" s="64" t="s">
        <v>212</v>
      </c>
      <c r="E134" s="12">
        <f>IF(ISNUMBER(SEARCH($F$1,B134)),LOOKUP(9.99999999999999E+307,E$1:E133)+1,"")</f>
        <v>133</v>
      </c>
      <c r="F134" s="12"/>
      <c r="G134" s="12" t="str">
        <f>IF(ROWS(G$2:G134)&gt;$G$1,"",LOOKUP(ROWS(G$2:G134),E:E,B:B))</f>
        <v>ตุ๊กตารับท่อ ขนาด 300 มม.</v>
      </c>
    </row>
    <row r="135" spans="1:7">
      <c r="A135" s="59">
        <v>1627</v>
      </c>
      <c r="B135" s="64" t="s">
        <v>351</v>
      </c>
      <c r="C135" s="59" t="s">
        <v>29</v>
      </c>
      <c r="D135" s="64" t="s">
        <v>212</v>
      </c>
      <c r="E135" s="12">
        <f>IF(ISNUMBER(SEARCH($F$1,B135)),LOOKUP(9.99999999999999E+307,E$1:E134)+1,"")</f>
        <v>134</v>
      </c>
      <c r="F135" s="12"/>
      <c r="G135" s="12" t="str">
        <f>IF(ROWS(G$2:G135)&gt;$G$1,"",LOOKUP(ROWS(G$2:G135),E:E,B:B))</f>
        <v>ตู้ควบคุมไฟฟ้า ขนาด 315 KW</v>
      </c>
    </row>
    <row r="136" spans="1:7">
      <c r="A136" s="59">
        <v>1077</v>
      </c>
      <c r="B136" s="64" t="s">
        <v>352</v>
      </c>
      <c r="C136" s="59" t="s">
        <v>39</v>
      </c>
      <c r="D136" s="64" t="s">
        <v>212</v>
      </c>
      <c r="E136" s="12">
        <f>IF(ISNUMBER(SEARCH($F$1,B136)),LOOKUP(9.99999999999999E+307,E$1:E135)+1,"")</f>
        <v>135</v>
      </c>
      <c r="F136" s="12"/>
      <c r="G136" s="12" t="str">
        <f>IF(ROWS(G$2:G136)&gt;$G$1,"",LOOKUP(ROWS(G$2:G136),E:E,B:B))</f>
        <v>ท่อ GS # 100x6 มม. (คาดน้ำเงิน)</v>
      </c>
    </row>
    <row r="137" spans="1:7">
      <c r="A137" s="59">
        <v>1581</v>
      </c>
      <c r="B137" s="64" t="s">
        <v>353</v>
      </c>
      <c r="C137" s="59" t="s">
        <v>91</v>
      </c>
      <c r="D137" s="64" t="s">
        <v>212</v>
      </c>
      <c r="E137" s="12">
        <f>IF(ISNUMBER(SEARCH($F$1,B137)),LOOKUP(9.99999999999999E+307,E$1:E136)+1,"")</f>
        <v>136</v>
      </c>
      <c r="F137" s="12"/>
      <c r="G137" s="12" t="str">
        <f>IF(ROWS(G$2:G137)&gt;$G$1,"",LOOKUP(ROWS(G$2:G137),E:E,B:B))</f>
        <v>ท่อ GS # 100x6 มม. (คาดเหลือง)</v>
      </c>
    </row>
    <row r="138" spans="1:7">
      <c r="A138" s="59">
        <v>1430</v>
      </c>
      <c r="B138" s="64" t="s">
        <v>354</v>
      </c>
      <c r="C138" s="59" t="s">
        <v>91</v>
      </c>
      <c r="D138" s="64" t="s">
        <v>212</v>
      </c>
      <c r="E138" s="12">
        <f>IF(ISNUMBER(SEARCH($F$1,B138)),LOOKUP(9.99999999999999E+307,E$1:E137)+1,"")</f>
        <v>137</v>
      </c>
      <c r="F138" s="12"/>
      <c r="G138" s="12" t="str">
        <f>IF(ROWS(G$2:G138)&gt;$G$1,"",LOOKUP(ROWS(G$2:G138),E:E,B:B))</f>
        <v>ท่อ GS # 2 1/2x6 มม. (คาดน้ำเงิน)</v>
      </c>
    </row>
    <row r="139" spans="1:7">
      <c r="A139" s="59">
        <v>1078</v>
      </c>
      <c r="B139" s="64" t="s">
        <v>355</v>
      </c>
      <c r="C139" s="59" t="s">
        <v>91</v>
      </c>
      <c r="D139" s="64" t="s">
        <v>212</v>
      </c>
      <c r="E139" s="12">
        <f>IF(ISNUMBER(SEARCH($F$1,B139)),LOOKUP(9.99999999999999E+307,E$1:E138)+1,"")</f>
        <v>138</v>
      </c>
      <c r="F139" s="12"/>
      <c r="G139" s="12" t="str">
        <f>IF(ROWS(G$2:G139)&gt;$G$1,"",LOOKUP(ROWS(G$2:G139),E:E,B:B))</f>
        <v>ท่อ GS # 25x6 มม. (คาดน้ำเงิน)</v>
      </c>
    </row>
    <row r="140" spans="1:7">
      <c r="A140" s="59">
        <v>1079</v>
      </c>
      <c r="B140" s="64" t="s">
        <v>356</v>
      </c>
      <c r="C140" s="59" t="s">
        <v>91</v>
      </c>
      <c r="D140" s="64" t="s">
        <v>212</v>
      </c>
      <c r="E140" s="12">
        <f>IF(ISNUMBER(SEARCH($F$1,B140)),LOOKUP(9.99999999999999E+307,E$1:E139)+1,"")</f>
        <v>139</v>
      </c>
      <c r="F140" s="12"/>
      <c r="G140" s="12" t="str">
        <f>IF(ROWS(G$2:G140)&gt;$G$1,"",LOOKUP(ROWS(G$2:G140),E:E,B:B))</f>
        <v>ท่อ GS # 40x6 มม. (คาดน้ำเงิน)</v>
      </c>
    </row>
    <row r="141" spans="1:7">
      <c r="A141" s="59">
        <v>1080</v>
      </c>
      <c r="B141" s="64" t="s">
        <v>357</v>
      </c>
      <c r="C141" s="59" t="s">
        <v>91</v>
      </c>
      <c r="D141" s="64" t="s">
        <v>212</v>
      </c>
      <c r="E141" s="12">
        <f>IF(ISNUMBER(SEARCH($F$1,B141)),LOOKUP(9.99999999999999E+307,E$1:E140)+1,"")</f>
        <v>140</v>
      </c>
      <c r="F141" s="12"/>
      <c r="G141" s="12" t="str">
        <f>IF(ROWS(G$2:G141)&gt;$G$1,"",LOOKUP(ROWS(G$2:G141),E:E,B:B))</f>
        <v>ท่อ GS # 50x6 มม. (คาดน้ำเงิน)</v>
      </c>
    </row>
    <row r="142" spans="1:7">
      <c r="A142" s="59">
        <v>1633</v>
      </c>
      <c r="B142" s="64" t="s">
        <v>358</v>
      </c>
      <c r="C142" s="59" t="s">
        <v>359</v>
      </c>
      <c r="D142" s="64" t="s">
        <v>212</v>
      </c>
      <c r="E142" s="12">
        <f>IF(ISNUMBER(SEARCH($F$1,B142)),LOOKUP(9.99999999999999E+307,E$1:E141)+1,"")</f>
        <v>141</v>
      </c>
      <c r="F142" s="12"/>
      <c r="G142" s="12" t="str">
        <f>IF(ROWS(G$2:G142)&gt;$G$1,"",LOOKUP(ROWS(G$2:G142),E:E,B:B))</f>
        <v>ท่อ PB ชั้น SDR 13.5 ขนาด 50 มม.</v>
      </c>
    </row>
    <row r="143" spans="1:7">
      <c r="A143" s="59">
        <v>1088</v>
      </c>
      <c r="B143" s="64" t="s">
        <v>360</v>
      </c>
      <c r="C143" s="59" t="s">
        <v>359</v>
      </c>
      <c r="D143" s="64" t="s">
        <v>212</v>
      </c>
      <c r="E143" s="12">
        <f>IF(ISNUMBER(SEARCH($F$1,B143)),LOOKUP(9.99999999999999E+307,E$1:E142)+1,"")</f>
        <v>142</v>
      </c>
      <c r="F143" s="12"/>
      <c r="G143" s="12" t="str">
        <f>IF(ROWS(G$2:G143)&gt;$G$1,"",LOOKUP(ROWS(G$2:G143),E:E,B:B))</f>
        <v>ท่อ PE100 PN6.3 # 110 มม.</v>
      </c>
    </row>
    <row r="144" spans="1:7">
      <c r="A144" s="59">
        <v>1089</v>
      </c>
      <c r="B144" s="64" t="s">
        <v>361</v>
      </c>
      <c r="C144" s="59" t="s">
        <v>359</v>
      </c>
      <c r="D144" s="64" t="s">
        <v>212</v>
      </c>
      <c r="E144" s="12">
        <f>IF(ISNUMBER(SEARCH($F$1,B144)),LOOKUP(9.99999999999999E+307,E$1:E143)+1,"")</f>
        <v>143</v>
      </c>
      <c r="F144" s="12"/>
      <c r="G144" s="12" t="str">
        <f>IF(ROWS(G$2:G144)&gt;$G$1,"",LOOKUP(ROWS(G$2:G144),E:E,B:B))</f>
        <v>ท่อ PE100 PN6.3 # 160 มม.</v>
      </c>
    </row>
    <row r="145" spans="1:7">
      <c r="A145" s="59">
        <v>1090</v>
      </c>
      <c r="B145" s="64" t="s">
        <v>362</v>
      </c>
      <c r="C145" s="59" t="s">
        <v>359</v>
      </c>
      <c r="D145" s="64" t="s">
        <v>212</v>
      </c>
      <c r="E145" s="12">
        <f>IF(ISNUMBER(SEARCH($F$1,B145)),LOOKUP(9.99999999999999E+307,E$1:E144)+1,"")</f>
        <v>144</v>
      </c>
      <c r="F145" s="12"/>
      <c r="G145" s="12" t="str">
        <f>IF(ROWS(G$2:G145)&gt;$G$1,"",LOOKUP(ROWS(G$2:G145),E:E,B:B))</f>
        <v>ท่อ PE100 PN6.3 # 225 มม.</v>
      </c>
    </row>
    <row r="146" spans="1:7">
      <c r="A146" s="59">
        <v>1091</v>
      </c>
      <c r="B146" s="64" t="s">
        <v>363</v>
      </c>
      <c r="C146" s="59" t="s">
        <v>359</v>
      </c>
      <c r="D146" s="64" t="s">
        <v>212</v>
      </c>
      <c r="E146" s="12">
        <f>IF(ISNUMBER(SEARCH($F$1,B146)),LOOKUP(9.99999999999999E+307,E$1:E145)+1,"")</f>
        <v>145</v>
      </c>
      <c r="F146" s="12"/>
      <c r="G146" s="12" t="str">
        <f>IF(ROWS(G$2:G146)&gt;$G$1,"",LOOKUP(ROWS(G$2:G146),E:E,B:B))</f>
        <v>ท่อ PE100 PN6.3 # 280 มม.</v>
      </c>
    </row>
    <row r="147" spans="1:7">
      <c r="A147" s="59">
        <v>1092</v>
      </c>
      <c r="B147" s="64" t="s">
        <v>364</v>
      </c>
      <c r="C147" s="59" t="s">
        <v>359</v>
      </c>
      <c r="D147" s="64" t="s">
        <v>212</v>
      </c>
      <c r="E147" s="12">
        <f>IF(ISNUMBER(SEARCH($F$1,B147)),LOOKUP(9.99999999999999E+307,E$1:E146)+1,"")</f>
        <v>146</v>
      </c>
      <c r="F147" s="12"/>
      <c r="G147" s="12" t="str">
        <f>IF(ROWS(G$2:G147)&gt;$G$1,"",LOOKUP(ROWS(G$2:G147),E:E,B:B))</f>
        <v>ท่อ PE100 PN6.3 # 315 มม.</v>
      </c>
    </row>
    <row r="148" spans="1:7">
      <c r="A148" s="59">
        <v>1093</v>
      </c>
      <c r="B148" s="64" t="s">
        <v>365</v>
      </c>
      <c r="C148" s="59" t="s">
        <v>359</v>
      </c>
      <c r="D148" s="64" t="s">
        <v>212</v>
      </c>
      <c r="E148" s="12">
        <f>IF(ISNUMBER(SEARCH($F$1,B148)),LOOKUP(9.99999999999999E+307,E$1:E147)+1,"")</f>
        <v>147</v>
      </c>
      <c r="F148" s="12"/>
      <c r="G148" s="12" t="str">
        <f>IF(ROWS(G$2:G148)&gt;$G$1,"",LOOKUP(ROWS(G$2:G148),E:E,B:B))</f>
        <v>ท่อ PE100 PN6.3 # 400 มม.</v>
      </c>
    </row>
    <row r="149" spans="1:7">
      <c r="A149" s="59">
        <v>1094</v>
      </c>
      <c r="B149" s="64" t="s">
        <v>366</v>
      </c>
      <c r="C149" s="59" t="s">
        <v>359</v>
      </c>
      <c r="D149" s="64" t="s">
        <v>212</v>
      </c>
      <c r="E149" s="12">
        <f>IF(ISNUMBER(SEARCH($F$1,B149)),LOOKUP(9.99999999999999E+307,E$1:E148)+1,"")</f>
        <v>148</v>
      </c>
      <c r="F149" s="12"/>
      <c r="G149" s="12" t="str">
        <f>IF(ROWS(G$2:G149)&gt;$G$1,"",LOOKUP(ROWS(G$2:G149),E:E,B:B))</f>
        <v>ท่อ PE100 PN6.3 # 500 มม.</v>
      </c>
    </row>
    <row r="150" spans="1:7">
      <c r="A150" s="59">
        <v>1095</v>
      </c>
      <c r="B150" s="64" t="s">
        <v>367</v>
      </c>
      <c r="C150" s="59" t="s">
        <v>359</v>
      </c>
      <c r="D150" s="64" t="s">
        <v>212</v>
      </c>
      <c r="E150" s="12">
        <f>IF(ISNUMBER(SEARCH($F$1,B150)),LOOKUP(9.99999999999999E+307,E$1:E149)+1,"")</f>
        <v>149</v>
      </c>
      <c r="F150" s="12"/>
      <c r="G150" s="12" t="str">
        <f>IF(ROWS(G$2:G150)&gt;$G$1,"",LOOKUP(ROWS(G$2:G150),E:E,B:B))</f>
        <v>ท่อ PE100 PN6.3 # 630 มม.</v>
      </c>
    </row>
    <row r="151" spans="1:7">
      <c r="A151" s="59">
        <v>1632</v>
      </c>
      <c r="B151" s="64" t="s">
        <v>368</v>
      </c>
      <c r="C151" s="59" t="s">
        <v>91</v>
      </c>
      <c r="D151" s="64" t="s">
        <v>212</v>
      </c>
      <c r="E151" s="12">
        <f>IF(ISNUMBER(SEARCH($F$1,B151)),LOOKUP(9.99999999999999E+307,E$1:E150)+1,"")</f>
        <v>150</v>
      </c>
      <c r="F151" s="12"/>
      <c r="G151" s="12" t="str">
        <f>IF(ROWS(G$2:G151)&gt;$G$1,"",LOOKUP(ROWS(G$2:G151),E:E,B:B))</f>
        <v>ท่อ PE100 PN6.3 # 710 มม. x12 ม.</v>
      </c>
    </row>
    <row r="152" spans="1:7">
      <c r="A152" s="59">
        <v>1096</v>
      </c>
      <c r="B152" s="64" t="s">
        <v>369</v>
      </c>
      <c r="C152" s="59" t="s">
        <v>359</v>
      </c>
      <c r="D152" s="64" t="s">
        <v>212</v>
      </c>
      <c r="E152" s="12">
        <f>IF(ISNUMBER(SEARCH($F$1,B152)),LOOKUP(9.99999999999999E+307,E$1:E151)+1,"")</f>
        <v>151</v>
      </c>
      <c r="F152" s="12"/>
      <c r="G152" s="12" t="str">
        <f>IF(ROWS(G$2:G152)&gt;$G$1,"",LOOKUP(ROWS(G$2:G152),E:E,B:B))</f>
        <v>ท่อ PE100 PN8 # 315 มม.</v>
      </c>
    </row>
    <row r="153" spans="1:7">
      <c r="A153" s="59">
        <v>1432</v>
      </c>
      <c r="B153" s="64" t="s">
        <v>370</v>
      </c>
      <c r="C153" s="59" t="s">
        <v>359</v>
      </c>
      <c r="D153" s="64" t="s">
        <v>212</v>
      </c>
      <c r="E153" s="12">
        <f>IF(ISNUMBER(SEARCH($F$1,B153)),LOOKUP(9.99999999999999E+307,E$1:E152)+1,"")</f>
        <v>152</v>
      </c>
      <c r="F153" s="12"/>
      <c r="G153" s="12" t="str">
        <f>IF(ROWS(G$2:G153)&gt;$G$1,"",LOOKUP(ROWS(G$2:G153),E:E,B:B))</f>
        <v>ท่อ PE100 PN8 # 630 มม.</v>
      </c>
    </row>
    <row r="154" spans="1:7">
      <c r="A154" s="59">
        <v>1239</v>
      </c>
      <c r="B154" s="64" t="s">
        <v>371</v>
      </c>
      <c r="C154" s="59" t="s">
        <v>359</v>
      </c>
      <c r="D154" s="64" t="s">
        <v>212</v>
      </c>
      <c r="E154" s="12">
        <f>IF(ISNUMBER(SEARCH($F$1,B154)),LOOKUP(9.99999999999999E+307,E$1:E153)+1,"")</f>
        <v>153</v>
      </c>
      <c r="F154" s="12"/>
      <c r="G154" s="12" t="str">
        <f>IF(ROWS(G$2:G154)&gt;$G$1,"",LOOKUP(ROWS(G$2:G154),E:E,B:B))</f>
        <v>ท่อ PE80 PN6.3 # 110 มม.</v>
      </c>
    </row>
    <row r="155" spans="1:7">
      <c r="A155" s="59">
        <v>1084</v>
      </c>
      <c r="B155" s="64" t="s">
        <v>372</v>
      </c>
      <c r="C155" s="59" t="s">
        <v>359</v>
      </c>
      <c r="D155" s="64" t="s">
        <v>212</v>
      </c>
      <c r="E155" s="12">
        <f>IF(ISNUMBER(SEARCH($F$1,B155)),LOOKUP(9.99999999999999E+307,E$1:E154)+1,"")</f>
        <v>154</v>
      </c>
      <c r="F155" s="12"/>
      <c r="G155" s="12" t="str">
        <f>IF(ROWS(G$2:G155)&gt;$G$1,"",LOOKUP(ROWS(G$2:G155),E:E,B:B))</f>
        <v>ท่อ PE80 PN6.3 # 160 มม.</v>
      </c>
    </row>
    <row r="156" spans="1:7">
      <c r="A156" s="59">
        <v>1085</v>
      </c>
      <c r="B156" s="64" t="s">
        <v>373</v>
      </c>
      <c r="C156" s="59" t="s">
        <v>359</v>
      </c>
      <c r="D156" s="64" t="s">
        <v>212</v>
      </c>
      <c r="E156" s="12">
        <f>IF(ISNUMBER(SEARCH($F$1,B156)),LOOKUP(9.99999999999999E+307,E$1:E155)+1,"")</f>
        <v>155</v>
      </c>
      <c r="F156" s="12"/>
      <c r="G156" s="12" t="str">
        <f>IF(ROWS(G$2:G156)&gt;$G$1,"",LOOKUP(ROWS(G$2:G156),E:E,B:B))</f>
        <v>ท่อ PE80 PN6.3 # 500 มม.</v>
      </c>
    </row>
    <row r="157" spans="1:7">
      <c r="A157" s="59">
        <v>1086</v>
      </c>
      <c r="B157" s="64" t="s">
        <v>374</v>
      </c>
      <c r="C157" s="59" t="s">
        <v>359</v>
      </c>
      <c r="D157" s="64" t="s">
        <v>212</v>
      </c>
      <c r="E157" s="12">
        <f>IF(ISNUMBER(SEARCH($F$1,B157)),LOOKUP(9.99999999999999E+307,E$1:E156)+1,"")</f>
        <v>156</v>
      </c>
      <c r="F157" s="12"/>
      <c r="G157" s="12" t="str">
        <f>IF(ROWS(G$2:G157)&gt;$G$1,"",LOOKUP(ROWS(G$2:G157),E:E,B:B))</f>
        <v>ท่อ PE80 PN6.3 # 630 มม.</v>
      </c>
    </row>
    <row r="158" spans="1:7">
      <c r="A158" s="59">
        <v>1646</v>
      </c>
      <c r="B158" s="64" t="s">
        <v>375</v>
      </c>
      <c r="C158" s="59" t="s">
        <v>91</v>
      </c>
      <c r="D158" s="64" t="s">
        <v>212</v>
      </c>
      <c r="E158" s="12">
        <f>IF(ISNUMBER(SEARCH($F$1,B158)),LOOKUP(9.99999999999999E+307,E$1:E157)+1,"")</f>
        <v>157</v>
      </c>
      <c r="F158" s="12"/>
      <c r="G158" s="12" t="str">
        <f>IF(ROWS(G$2:G158)&gt;$G$1,"",LOOKUP(ROWS(G$2:G158),E:E,B:B))</f>
        <v>ท่อ Steel Liner ปลายเรียบ 2 ด้าน 500x6 มม. ยาว 3 ม.</v>
      </c>
    </row>
    <row r="159" spans="1:7">
      <c r="A159" s="59">
        <v>1645</v>
      </c>
      <c r="B159" s="64" t="s">
        <v>376</v>
      </c>
      <c r="C159" s="59" t="s">
        <v>91</v>
      </c>
      <c r="D159" s="64" t="s">
        <v>212</v>
      </c>
      <c r="E159" s="12">
        <f>IF(ISNUMBER(SEARCH($F$1,B159)),LOOKUP(9.99999999999999E+307,E$1:E158)+1,"")</f>
        <v>158</v>
      </c>
      <c r="F159" s="12"/>
      <c r="G159" s="12" t="str">
        <f>IF(ROWS(G$2:G159)&gt;$G$1,"",LOOKUP(ROWS(G$2:G159),E:E,B:B))</f>
        <v>ท่อ Steel Liner ปลายเรียบ 2 ด้าน 500x6 มม. ยาว 6 ม.</v>
      </c>
    </row>
    <row r="160" spans="1:7">
      <c r="A160" s="59">
        <v>1504</v>
      </c>
      <c r="B160" s="64" t="s">
        <v>377</v>
      </c>
      <c r="C160" s="59" t="s">
        <v>91</v>
      </c>
      <c r="D160" s="64" t="s">
        <v>212</v>
      </c>
      <c r="E160" s="12">
        <f>IF(ISNUMBER(SEARCH($F$1,B160)),LOOKUP(9.99999999999999E+307,E$1:E159)+1,"")</f>
        <v>159</v>
      </c>
      <c r="F160" s="12"/>
      <c r="G160" s="12" t="str">
        <f>IF(ROWS(G$2:G160)&gt;$G$1,"",LOOKUP(ROWS(G$2:G160),E:E,B:B))</f>
        <v>ท่อ คสล ชั้น 3 # 0.60x1 ม.</v>
      </c>
    </row>
    <row r="161" spans="1:7">
      <c r="A161" s="59">
        <v>1478</v>
      </c>
      <c r="B161" s="64" t="s">
        <v>378</v>
      </c>
      <c r="C161" s="59" t="s">
        <v>91</v>
      </c>
      <c r="D161" s="64" t="s">
        <v>212</v>
      </c>
      <c r="E161" s="12">
        <f>IF(ISNUMBER(SEARCH($F$1,B161)),LOOKUP(9.99999999999999E+307,E$1:E160)+1,"")</f>
        <v>160</v>
      </c>
      <c r="F161" s="12"/>
      <c r="G161" s="12" t="str">
        <f>IF(ROWS(G$2:G161)&gt;$G$1,"",LOOKUP(ROWS(G$2:G161),E:E,B:B))</f>
        <v>ท่อ พีวีซี ชั้น 13.5 # 25x4 มม.</v>
      </c>
    </row>
    <row r="162" spans="1:7">
      <c r="A162" s="59">
        <v>1477</v>
      </c>
      <c r="B162" s="64" t="s">
        <v>379</v>
      </c>
      <c r="C162" s="59" t="s">
        <v>91</v>
      </c>
      <c r="D162" s="64" t="s">
        <v>212</v>
      </c>
      <c r="E162" s="12">
        <f>IF(ISNUMBER(SEARCH($F$1,B162)),LOOKUP(9.99999999999999E+307,E$1:E161)+1,"")</f>
        <v>161</v>
      </c>
      <c r="F162" s="12"/>
      <c r="G162" s="12" t="str">
        <f>IF(ROWS(G$2:G162)&gt;$G$1,"",LOOKUP(ROWS(G$2:G162),E:E,B:B))</f>
        <v>ท่อ พีวีซี ชั้น 13.5 # 35x4 มม.</v>
      </c>
    </row>
    <row r="163" spans="1:7">
      <c r="A163" s="59">
        <v>1100</v>
      </c>
      <c r="B163" s="64" t="s">
        <v>380</v>
      </c>
      <c r="C163" s="59" t="s">
        <v>91</v>
      </c>
      <c r="D163" s="64" t="s">
        <v>212</v>
      </c>
      <c r="E163" s="12">
        <f>IF(ISNUMBER(SEARCH($F$1,B163)),LOOKUP(9.99999999999999E+307,E$1:E162)+1,"")</f>
        <v>162</v>
      </c>
      <c r="F163" s="12"/>
      <c r="G163" s="12" t="str">
        <f>IF(ROWS(G$2:G163)&gt;$G$1,"",LOOKUP(ROWS(G$2:G163),E:E,B:B))</f>
        <v>ท่อ พีวีซี ชั้น 8.5 # 100x4 มม.</v>
      </c>
    </row>
    <row r="164" spans="1:7">
      <c r="A164" s="59">
        <v>1101</v>
      </c>
      <c r="B164" s="64" t="s">
        <v>381</v>
      </c>
      <c r="C164" s="59" t="s">
        <v>91</v>
      </c>
      <c r="D164" s="64" t="s">
        <v>212</v>
      </c>
      <c r="E164" s="12">
        <f>IF(ISNUMBER(SEARCH($F$1,B164)),LOOKUP(9.99999999999999E+307,E$1:E163)+1,"")</f>
        <v>163</v>
      </c>
      <c r="F164" s="12"/>
      <c r="G164" s="12" t="str">
        <f>IF(ROWS(G$2:G164)&gt;$G$1,"",LOOKUP(ROWS(G$2:G164),E:E,B:B))</f>
        <v>ท่อ พีวีซี ชั้น 8.5 # 100x5 มม.</v>
      </c>
    </row>
    <row r="165" spans="1:7">
      <c r="A165" s="59">
        <v>1102</v>
      </c>
      <c r="B165" s="64" t="s">
        <v>382</v>
      </c>
      <c r="C165" s="59" t="s">
        <v>91</v>
      </c>
      <c r="D165" s="64" t="s">
        <v>212</v>
      </c>
      <c r="E165" s="12">
        <f>IF(ISNUMBER(SEARCH($F$1,B165)),LOOKUP(9.99999999999999E+307,E$1:E164)+1,"")</f>
        <v>164</v>
      </c>
      <c r="F165" s="12"/>
      <c r="G165" s="12" t="str">
        <f>IF(ROWS(G$2:G165)&gt;$G$1,"",LOOKUP(ROWS(G$2:G165),E:E,B:B))</f>
        <v>ท่อ พีวีซี ชั้น 8.5 # 100x6 มม.</v>
      </c>
    </row>
    <row r="166" spans="1:7">
      <c r="A166" s="59">
        <v>1103</v>
      </c>
      <c r="B166" s="64" t="s">
        <v>383</v>
      </c>
      <c r="C166" s="59" t="s">
        <v>91</v>
      </c>
      <c r="D166" s="64" t="s">
        <v>212</v>
      </c>
      <c r="E166" s="12">
        <f>IF(ISNUMBER(SEARCH($F$1,B166)),LOOKUP(9.99999999999999E+307,E$1:E165)+1,"")</f>
        <v>165</v>
      </c>
      <c r="F166" s="12"/>
      <c r="G166" s="12" t="str">
        <f>IF(ROWS(G$2:G166)&gt;$G$1,"",LOOKUP(ROWS(G$2:G166),E:E,B:B))</f>
        <v>ท่อ พีวีซี ชั้น 8.5 # 150x6 มม.</v>
      </c>
    </row>
    <row r="167" spans="1:7">
      <c r="A167" s="59">
        <v>1104</v>
      </c>
      <c r="B167" s="64" t="s">
        <v>384</v>
      </c>
      <c r="C167" s="59" t="s">
        <v>91</v>
      </c>
      <c r="D167" s="64" t="s">
        <v>212</v>
      </c>
      <c r="E167" s="12">
        <f>IF(ISNUMBER(SEARCH($F$1,B167)),LOOKUP(9.99999999999999E+307,E$1:E166)+1,"")</f>
        <v>166</v>
      </c>
      <c r="F167" s="12"/>
      <c r="G167" s="12" t="str">
        <f>IF(ROWS(G$2:G167)&gt;$G$1,"",LOOKUP(ROWS(G$2:G167),E:E,B:B))</f>
        <v>ท่อ พีวีซี ชั้น 8.5 # 200x6 มม.</v>
      </c>
    </row>
    <row r="168" spans="1:7">
      <c r="A168" s="59">
        <v>1105</v>
      </c>
      <c r="B168" s="64" t="s">
        <v>385</v>
      </c>
      <c r="C168" s="59" t="s">
        <v>91</v>
      </c>
      <c r="D168" s="64" t="s">
        <v>212</v>
      </c>
      <c r="E168" s="12">
        <f>IF(ISNUMBER(SEARCH($F$1,B168)),LOOKUP(9.99999999999999E+307,E$1:E167)+1,"")</f>
        <v>167</v>
      </c>
      <c r="F168" s="12"/>
      <c r="G168" s="12" t="str">
        <f>IF(ROWS(G$2:G168)&gt;$G$1,"",LOOKUP(ROWS(G$2:G168),E:E,B:B))</f>
        <v>ท่อ พีวีซี ชั้น 8.5 # 250x6 มม.</v>
      </c>
    </row>
    <row r="169" spans="1:7">
      <c r="A169" s="59">
        <v>1106</v>
      </c>
      <c r="B169" s="64" t="s">
        <v>386</v>
      </c>
      <c r="C169" s="59" t="s">
        <v>91</v>
      </c>
      <c r="D169" s="64" t="s">
        <v>212</v>
      </c>
      <c r="E169" s="12">
        <f>IF(ISNUMBER(SEARCH($F$1,B169)),LOOKUP(9.99999999999999E+307,E$1:E168)+1,"")</f>
        <v>168</v>
      </c>
      <c r="F169" s="12"/>
      <c r="G169" s="12" t="str">
        <f>IF(ROWS(G$2:G169)&gt;$G$1,"",LOOKUP(ROWS(G$2:G169),E:E,B:B))</f>
        <v>ท่อ พีวีซี ชั้น 8.5 # 25x6 มม.</v>
      </c>
    </row>
    <row r="170" spans="1:7">
      <c r="A170" s="59">
        <v>1107</v>
      </c>
      <c r="B170" s="64" t="s">
        <v>387</v>
      </c>
      <c r="C170" s="59" t="s">
        <v>91</v>
      </c>
      <c r="D170" s="64" t="s">
        <v>212</v>
      </c>
      <c r="E170" s="12">
        <f>IF(ISNUMBER(SEARCH($F$1,B170)),LOOKUP(9.99999999999999E+307,E$1:E169)+1,"")</f>
        <v>169</v>
      </c>
      <c r="F170" s="12"/>
      <c r="G170" s="12" t="str">
        <f>IF(ROWS(G$2:G170)&gt;$G$1,"",LOOKUP(ROWS(G$2:G170),E:E,B:B))</f>
        <v>ท่อ พีวีซี ชั้น 8.5 # 300x6 มม.</v>
      </c>
    </row>
    <row r="171" spans="1:7">
      <c r="A171" s="59">
        <v>1108</v>
      </c>
      <c r="B171" s="64" t="s">
        <v>388</v>
      </c>
      <c r="C171" s="59" t="s">
        <v>91</v>
      </c>
      <c r="D171" s="64" t="s">
        <v>212</v>
      </c>
      <c r="E171" s="12">
        <f>IF(ISNUMBER(SEARCH($F$1,B171)),LOOKUP(9.99999999999999E+307,E$1:E170)+1,"")</f>
        <v>170</v>
      </c>
      <c r="F171" s="12"/>
      <c r="G171" s="12" t="str">
        <f>IF(ROWS(G$2:G171)&gt;$G$1,"",LOOKUP(ROWS(G$2:G171),E:E,B:B))</f>
        <v>ท่อ พีวีซี ชั้น 8.5 ปากระฆัง # 100 มม.</v>
      </c>
    </row>
    <row r="172" spans="1:7">
      <c r="A172" s="59">
        <v>1109</v>
      </c>
      <c r="B172" s="64" t="s">
        <v>389</v>
      </c>
      <c r="C172" s="59" t="s">
        <v>91</v>
      </c>
      <c r="D172" s="64" t="s">
        <v>212</v>
      </c>
      <c r="E172" s="12">
        <f>IF(ISNUMBER(SEARCH($F$1,B172)),LOOKUP(9.99999999999999E+307,E$1:E171)+1,"")</f>
        <v>171</v>
      </c>
      <c r="F172" s="12"/>
      <c r="G172" s="12" t="str">
        <f>IF(ROWS(G$2:G172)&gt;$G$1,"",LOOKUP(ROWS(G$2:G172),E:E,B:B))</f>
        <v>ท่อ พีวีซี ชั้น 8.5 ปากระฆัง # 150x6 มม.</v>
      </c>
    </row>
    <row r="173" spans="1:7">
      <c r="A173" s="59">
        <v>1110</v>
      </c>
      <c r="B173" s="64" t="s">
        <v>390</v>
      </c>
      <c r="C173" s="59" t="s">
        <v>91</v>
      </c>
      <c r="D173" s="64" t="s">
        <v>212</v>
      </c>
      <c r="E173" s="12">
        <f>IF(ISNUMBER(SEARCH($F$1,B173)),LOOKUP(9.99999999999999E+307,E$1:E172)+1,"")</f>
        <v>172</v>
      </c>
      <c r="F173" s="12"/>
      <c r="G173" s="12" t="str">
        <f>IF(ROWS(G$2:G173)&gt;$G$1,"",LOOKUP(ROWS(G$2:G173),E:E,B:B))</f>
        <v>ท่อ พีวีซี ชั้น 8.5 ปากระฆัง # 200 มม.</v>
      </c>
    </row>
    <row r="174" spans="1:7">
      <c r="A174" s="59">
        <v>1111</v>
      </c>
      <c r="B174" s="64" t="s">
        <v>391</v>
      </c>
      <c r="C174" s="59" t="s">
        <v>91</v>
      </c>
      <c r="D174" s="64" t="s">
        <v>212</v>
      </c>
      <c r="E174" s="12">
        <f>IF(ISNUMBER(SEARCH($F$1,B174)),LOOKUP(9.99999999999999E+307,E$1:E173)+1,"")</f>
        <v>173</v>
      </c>
      <c r="F174" s="12"/>
      <c r="G174" s="12" t="str">
        <f>IF(ROWS(G$2:G174)&gt;$G$1,"",LOOKUP(ROWS(G$2:G174),E:E,B:B))</f>
        <v>ท่อ พีวีซี ชั้น 8.5 ปากระฆัง # 300x2 มม.</v>
      </c>
    </row>
    <row r="175" spans="1:7">
      <c r="A175" s="59">
        <v>1112</v>
      </c>
      <c r="B175" s="64" t="s">
        <v>392</v>
      </c>
      <c r="C175" s="59" t="s">
        <v>91</v>
      </c>
      <c r="D175" s="64" t="s">
        <v>212</v>
      </c>
      <c r="E175" s="12">
        <f>IF(ISNUMBER(SEARCH($F$1,B175)),LOOKUP(9.99999999999999E+307,E$1:E174)+1,"")</f>
        <v>174</v>
      </c>
      <c r="F175" s="12"/>
      <c r="G175" s="12" t="str">
        <f>IF(ROWS(G$2:G175)&gt;$G$1,"",LOOKUP(ROWS(G$2:G175),E:E,B:B))</f>
        <v>ท่อ พีวีซี ชั้น 8.5 ปากระฆัง # 300x6 มม.</v>
      </c>
    </row>
    <row r="176" spans="1:7">
      <c r="A176" s="59">
        <v>1114</v>
      </c>
      <c r="B176" s="64" t="s">
        <v>393</v>
      </c>
      <c r="C176" s="59" t="s">
        <v>26</v>
      </c>
      <c r="D176" s="64" t="s">
        <v>212</v>
      </c>
      <c r="E176" s="12">
        <f>IF(ISNUMBER(SEARCH($F$1,B176)),LOOKUP(9.99999999999999E+307,E$1:E175)+1,"")</f>
        <v>175</v>
      </c>
      <c r="F176" s="12"/>
      <c r="G176" s="12" t="str">
        <f>IF(ROWS(G$2:G176)&gt;$G$1,"",LOOKUP(ROWS(G$2:G176),E:E,B:B))</f>
        <v>ท่อโค้ง 45 องศา ปากระฆัง # 100 มม.</v>
      </c>
    </row>
    <row r="177" spans="1:7">
      <c r="A177" s="59">
        <v>1115</v>
      </c>
      <c r="B177" s="64" t="s">
        <v>394</v>
      </c>
      <c r="C177" s="59" t="s">
        <v>26</v>
      </c>
      <c r="D177" s="64" t="s">
        <v>212</v>
      </c>
      <c r="E177" s="12">
        <f>IF(ISNUMBER(SEARCH($F$1,B177)),LOOKUP(9.99999999999999E+307,E$1:E176)+1,"")</f>
        <v>176</v>
      </c>
      <c r="F177" s="12"/>
      <c r="G177" s="12" t="str">
        <f>IF(ROWS(G$2:G177)&gt;$G$1,"",LOOKUP(ROWS(G$2:G177),E:E,B:B))</f>
        <v>ท่อโค้ง 45 องศา ปากระฆัง # 150 มม.</v>
      </c>
    </row>
    <row r="178" spans="1:7">
      <c r="A178" s="59">
        <v>1116</v>
      </c>
      <c r="B178" s="64" t="s">
        <v>395</v>
      </c>
      <c r="C178" s="59" t="s">
        <v>26</v>
      </c>
      <c r="D178" s="64" t="s">
        <v>212</v>
      </c>
      <c r="E178" s="12">
        <f>IF(ISNUMBER(SEARCH($F$1,B178)),LOOKUP(9.99999999999999E+307,E$1:E177)+1,"")</f>
        <v>177</v>
      </c>
      <c r="F178" s="12"/>
      <c r="G178" s="12" t="str">
        <f>IF(ROWS(G$2:G178)&gt;$G$1,"",LOOKUP(ROWS(G$2:G178),E:E,B:B))</f>
        <v>ท่อโค้ง 45 องศา ปากระฆัง # 200 มม.</v>
      </c>
    </row>
    <row r="179" spans="1:7">
      <c r="A179" s="59">
        <v>1117</v>
      </c>
      <c r="B179" s="64" t="s">
        <v>396</v>
      </c>
      <c r="C179" s="59" t="s">
        <v>26</v>
      </c>
      <c r="D179" s="64" t="s">
        <v>212</v>
      </c>
      <c r="E179" s="12">
        <f>IF(ISNUMBER(SEARCH($F$1,B179)),LOOKUP(9.99999999999999E+307,E$1:E178)+1,"")</f>
        <v>178</v>
      </c>
      <c r="F179" s="12"/>
      <c r="G179" s="12" t="str">
        <f>IF(ROWS(G$2:G179)&gt;$G$1,"",LOOKUP(ROWS(G$2:G179),E:E,B:B))</f>
        <v>ท่อโค้ง 45 องศา หน้าจาน 2 ด้าน # 100 มม.</v>
      </c>
    </row>
    <row r="180" spans="1:7">
      <c r="A180" s="59">
        <v>1118</v>
      </c>
      <c r="B180" s="64" t="s">
        <v>397</v>
      </c>
      <c r="C180" s="59" t="s">
        <v>26</v>
      </c>
      <c r="D180" s="64" t="s">
        <v>212</v>
      </c>
      <c r="E180" s="12">
        <f>IF(ISNUMBER(SEARCH($F$1,B180)),LOOKUP(9.99999999999999E+307,E$1:E179)+1,"")</f>
        <v>179</v>
      </c>
      <c r="F180" s="12"/>
      <c r="G180" s="12" t="str">
        <f>IF(ROWS(G$2:G180)&gt;$G$1,"",LOOKUP(ROWS(G$2:G180),E:E,B:B))</f>
        <v>ท่อโค้ง 45 องศา หน้าจาน 2 ด้าน # 150 มม.</v>
      </c>
    </row>
    <row r="181" spans="1:7">
      <c r="A181" s="59">
        <v>1119</v>
      </c>
      <c r="B181" s="64" t="s">
        <v>398</v>
      </c>
      <c r="C181" s="59" t="s">
        <v>26</v>
      </c>
      <c r="D181" s="64" t="s">
        <v>212</v>
      </c>
      <c r="E181" s="12">
        <f>IF(ISNUMBER(SEARCH($F$1,B181)),LOOKUP(9.99999999999999E+307,E$1:E180)+1,"")</f>
        <v>180</v>
      </c>
      <c r="F181" s="12"/>
      <c r="G181" s="12" t="str">
        <f>IF(ROWS(G$2:G181)&gt;$G$1,"",LOOKUP(ROWS(G$2:G181),E:E,B:B))</f>
        <v>ท่อโค้ง 45 องศา หน้าจาน 2 ด้าน # 250 มม.</v>
      </c>
    </row>
    <row r="182" spans="1:7">
      <c r="A182" s="59">
        <v>1120</v>
      </c>
      <c r="B182" s="64" t="s">
        <v>399</v>
      </c>
      <c r="C182" s="59" t="s">
        <v>26</v>
      </c>
      <c r="D182" s="64" t="s">
        <v>212</v>
      </c>
      <c r="E182" s="12">
        <f>IF(ISNUMBER(SEARCH($F$1,B182)),LOOKUP(9.99999999999999E+307,E$1:E181)+1,"")</f>
        <v>181</v>
      </c>
      <c r="F182" s="12"/>
      <c r="G182" s="12" t="str">
        <f>IF(ROWS(G$2:G182)&gt;$G$1,"",LOOKUP(ROWS(G$2:G182),E:E,B:B))</f>
        <v>ท่อโค้ง 45 องศา หน้าจาน 2 ด้าน # 300 มม.</v>
      </c>
    </row>
    <row r="183" spans="1:7">
      <c r="A183" s="59">
        <v>1121</v>
      </c>
      <c r="B183" s="64" t="s">
        <v>400</v>
      </c>
      <c r="C183" s="59" t="s">
        <v>26</v>
      </c>
      <c r="D183" s="64" t="s">
        <v>212</v>
      </c>
      <c r="E183" s="12">
        <f>IF(ISNUMBER(SEARCH($F$1,B183)),LOOKUP(9.99999999999999E+307,E$1:E182)+1,"")</f>
        <v>182</v>
      </c>
      <c r="F183" s="12"/>
      <c r="G183" s="12" t="str">
        <f>IF(ROWS(G$2:G183)&gt;$G$1,"",LOOKUP(ROWS(G$2:G183),E:E,B:B))</f>
        <v>ท่อโค้ง 45 องศา หน้าจาน 2 ด้าน # 400 มม.</v>
      </c>
    </row>
    <row r="184" spans="1:7">
      <c r="A184" s="59">
        <v>1406</v>
      </c>
      <c r="B184" s="64" t="s">
        <v>401</v>
      </c>
      <c r="C184" s="59" t="s">
        <v>26</v>
      </c>
      <c r="D184" s="64" t="s">
        <v>212</v>
      </c>
      <c r="E184" s="12">
        <f>IF(ISNUMBER(SEARCH($F$1,B184)),LOOKUP(9.99999999999999E+307,E$1:E183)+1,"")</f>
        <v>183</v>
      </c>
      <c r="F184" s="12"/>
      <c r="G184" s="12" t="str">
        <f>IF(ROWS(G$2:G184)&gt;$G$1,"",LOOKUP(ROWS(G$2:G184),E:E,B:B))</f>
        <v>ท่อโค้ง 45 องศา หน้าจาน 2 ด้าน # 600 มม.</v>
      </c>
    </row>
    <row r="185" spans="1:7">
      <c r="A185" s="59">
        <v>1447</v>
      </c>
      <c r="B185" s="64" t="s">
        <v>402</v>
      </c>
      <c r="C185" s="59" t="s">
        <v>26</v>
      </c>
      <c r="D185" s="64" t="s">
        <v>212</v>
      </c>
      <c r="E185" s="12">
        <f>IF(ISNUMBER(SEARCH($F$1,B185)),LOOKUP(9.99999999999999E+307,E$1:E184)+1,"")</f>
        <v>184</v>
      </c>
      <c r="F185" s="12"/>
      <c r="G185" s="12" t="str">
        <f>IF(ROWS(G$2:G185)&gt;$G$1,"",LOOKUP(ROWS(G$2:G185),E:E,B:B))</f>
        <v>ท่อโค้ง 90 PE # 280 มม. PN6.3</v>
      </c>
    </row>
    <row r="186" spans="1:7">
      <c r="A186" s="59">
        <v>1122</v>
      </c>
      <c r="B186" s="64" t="s">
        <v>403</v>
      </c>
      <c r="C186" s="59" t="s">
        <v>26</v>
      </c>
      <c r="D186" s="64" t="s">
        <v>212</v>
      </c>
      <c r="E186" s="12">
        <f>IF(ISNUMBER(SEARCH($F$1,B186)),LOOKUP(9.99999999999999E+307,E$1:E185)+1,"")</f>
        <v>185</v>
      </c>
      <c r="F186" s="12"/>
      <c r="G186" s="12" t="str">
        <f>IF(ROWS(G$2:G186)&gt;$G$1,"",LOOKUP(ROWS(G$2:G186),E:E,B:B))</f>
        <v>ท่อโค้ง 90 PE # 630 มม. PN8</v>
      </c>
    </row>
    <row r="187" spans="1:7">
      <c r="A187" s="59">
        <v>1144</v>
      </c>
      <c r="B187" s="64" t="s">
        <v>404</v>
      </c>
      <c r="C187" s="59" t="s">
        <v>26</v>
      </c>
      <c r="D187" s="64" t="s">
        <v>212</v>
      </c>
      <c r="E187" s="12">
        <f>IF(ISNUMBER(SEARCH($F$1,B187)),LOOKUP(9.99999999999999E+307,E$1:E186)+1,"")</f>
        <v>186</v>
      </c>
      <c r="F187" s="12"/>
      <c r="G187" s="12" t="str">
        <f>IF(ROWS(G$2:G187)&gt;$G$1,"",LOOKUP(ROWS(G$2:G187),E:E,B:B))</f>
        <v>ท่อโค้ง 90 องศา หน้าจาน 1 ด้าน ปลายเรียบ # 700 มม.</v>
      </c>
    </row>
    <row r="188" spans="1:7">
      <c r="A188" s="59">
        <v>1123</v>
      </c>
      <c r="B188" s="64" t="s">
        <v>405</v>
      </c>
      <c r="C188" s="59" t="s">
        <v>26</v>
      </c>
      <c r="D188" s="64" t="s">
        <v>212</v>
      </c>
      <c r="E188" s="12">
        <f>IF(ISNUMBER(SEARCH($F$1,B188)),LOOKUP(9.99999999999999E+307,E$1:E187)+1,"")</f>
        <v>187</v>
      </c>
      <c r="F188" s="12"/>
      <c r="G188" s="12" t="str">
        <f>IF(ROWS(G$2:G188)&gt;$G$1,"",LOOKUP(ROWS(G$2:G188),E:E,B:B))</f>
        <v>ท่อโค้ง 90 องศา หน้าจาน 2 ด้าน # 100 มม.</v>
      </c>
    </row>
    <row r="189" spans="1:7">
      <c r="A189" s="59">
        <v>1124</v>
      </c>
      <c r="B189" s="64" t="s">
        <v>406</v>
      </c>
      <c r="C189" s="59" t="s">
        <v>26</v>
      </c>
      <c r="D189" s="64" t="s">
        <v>212</v>
      </c>
      <c r="E189" s="12">
        <f>IF(ISNUMBER(SEARCH($F$1,B189)),LOOKUP(9.99999999999999E+307,E$1:E188)+1,"")</f>
        <v>188</v>
      </c>
      <c r="F189" s="12"/>
      <c r="G189" s="12" t="str">
        <f>IF(ROWS(G$2:G189)&gt;$G$1,"",LOOKUP(ROWS(G$2:G189),E:E,B:B))</f>
        <v>ท่อโค้ง 90 องศา หน้าจาน 2 ด้าน # 150 มม.</v>
      </c>
    </row>
    <row r="190" spans="1:7">
      <c r="A190" s="59">
        <v>1125</v>
      </c>
      <c r="B190" s="64" t="s">
        <v>407</v>
      </c>
      <c r="C190" s="59" t="s">
        <v>26</v>
      </c>
      <c r="D190" s="64" t="s">
        <v>212</v>
      </c>
      <c r="E190" s="12">
        <f>IF(ISNUMBER(SEARCH($F$1,B190)),LOOKUP(9.99999999999999E+307,E$1:E189)+1,"")</f>
        <v>189</v>
      </c>
      <c r="F190" s="12"/>
      <c r="G190" s="12" t="str">
        <f>IF(ROWS(G$2:G190)&gt;$G$1,"",LOOKUP(ROWS(G$2:G190),E:E,B:B))</f>
        <v>ท่อโค้ง 90 องศา หน้าจาน 2 ด้าน # 200 มม.</v>
      </c>
    </row>
    <row r="191" spans="1:7">
      <c r="A191" s="59">
        <v>1127</v>
      </c>
      <c r="B191" s="64" t="s">
        <v>408</v>
      </c>
      <c r="C191" s="59" t="s">
        <v>26</v>
      </c>
      <c r="D191" s="64" t="s">
        <v>212</v>
      </c>
      <c r="E191" s="12">
        <f>IF(ISNUMBER(SEARCH($F$1,B191)),LOOKUP(9.99999999999999E+307,E$1:E190)+1,"")</f>
        <v>190</v>
      </c>
      <c r="F191" s="12"/>
      <c r="G191" s="12" t="str">
        <f>IF(ROWS(G$2:G191)&gt;$G$1,"",LOOKUP(ROWS(G$2:G191),E:E,B:B))</f>
        <v>ท่อโค้ง 90 องศา หน้าจาน 2 ด้าน # 250 มม.</v>
      </c>
    </row>
    <row r="192" spans="1:7">
      <c r="A192" s="59">
        <v>1126</v>
      </c>
      <c r="B192" s="64" t="s">
        <v>409</v>
      </c>
      <c r="C192" s="59" t="s">
        <v>26</v>
      </c>
      <c r="D192" s="64" t="s">
        <v>212</v>
      </c>
      <c r="E192" s="12">
        <f>IF(ISNUMBER(SEARCH($F$1,B192)),LOOKUP(9.99999999999999E+307,E$1:E191)+1,"")</f>
        <v>191</v>
      </c>
      <c r="F192" s="12"/>
      <c r="G192" s="12" t="str">
        <f>IF(ROWS(G$2:G192)&gt;$G$1,"",LOOKUP(ROWS(G$2:G192),E:E,B:B))</f>
        <v>ท่อโค้ง 90 องศา หน้าจาน 2 ด้าน # 300 มม.</v>
      </c>
    </row>
    <row r="193" spans="1:7">
      <c r="A193" s="59">
        <v>1490</v>
      </c>
      <c r="B193" s="64" t="s">
        <v>410</v>
      </c>
      <c r="C193" s="59" t="s">
        <v>26</v>
      </c>
      <c r="D193" s="64" t="s">
        <v>212</v>
      </c>
      <c r="E193" s="12">
        <f>IF(ISNUMBER(SEARCH($F$1,B193)),LOOKUP(9.99999999999999E+307,E$1:E192)+1,"")</f>
        <v>192</v>
      </c>
      <c r="F193" s="12"/>
      <c r="G193" s="12" t="str">
        <f>IF(ROWS(G$2:G193)&gt;$G$1,"",LOOKUP(ROWS(G$2:G193),E:E,B:B))</f>
        <v>ท่อโค้ง 90 องศา หน้าจาน 2 ด้าน # 400 มม.</v>
      </c>
    </row>
    <row r="194" spans="1:7">
      <c r="A194" s="59">
        <v>1128</v>
      </c>
      <c r="B194" s="64" t="s">
        <v>411</v>
      </c>
      <c r="C194" s="59" t="s">
        <v>26</v>
      </c>
      <c r="D194" s="64" t="s">
        <v>212</v>
      </c>
      <c r="E194" s="12">
        <f>IF(ISNUMBER(SEARCH($F$1,B194)),LOOKUP(9.99999999999999E+307,E$1:E193)+1,"")</f>
        <v>193</v>
      </c>
      <c r="F194" s="12"/>
      <c r="G194" s="12" t="str">
        <f>IF(ROWS(G$2:G194)&gt;$G$1,"",LOOKUP(ROWS(G$2:G194),E:E,B:B))</f>
        <v>ท่อโค้ง 90 องศา หน้าจาน 2 ด้าน # 500 มม.</v>
      </c>
    </row>
    <row r="195" spans="1:7">
      <c r="A195" s="59">
        <v>1129</v>
      </c>
      <c r="B195" s="64" t="s">
        <v>412</v>
      </c>
      <c r="C195" s="59" t="s">
        <v>26</v>
      </c>
      <c r="D195" s="64" t="s">
        <v>212</v>
      </c>
      <c r="E195" s="12">
        <f>IF(ISNUMBER(SEARCH($F$1,B195)),LOOKUP(9.99999999999999E+307,E$1:E194)+1,"")</f>
        <v>194</v>
      </c>
      <c r="F195" s="12"/>
      <c r="G195" s="12" t="str">
        <f>IF(ROWS(G$2:G195)&gt;$G$1,"",LOOKUP(ROWS(G$2:G195),E:E,B:B))</f>
        <v>ท่อโค้ง 90 องศา หน้าจาน 2 ด้าน # 700 มม.</v>
      </c>
    </row>
    <row r="196" spans="1:7">
      <c r="A196" s="59">
        <v>1494</v>
      </c>
      <c r="B196" s="64" t="s">
        <v>413</v>
      </c>
      <c r="C196" s="59" t="s">
        <v>26</v>
      </c>
      <c r="D196" s="64" t="s">
        <v>212</v>
      </c>
      <c r="E196" s="12">
        <f>IF(ISNUMBER(SEARCH($F$1,B196)),LOOKUP(9.99999999999999E+307,E$1:E195)+1,"")</f>
        <v>195</v>
      </c>
      <c r="F196" s="12"/>
      <c r="G196" s="12" t="str">
        <f>IF(ROWS(G$2:G196)&gt;$G$1,"",LOOKUP(ROWS(G$2:G196),E:E,B:B))</f>
        <v>ท่อโค้ง 90 องศาตีนเป็ด # 100 มม.</v>
      </c>
    </row>
    <row r="197" spans="1:7">
      <c r="A197" s="59">
        <v>1130</v>
      </c>
      <c r="B197" s="64" t="s">
        <v>414</v>
      </c>
      <c r="C197" s="59" t="s">
        <v>26</v>
      </c>
      <c r="D197" s="64" t="s">
        <v>212</v>
      </c>
      <c r="E197" s="12">
        <f>IF(ISNUMBER(SEARCH($F$1,B197)),LOOKUP(9.99999999999999E+307,E$1:E196)+1,"")</f>
        <v>196</v>
      </c>
      <c r="F197" s="12"/>
      <c r="G197" s="12" t="str">
        <f>IF(ROWS(G$2:G197)&gt;$G$1,"",LOOKUP(ROWS(G$2:G197),E:E,B:B))</f>
        <v>ท่อโค้งตีนเป็ด หน้าจาน 2 ด้าน # 100 มม.</v>
      </c>
    </row>
    <row r="198" spans="1:7">
      <c r="A198" s="59">
        <v>1532</v>
      </c>
      <c r="B198" s="64" t="s">
        <v>415</v>
      </c>
      <c r="C198" s="59" t="s">
        <v>91</v>
      </c>
      <c r="D198" s="64" t="s">
        <v>212</v>
      </c>
      <c r="E198" s="12">
        <f>IF(ISNUMBER(SEARCH($F$1,B198)),LOOKUP(9.99999999999999E+307,E$1:E197)+1,"")</f>
        <v>197</v>
      </c>
      <c r="F198" s="12"/>
      <c r="G198" s="12" t="str">
        <f>IF(ROWS(G$2:G198)&gt;$G$1,"",LOOKUP(ROWS(G$2:G198),E:E,B:B))</f>
        <v>ท่อปลอกดันลอดปลายเรียบ 2 ด้าน # 1000x12.7x3000 มม.</v>
      </c>
    </row>
    <row r="199" spans="1:7">
      <c r="A199" s="59">
        <v>1563</v>
      </c>
      <c r="B199" s="64" t="s">
        <v>416</v>
      </c>
      <c r="C199" s="59" t="s">
        <v>91</v>
      </c>
      <c r="D199" s="64" t="s">
        <v>212</v>
      </c>
      <c r="E199" s="12">
        <f>IF(ISNUMBER(SEARCH($F$1,B199)),LOOKUP(9.99999999999999E+307,E$1:E198)+1,"")</f>
        <v>198</v>
      </c>
      <c r="F199" s="12"/>
      <c r="G199" s="12" t="str">
        <f>IF(ROWS(G$2:G199)&gt;$G$1,"",LOOKUP(ROWS(G$2:G199),E:E,B:B))</f>
        <v>ท่อปลอกดันลอดปลายเรียบ 2 ด้าน # 1000x3 มม.</v>
      </c>
    </row>
    <row r="200" spans="1:7">
      <c r="A200" s="59">
        <v>1133</v>
      </c>
      <c r="B200" s="64" t="s">
        <v>417</v>
      </c>
      <c r="C200" s="59" t="s">
        <v>91</v>
      </c>
      <c r="D200" s="64" t="s">
        <v>212</v>
      </c>
      <c r="E200" s="12">
        <f>IF(ISNUMBER(SEARCH($F$1,B200)),LOOKUP(9.99999999999999E+307,E$1:E199)+1,"")</f>
        <v>199</v>
      </c>
      <c r="F200" s="12"/>
      <c r="G200" s="12" t="str">
        <f>IF(ROWS(G$2:G200)&gt;$G$1,"",LOOKUP(ROWS(G$2:G200),E:E,B:B))</f>
        <v>ท่อปลอกดันลอดปลายเรียบ 2 ด้าน # 1000x6 มม.</v>
      </c>
    </row>
    <row r="201" spans="1:7">
      <c r="A201" s="59">
        <v>1533</v>
      </c>
      <c r="B201" s="64" t="s">
        <v>418</v>
      </c>
      <c r="C201" s="59" t="s">
        <v>91</v>
      </c>
      <c r="D201" s="64" t="s">
        <v>212</v>
      </c>
      <c r="E201" s="12">
        <f>IF(ISNUMBER(SEARCH($F$1,B201)),LOOKUP(9.99999999999999E+307,E$1:E200)+1,"")</f>
        <v>200</v>
      </c>
      <c r="F201" s="12"/>
      <c r="G201" s="12" t="str">
        <f>IF(ROWS(G$2:G201)&gt;$G$1,"",LOOKUP(ROWS(G$2:G201),E:E,B:B))</f>
        <v>ท่อปลอกดันลอดปลายเรียบ 2 ด้าน # 1000x9.5x3000 มม.</v>
      </c>
    </row>
    <row r="202" spans="1:7">
      <c r="A202" s="59">
        <v>1534</v>
      </c>
      <c r="B202" s="64" t="s">
        <v>419</v>
      </c>
      <c r="C202" s="59" t="s">
        <v>91</v>
      </c>
      <c r="D202" s="64" t="s">
        <v>212</v>
      </c>
      <c r="E202" s="12">
        <f>IF(ISNUMBER(SEARCH($F$1,B202)),LOOKUP(9.99999999999999E+307,E$1:E201)+1,"")</f>
        <v>201</v>
      </c>
      <c r="F202" s="12"/>
      <c r="G202" s="12" t="str">
        <f>IF(ROWS(G$2:G202)&gt;$G$1,"",LOOKUP(ROWS(G$2:G202),E:E,B:B))</f>
        <v>ท่อปลอกดันลอดปลายเรียบ 2 ด้าน # 1000x9.5x9000 มม.</v>
      </c>
    </row>
    <row r="203" spans="1:7">
      <c r="A203" s="59">
        <v>1135</v>
      </c>
      <c r="B203" s="64" t="s">
        <v>420</v>
      </c>
      <c r="C203" s="59" t="s">
        <v>91</v>
      </c>
      <c r="D203" s="64" t="s">
        <v>212</v>
      </c>
      <c r="E203" s="12">
        <f>IF(ISNUMBER(SEARCH($F$1,B203)),LOOKUP(9.99999999999999E+307,E$1:E202)+1,"")</f>
        <v>202</v>
      </c>
      <c r="F203" s="12"/>
      <c r="G203" s="12" t="str">
        <f>IF(ROWS(G$2:G203)&gt;$G$1,"",LOOKUP(ROWS(G$2:G203),E:E,B:B))</f>
        <v>ท่อปลอกดันลอดปลายเรียบ 2 ด้าน # 300x3 มม.</v>
      </c>
    </row>
    <row r="204" spans="1:7">
      <c r="A204" s="59">
        <v>1136</v>
      </c>
      <c r="B204" s="64" t="s">
        <v>421</v>
      </c>
      <c r="C204" s="59" t="s">
        <v>91</v>
      </c>
      <c r="D204" s="64" t="s">
        <v>212</v>
      </c>
      <c r="E204" s="12">
        <f>IF(ISNUMBER(SEARCH($F$1,B204)),LOOKUP(9.99999999999999E+307,E$1:E203)+1,"")</f>
        <v>203</v>
      </c>
      <c r="F204" s="12"/>
      <c r="G204" s="12" t="str">
        <f>IF(ROWS(G$2:G204)&gt;$G$1,"",LOOKUP(ROWS(G$2:G204),E:E,B:B))</f>
        <v>ท่อปลอกดันลอดปลายเรียบ 2 ด้าน # 300x6 มม.</v>
      </c>
    </row>
    <row r="205" spans="1:7">
      <c r="A205" s="59">
        <v>1137</v>
      </c>
      <c r="B205" s="64" t="s">
        <v>422</v>
      </c>
      <c r="C205" s="59" t="s">
        <v>91</v>
      </c>
      <c r="D205" s="64" t="s">
        <v>212</v>
      </c>
      <c r="E205" s="12">
        <f>IF(ISNUMBER(SEARCH($F$1,B205)),LOOKUP(9.99999999999999E+307,E$1:E204)+1,"")</f>
        <v>204</v>
      </c>
      <c r="F205" s="12"/>
      <c r="G205" s="12" t="str">
        <f>IF(ROWS(G$2:G205)&gt;$G$1,"",LOOKUP(ROWS(G$2:G205),E:E,B:B))</f>
        <v>ท่อปลอกดันลอดปลายเรียบ 2 ด้าน # 400x3 มม.</v>
      </c>
    </row>
    <row r="206" spans="1:7">
      <c r="A206" s="59">
        <v>1138</v>
      </c>
      <c r="B206" s="64" t="s">
        <v>423</v>
      </c>
      <c r="C206" s="59" t="s">
        <v>91</v>
      </c>
      <c r="D206" s="64" t="s">
        <v>212</v>
      </c>
      <c r="E206" s="12">
        <f>IF(ISNUMBER(SEARCH($F$1,B206)),LOOKUP(9.99999999999999E+307,E$1:E205)+1,"")</f>
        <v>205</v>
      </c>
      <c r="F206" s="12"/>
      <c r="G206" s="12" t="str">
        <f>IF(ROWS(G$2:G206)&gt;$G$1,"",LOOKUP(ROWS(G$2:G206),E:E,B:B))</f>
        <v>ท่อปลอกดันลอดปลายเรียบ 2 ด้าน # 400x6 มม.</v>
      </c>
    </row>
    <row r="207" spans="1:7">
      <c r="A207" s="59">
        <v>1139</v>
      </c>
      <c r="B207" s="64" t="s">
        <v>424</v>
      </c>
      <c r="C207" s="59" t="s">
        <v>91</v>
      </c>
      <c r="D207" s="64" t="s">
        <v>212</v>
      </c>
      <c r="E207" s="12">
        <f>IF(ISNUMBER(SEARCH($F$1,B207)),LOOKUP(9.99999999999999E+307,E$1:E206)+1,"")</f>
        <v>206</v>
      </c>
      <c r="F207" s="12"/>
      <c r="G207" s="12" t="str">
        <f>IF(ROWS(G$2:G207)&gt;$G$1,"",LOOKUP(ROWS(G$2:G207),E:E,B:B))</f>
        <v>ท่อปลอกดันลอดปลายเรียบ 2 ด้าน # 500x3 มม.</v>
      </c>
    </row>
    <row r="208" spans="1:7">
      <c r="A208" s="59">
        <v>1140</v>
      </c>
      <c r="B208" s="64" t="s">
        <v>425</v>
      </c>
      <c r="C208" s="59" t="s">
        <v>91</v>
      </c>
      <c r="D208" s="64" t="s">
        <v>212</v>
      </c>
      <c r="E208" s="12">
        <f>IF(ISNUMBER(SEARCH($F$1,B208)),LOOKUP(9.99999999999999E+307,E$1:E207)+1,"")</f>
        <v>207</v>
      </c>
      <c r="F208" s="12"/>
      <c r="G208" s="12" t="str">
        <f>IF(ROWS(G$2:G208)&gt;$G$1,"",LOOKUP(ROWS(G$2:G208),E:E,B:B))</f>
        <v>ท่อปลอกดันลอดปลายเรียบ 2 ด้าน # 600x3 มม.</v>
      </c>
    </row>
    <row r="209" spans="1:7">
      <c r="A209" s="59">
        <v>1142</v>
      </c>
      <c r="B209" s="64" t="s">
        <v>426</v>
      </c>
      <c r="C209" s="59" t="s">
        <v>91</v>
      </c>
      <c r="D209" s="64" t="s">
        <v>212</v>
      </c>
      <c r="E209" s="12">
        <f>IF(ISNUMBER(SEARCH($F$1,B209)),LOOKUP(9.99999999999999E+307,E$1:E208)+1,"")</f>
        <v>208</v>
      </c>
      <c r="F209" s="12"/>
      <c r="G209" s="12" t="str">
        <f>IF(ROWS(G$2:G209)&gt;$G$1,"",LOOKUP(ROWS(G$2:G209),E:E,B:B))</f>
        <v>ท่อปลอกดันลอดปลายเรียบ 2 ด้าน # 700x3 มม.</v>
      </c>
    </row>
    <row r="210" spans="1:7">
      <c r="A210" s="59">
        <v>1143</v>
      </c>
      <c r="B210" s="64" t="s">
        <v>427</v>
      </c>
      <c r="C210" s="59" t="s">
        <v>91</v>
      </c>
      <c r="D210" s="64" t="s">
        <v>212</v>
      </c>
      <c r="E210" s="12">
        <f>IF(ISNUMBER(SEARCH($F$1,B210)),LOOKUP(9.99999999999999E+307,E$1:E209)+1,"")</f>
        <v>209</v>
      </c>
      <c r="F210" s="12"/>
      <c r="G210" s="12" t="str">
        <f>IF(ROWS(G$2:G210)&gt;$G$1,"",LOOKUP(ROWS(G$2:G210),E:E,B:B))</f>
        <v>ท่อปลอกดันลอดปลายเรียบ 2 ด้าน # 800x3 มม.</v>
      </c>
    </row>
    <row r="211" spans="1:7">
      <c r="A211" s="59">
        <v>1141</v>
      </c>
      <c r="B211" s="64" t="s">
        <v>428</v>
      </c>
      <c r="C211" s="59" t="s">
        <v>91</v>
      </c>
      <c r="D211" s="64" t="s">
        <v>212</v>
      </c>
      <c r="E211" s="12">
        <f>IF(ISNUMBER(SEARCH($F$1,B211)),LOOKUP(9.99999999999999E+307,E$1:E210)+1,"")</f>
        <v>210</v>
      </c>
      <c r="F211" s="12"/>
      <c r="G211" s="12" t="str">
        <f>IF(ROWS(G$2:G211)&gt;$G$1,"",LOOKUP(ROWS(G$2:G211),E:E,B:B))</f>
        <v>ท่อปลอกดันลอดปลายเรียบ 2 ด้าน # 900x3 มม.</v>
      </c>
    </row>
    <row r="212" spans="1:7">
      <c r="A212" s="59">
        <v>1644</v>
      </c>
      <c r="B212" s="64" t="s">
        <v>429</v>
      </c>
      <c r="C212" s="59" t="s">
        <v>91</v>
      </c>
      <c r="D212" s="64" t="s">
        <v>212</v>
      </c>
      <c r="E212" s="12">
        <f>IF(ISNUMBER(SEARCH($F$1,B212)),LOOKUP(9.99999999999999E+307,E$1:E211)+1,"")</f>
        <v>211</v>
      </c>
      <c r="F212" s="12"/>
      <c r="G212" s="12" t="str">
        <f>IF(ROWS(G$2:G212)&gt;$G$1,"",LOOKUP(ROWS(G$2:G212),E:E,B:B))</f>
        <v>ท่อเปลือย 500x6 มม. ยาว 6 ม.</v>
      </c>
    </row>
    <row r="213" spans="1:7">
      <c r="A213" s="59">
        <v>1134</v>
      </c>
      <c r="B213" s="64" t="s">
        <v>430</v>
      </c>
      <c r="C213" s="59" t="s">
        <v>91</v>
      </c>
      <c r="D213" s="64" t="s">
        <v>212</v>
      </c>
      <c r="E213" s="12">
        <f>IF(ISNUMBER(SEARCH($F$1,B213)),LOOKUP(9.99999999999999E+307,E$1:E212)+1,"")</f>
        <v>212</v>
      </c>
      <c r="F213" s="12"/>
      <c r="G213" s="12" t="str">
        <f>IF(ROWS(G$2:G213)&gt;$G$1,"",LOOKUP(ROWS(G$2:G213),E:E,B:B))</f>
        <v>ท่อเปลือยปลายเรียบ 2 ด้าน # 700x12 มม. หนา 6 มม.</v>
      </c>
    </row>
    <row r="214" spans="1:7">
      <c r="A214" s="59">
        <v>1145</v>
      </c>
      <c r="B214" s="64" t="s">
        <v>431</v>
      </c>
      <c r="C214" s="59" t="s">
        <v>26</v>
      </c>
      <c r="D214" s="64" t="s">
        <v>212</v>
      </c>
      <c r="E214" s="12">
        <f>IF(ISNUMBER(SEARCH($F$1,B214)),LOOKUP(9.99999999999999E+307,E$1:E213)+1,"")</f>
        <v>213</v>
      </c>
      <c r="F214" s="12"/>
      <c r="G214" s="12" t="str">
        <f>IF(ROWS(G$2:G214)&gt;$G$1,"",LOOKUP(ROWS(G$2:G214),E:E,B:B))</f>
        <v>ท่อเฟ็กซ์อ่อนหน้าจาน 2 ด้าน PN10 # 400Ax550 มม.</v>
      </c>
    </row>
    <row r="215" spans="1:7">
      <c r="A215" s="59">
        <v>1146</v>
      </c>
      <c r="B215" s="64" t="s">
        <v>432</v>
      </c>
      <c r="C215" s="59" t="s">
        <v>26</v>
      </c>
      <c r="D215" s="64" t="s">
        <v>212</v>
      </c>
      <c r="E215" s="12">
        <f>IF(ISNUMBER(SEARCH($F$1,B215)),LOOKUP(9.99999999999999E+307,E$1:E214)+1,"")</f>
        <v>214</v>
      </c>
      <c r="F215" s="12"/>
      <c r="G215" s="12" t="str">
        <f>IF(ROWS(G$2:G215)&gt;$G$1,"",LOOKUP(ROWS(G$2:G215),E:E,B:B))</f>
        <v>ท่อเฟ็กซ์อ่อนหน้าจาน 2 ด้าน PN10 # 500Ax550 มม.</v>
      </c>
    </row>
    <row r="216" spans="1:7">
      <c r="A216" s="59">
        <v>1603</v>
      </c>
      <c r="B216" s="64" t="s">
        <v>433</v>
      </c>
      <c r="C216" s="59" t="s">
        <v>359</v>
      </c>
      <c r="D216" s="64" t="s">
        <v>212</v>
      </c>
      <c r="E216" s="12">
        <f>IF(ISNUMBER(SEARCH($F$1,B216)),LOOKUP(9.99999999999999E+307,E$1:E215)+1,"")</f>
        <v>215</v>
      </c>
      <c r="F216" s="12"/>
      <c r="G216" s="12" t="str">
        <f>IF(ROWS(G$2:G216)&gt;$G$1,"",LOOKUP(ROWS(G$2:G216),E:E,B:B))</f>
        <v>ท่อร้อยสายไฟ ขนาด 40 มม.</v>
      </c>
    </row>
    <row r="217" spans="1:7">
      <c r="A217" s="59">
        <v>1580</v>
      </c>
      <c r="B217" s="64" t="s">
        <v>434</v>
      </c>
      <c r="C217" s="59" t="s">
        <v>26</v>
      </c>
      <c r="D217" s="64" t="s">
        <v>212</v>
      </c>
      <c r="E217" s="12">
        <f>IF(ISNUMBER(SEARCH($F$1,B217)),LOOKUP(9.99999999999999E+307,E$1:E216)+1,"")</f>
        <v>216</v>
      </c>
      <c r="F217" s="12"/>
      <c r="G217" s="12" t="str">
        <f>IF(ROWS(G$2:G217)&gt;$G$1,"",LOOKUP(ROWS(G$2:G217),E:E,B:B))</f>
        <v>ท่อลด PE # 280x110x280 PN6.3</v>
      </c>
    </row>
    <row r="218" spans="1:7">
      <c r="A218" s="59">
        <v>1147</v>
      </c>
      <c r="B218" s="64" t="s">
        <v>435</v>
      </c>
      <c r="C218" s="59" t="s">
        <v>26</v>
      </c>
      <c r="D218" s="64" t="s">
        <v>212</v>
      </c>
      <c r="E218" s="12">
        <f>IF(ISNUMBER(SEARCH($F$1,B218)),LOOKUP(9.99999999999999E+307,E$1:E217)+1,"")</f>
        <v>217</v>
      </c>
      <c r="F218" s="12"/>
      <c r="G218" s="12" t="str">
        <f>IF(ROWS(G$2:G218)&gt;$G$1,"",LOOKUP(ROWS(G$2:G218),E:E,B:B))</f>
        <v>ท่อลดกลมหน้าจาน 2 ด้าน # 100x50x100 มม.</v>
      </c>
    </row>
    <row r="219" spans="1:7">
      <c r="A219" s="59">
        <v>1148</v>
      </c>
      <c r="B219" s="64" t="s">
        <v>436</v>
      </c>
      <c r="C219" s="59" t="s">
        <v>26</v>
      </c>
      <c r="D219" s="64" t="s">
        <v>212</v>
      </c>
      <c r="E219" s="12">
        <f>IF(ISNUMBER(SEARCH($F$1,B219)),LOOKUP(9.99999999999999E+307,E$1:E218)+1,"")</f>
        <v>218</v>
      </c>
      <c r="F219" s="12"/>
      <c r="G219" s="12" t="str">
        <f>IF(ROWS(G$2:G219)&gt;$G$1,"",LOOKUP(ROWS(G$2:G219),E:E,B:B))</f>
        <v>ท่อลดกลมหน้าจาน 2 ด้าน # 200x150x200 มม.</v>
      </c>
    </row>
    <row r="220" spans="1:7">
      <c r="A220" s="59">
        <v>1149</v>
      </c>
      <c r="B220" s="64" t="s">
        <v>437</v>
      </c>
      <c r="C220" s="59" t="s">
        <v>26</v>
      </c>
      <c r="D220" s="64" t="s">
        <v>212</v>
      </c>
      <c r="E220" s="12">
        <f>IF(ISNUMBER(SEARCH($F$1,B220)),LOOKUP(9.99999999999999E+307,E$1:E219)+1,"")</f>
        <v>219</v>
      </c>
      <c r="F220" s="12"/>
      <c r="G220" s="12" t="str">
        <f>IF(ROWS(G$2:G220)&gt;$G$1,"",LOOKUP(ROWS(G$2:G220),E:E,B:B))</f>
        <v>ท่อลดกลมหน้าจาน 2 ด้าน # 300x100x300 มม.</v>
      </c>
    </row>
    <row r="221" spans="1:7">
      <c r="A221" s="59">
        <v>1150</v>
      </c>
      <c r="B221" s="64" t="s">
        <v>438</v>
      </c>
      <c r="C221" s="59" t="s">
        <v>26</v>
      </c>
      <c r="D221" s="64" t="s">
        <v>212</v>
      </c>
      <c r="E221" s="12">
        <f>IF(ISNUMBER(SEARCH($F$1,B221)),LOOKUP(9.99999999999999E+307,E$1:E220)+1,"")</f>
        <v>220</v>
      </c>
      <c r="F221" s="12"/>
      <c r="G221" s="12" t="str">
        <f>IF(ROWS(G$2:G221)&gt;$G$1,"",LOOKUP(ROWS(G$2:G221),E:E,B:B))</f>
        <v>ท่อลดกลมหน้าจาน 2 ด้าน # 300x150x300 มม.</v>
      </c>
    </row>
    <row r="222" spans="1:7">
      <c r="A222" s="59">
        <v>1151</v>
      </c>
      <c r="B222" s="64" t="s">
        <v>439</v>
      </c>
      <c r="C222" s="59" t="s">
        <v>26</v>
      </c>
      <c r="D222" s="64" t="s">
        <v>212</v>
      </c>
      <c r="E222" s="12">
        <f>IF(ISNUMBER(SEARCH($F$1,B222)),LOOKUP(9.99999999999999E+307,E$1:E221)+1,"")</f>
        <v>221</v>
      </c>
      <c r="F222" s="12"/>
      <c r="G222" s="12" t="str">
        <f>IF(ROWS(G$2:G222)&gt;$G$1,"",LOOKUP(ROWS(G$2:G222),E:E,B:B))</f>
        <v>ท่อลดกลมหน้าจาน 2 ด้าน # 300x200x300 มม.</v>
      </c>
    </row>
    <row r="223" spans="1:7">
      <c r="A223" s="59">
        <v>1553</v>
      </c>
      <c r="B223" s="64" t="s">
        <v>440</v>
      </c>
      <c r="C223" s="59" t="s">
        <v>26</v>
      </c>
      <c r="D223" s="64" t="s">
        <v>212</v>
      </c>
      <c r="E223" s="12">
        <f>IF(ISNUMBER(SEARCH($F$1,B223)),LOOKUP(9.99999999999999E+307,E$1:E222)+1,"")</f>
        <v>222</v>
      </c>
      <c r="F223" s="12"/>
      <c r="G223" s="12" t="str">
        <f>IF(ROWS(G$2:G223)&gt;$G$1,"",LOOKUP(ROWS(G$2:G223),E:E,B:B))</f>
        <v>ท่อลดกลมหน้าจาน 2 ด้าน # 400x200x400 มม.</v>
      </c>
    </row>
    <row r="224" spans="1:7">
      <c r="A224" s="59">
        <v>1557</v>
      </c>
      <c r="B224" s="64" t="s">
        <v>440</v>
      </c>
      <c r="C224" s="59" t="s">
        <v>26</v>
      </c>
      <c r="D224" s="64" t="s">
        <v>212</v>
      </c>
      <c r="E224" s="12">
        <f>IF(ISNUMBER(SEARCH($F$1,B224)),LOOKUP(9.99999999999999E+307,E$1:E223)+1,"")</f>
        <v>223</v>
      </c>
      <c r="F224" s="12"/>
      <c r="G224" s="12" t="str">
        <f>IF(ROWS(G$2:G224)&gt;$G$1,"",LOOKUP(ROWS(G$2:G224),E:E,B:B))</f>
        <v>ท่อลดกลมหน้าจาน 2 ด้าน # 400x200x400 มม.</v>
      </c>
    </row>
    <row r="225" spans="1:7">
      <c r="A225" s="59">
        <v>1113</v>
      </c>
      <c r="B225" s="64" t="s">
        <v>441</v>
      </c>
      <c r="C225" s="59" t="s">
        <v>26</v>
      </c>
      <c r="D225" s="64" t="s">
        <v>212</v>
      </c>
      <c r="E225" s="12">
        <f>IF(ISNUMBER(SEARCH($F$1,B225)),LOOKUP(9.99999999999999E+307,E$1:E224)+1,"")</f>
        <v>224</v>
      </c>
      <c r="F225" s="12"/>
      <c r="G225" s="12" t="str">
        <f>IF(ROWS(G$2:G225)&gt;$G$1,"",LOOKUP(ROWS(G$2:G225),E:E,B:B))</f>
        <v>ท่อลดกลมหน้าจาน 2 ด้าน # 600x200x600 มม.</v>
      </c>
    </row>
    <row r="226" spans="1:7">
      <c r="A226" s="59">
        <v>1152</v>
      </c>
      <c r="B226" s="64" t="s">
        <v>442</v>
      </c>
      <c r="C226" s="59" t="s">
        <v>26</v>
      </c>
      <c r="D226" s="64" t="s">
        <v>212</v>
      </c>
      <c r="E226" s="12">
        <f>IF(ISNUMBER(SEARCH($F$1,B226)),LOOKUP(9.99999999999999E+307,E$1:E225)+1,"")</f>
        <v>225</v>
      </c>
      <c r="F226" s="12"/>
      <c r="G226" s="12" t="str">
        <f>IF(ROWS(G$2:G226)&gt;$G$1,"",LOOKUP(ROWS(G$2:G226),E:E,B:B))</f>
        <v>ท่อลดกลมหน้าจาน 2 ด้าน # 600x300x600 มม.</v>
      </c>
    </row>
    <row r="227" spans="1:7">
      <c r="A227" s="59">
        <v>1153</v>
      </c>
      <c r="B227" s="64" t="s">
        <v>443</v>
      </c>
      <c r="C227" s="59" t="s">
        <v>26</v>
      </c>
      <c r="D227" s="64" t="s">
        <v>212</v>
      </c>
      <c r="E227" s="12">
        <f>IF(ISNUMBER(SEARCH($F$1,B227)),LOOKUP(9.99999999999999E+307,E$1:E226)+1,"")</f>
        <v>226</v>
      </c>
      <c r="F227" s="12"/>
      <c r="G227" s="12" t="str">
        <f>IF(ROWS(G$2:G227)&gt;$G$1,"",LOOKUP(ROWS(G$2:G227),E:E,B:B))</f>
        <v>ท่อลดกลมหน้าจาน 2 ด้าน # 600x500x600 มม.</v>
      </c>
    </row>
    <row r="228" spans="1:7">
      <c r="A228" s="59">
        <v>1007</v>
      </c>
      <c r="B228" s="64" t="s">
        <v>444</v>
      </c>
      <c r="C228" s="59" t="s">
        <v>26</v>
      </c>
      <c r="D228" s="64" t="s">
        <v>212</v>
      </c>
      <c r="E228" s="12">
        <f>IF(ISNUMBER(SEARCH($F$1,B228)),LOOKUP(9.99999999999999E+307,E$1:E227)+1,"")</f>
        <v>227</v>
      </c>
      <c r="F228" s="12"/>
      <c r="G228" s="12" t="str">
        <f>IF(ROWS(G$2:G228)&gt;$G$1,"",LOOKUP(ROWS(G$2:G228),E:E,B:B))</f>
        <v>ท่อลดกลมหน้าจาน 2 ด้าน # 600x700x600 มม.</v>
      </c>
    </row>
    <row r="229" spans="1:7">
      <c r="A229" s="59">
        <v>1009</v>
      </c>
      <c r="B229" s="64" t="s">
        <v>445</v>
      </c>
      <c r="C229" s="59" t="s">
        <v>26</v>
      </c>
      <c r="D229" s="64" t="s">
        <v>212</v>
      </c>
      <c r="E229" s="12">
        <f>IF(ISNUMBER(SEARCH($F$1,B229)),LOOKUP(9.99999999999999E+307,E$1:E228)+1,"")</f>
        <v>228</v>
      </c>
      <c r="F229" s="12"/>
      <c r="G229" s="12" t="str">
        <f>IF(ROWS(G$2:G229)&gt;$G$1,"",LOOKUP(ROWS(G$2:G229),E:E,B:B))</f>
        <v>ท่อลดกลมหน้าจาน 2 ด้าน # 700x600x700 มม.</v>
      </c>
    </row>
    <row r="230" spans="1:7">
      <c r="A230" s="59">
        <v>1045</v>
      </c>
      <c r="B230" s="64" t="s">
        <v>446</v>
      </c>
      <c r="C230" s="59" t="s">
        <v>26</v>
      </c>
      <c r="D230" s="64" t="s">
        <v>212</v>
      </c>
      <c r="E230" s="12">
        <f>IF(ISNUMBER(SEARCH($F$1,B230)),LOOKUP(9.99999999999999E+307,E$1:E229)+1,"")</f>
        <v>229</v>
      </c>
      <c r="F230" s="12"/>
      <c r="G230" s="12" t="str">
        <f>IF(ROWS(G$2:G230)&gt;$G$1,"",LOOKUP(ROWS(G$2:G230),E:E,B:B))</f>
        <v>ท่อลดคางหมู # 400x100 มม. หน้าจาน 2 ด้าน</v>
      </c>
    </row>
    <row r="231" spans="1:7">
      <c r="A231" s="59">
        <v>1046</v>
      </c>
      <c r="B231" s="64" t="s">
        <v>447</v>
      </c>
      <c r="C231" s="59" t="s">
        <v>26</v>
      </c>
      <c r="D231" s="64" t="s">
        <v>212</v>
      </c>
      <c r="E231" s="12">
        <f>IF(ISNUMBER(SEARCH($F$1,B231)),LOOKUP(9.99999999999999E+307,E$1:E230)+1,"")</f>
        <v>230</v>
      </c>
      <c r="F231" s="12"/>
      <c r="G231" s="12" t="str">
        <f>IF(ROWS(G$2:G231)&gt;$G$1,"",LOOKUP(ROWS(G$2:G231),E:E,B:B))</f>
        <v>ท่อลดคางหมู # 400x200 มม. หน้าจาน 2 ด้าน</v>
      </c>
    </row>
    <row r="232" spans="1:7">
      <c r="A232" s="59">
        <v>1154</v>
      </c>
      <c r="B232" s="64" t="s">
        <v>448</v>
      </c>
      <c r="C232" s="59" t="s">
        <v>26</v>
      </c>
      <c r="D232" s="64" t="s">
        <v>212</v>
      </c>
      <c r="E232" s="12">
        <f>IF(ISNUMBER(SEARCH($F$1,B232)),LOOKUP(9.99999999999999E+307,E$1:E231)+1,"")</f>
        <v>231</v>
      </c>
      <c r="F232" s="12"/>
      <c r="G232" s="12" t="str">
        <f>IF(ROWS(G$2:G232)&gt;$G$1,"",LOOKUP(ROWS(G$2:G232),E:E,B:B))</f>
        <v>ท่อลดคางหมู # 500x200 มม. หน้าจาน 2 ด้าน</v>
      </c>
    </row>
    <row r="233" spans="1:7">
      <c r="A233" s="59">
        <v>1047</v>
      </c>
      <c r="B233" s="64" t="s">
        <v>449</v>
      </c>
      <c r="C233" s="59" t="s">
        <v>26</v>
      </c>
      <c r="D233" s="64" t="s">
        <v>212</v>
      </c>
      <c r="E233" s="12">
        <f>IF(ISNUMBER(SEARCH($F$1,B233)),LOOKUP(9.99999999999999E+307,E$1:E232)+1,"")</f>
        <v>232</v>
      </c>
      <c r="F233" s="12"/>
      <c r="G233" s="12" t="str">
        <f>IF(ROWS(G$2:G233)&gt;$G$1,"",LOOKUP(ROWS(G$2:G233),E:E,B:B))</f>
        <v>ท่อลดคางหมู # 500x250 มม. หน้าจาน 2 ด้าน</v>
      </c>
    </row>
    <row r="234" spans="1:7">
      <c r="A234" s="59">
        <v>1157</v>
      </c>
      <c r="B234" s="64" t="s">
        <v>450</v>
      </c>
      <c r="C234" s="59" t="s">
        <v>26</v>
      </c>
      <c r="D234" s="64" t="s">
        <v>212</v>
      </c>
      <c r="E234" s="12">
        <f>IF(ISNUMBER(SEARCH($F$1,B234)),LOOKUP(9.99999999999999E+307,E$1:E233)+1,"")</f>
        <v>233</v>
      </c>
      <c r="F234" s="12"/>
      <c r="G234" s="12" t="str">
        <f>IF(ROWS(G$2:G234)&gt;$G$1,"",LOOKUP(ROWS(G$2:G234),E:E,B:B))</f>
        <v>ท่อสั้นปากระฆังหน้าจาน 1 ด้าน # 150 มม.</v>
      </c>
    </row>
    <row r="235" spans="1:7">
      <c r="A235" s="59">
        <v>1156</v>
      </c>
      <c r="B235" s="64" t="s">
        <v>451</v>
      </c>
      <c r="C235" s="59" t="s">
        <v>26</v>
      </c>
      <c r="D235" s="64" t="s">
        <v>212</v>
      </c>
      <c r="E235" s="12">
        <f>IF(ISNUMBER(SEARCH($F$1,B235)),LOOKUP(9.99999999999999E+307,E$1:E234)+1,"")</f>
        <v>234</v>
      </c>
      <c r="F235" s="12"/>
      <c r="G235" s="12" t="str">
        <f>IF(ROWS(G$2:G235)&gt;$G$1,"",LOOKUP(ROWS(G$2:G235),E:E,B:B))</f>
        <v>ท่อสั้นปากระฆังหน้าจาน 1 ด้าน # 200 มม.</v>
      </c>
    </row>
    <row r="236" spans="1:7">
      <c r="A236" s="59">
        <v>1155</v>
      </c>
      <c r="B236" s="64" t="s">
        <v>452</v>
      </c>
      <c r="C236" s="59" t="s">
        <v>26</v>
      </c>
      <c r="D236" s="64" t="s">
        <v>212</v>
      </c>
      <c r="E236" s="12">
        <f>IF(ISNUMBER(SEARCH($F$1,B236)),LOOKUP(9.99999999999999E+307,E$1:E235)+1,"")</f>
        <v>235</v>
      </c>
      <c r="F236" s="12"/>
      <c r="G236" s="12" t="str">
        <f>IF(ROWS(G$2:G236)&gt;$G$1,"",LOOKUP(ROWS(G$2:G236),E:E,B:B))</f>
        <v>ท่อสั้นปากระฆังหน้าจาน 1 ด้าน # 300 มม.</v>
      </c>
    </row>
    <row r="237" spans="1:7">
      <c r="A237" s="59">
        <v>1160</v>
      </c>
      <c r="B237" s="64" t="s">
        <v>453</v>
      </c>
      <c r="C237" s="59" t="s">
        <v>26</v>
      </c>
      <c r="D237" s="64" t="s">
        <v>212</v>
      </c>
      <c r="E237" s="12">
        <f>IF(ISNUMBER(SEARCH($F$1,B237)),LOOKUP(9.99999999999999E+307,E$1:E236)+1,"")</f>
        <v>236</v>
      </c>
      <c r="F237" s="12"/>
      <c r="G237" s="12" t="str">
        <f>IF(ROWS(G$2:G237)&gt;$G$1,"",LOOKUP(ROWS(G$2:G237),E:E,B:B))</f>
        <v>ท่อสั้นปีกกลางหน้าจาน 1 ด้าน # 100x450  มม.</v>
      </c>
    </row>
    <row r="238" spans="1:7">
      <c r="A238" s="59">
        <v>1159</v>
      </c>
      <c r="B238" s="64" t="s">
        <v>454</v>
      </c>
      <c r="C238" s="59" t="s">
        <v>26</v>
      </c>
      <c r="D238" s="64" t="s">
        <v>212</v>
      </c>
      <c r="E238" s="12">
        <f>IF(ISNUMBER(SEARCH($F$1,B238)),LOOKUP(9.99999999999999E+307,E$1:E237)+1,"")</f>
        <v>237</v>
      </c>
      <c r="F238" s="12"/>
      <c r="G238" s="12" t="str">
        <f>IF(ROWS(G$2:G238)&gt;$G$1,"",LOOKUP(ROWS(G$2:G238),E:E,B:B))</f>
        <v>ท่อสั้นปีกกลางหน้าจาน 1 ด้าน # 100x450 มม.</v>
      </c>
    </row>
    <row r="239" spans="1:7">
      <c r="A239" s="59">
        <v>1161</v>
      </c>
      <c r="B239" s="64" t="s">
        <v>455</v>
      </c>
      <c r="C239" s="59" t="s">
        <v>26</v>
      </c>
      <c r="D239" s="64" t="s">
        <v>212</v>
      </c>
      <c r="E239" s="12">
        <f>IF(ISNUMBER(SEARCH($F$1,B239)),LOOKUP(9.99999999999999E+307,E$1:E238)+1,"")</f>
        <v>238</v>
      </c>
      <c r="F239" s="12"/>
      <c r="G239" s="12" t="str">
        <f>IF(ROWS(G$2:G239)&gt;$G$1,"",LOOKUP(ROWS(G$2:G239),E:E,B:B))</f>
        <v>ท่อสั้นปีกกลางหน้าจาน 1 ด้าน # 100x800 มม.</v>
      </c>
    </row>
    <row r="240" spans="1:7">
      <c r="A240" s="59">
        <v>1162</v>
      </c>
      <c r="B240" s="64" t="s">
        <v>456</v>
      </c>
      <c r="C240" s="59" t="s">
        <v>26</v>
      </c>
      <c r="D240" s="64" t="s">
        <v>212</v>
      </c>
      <c r="E240" s="12">
        <f>IF(ISNUMBER(SEARCH($F$1,B240)),LOOKUP(9.99999999999999E+307,E$1:E239)+1,"")</f>
        <v>239</v>
      </c>
      <c r="F240" s="12"/>
      <c r="G240" s="12" t="str">
        <f>IF(ROWS(G$2:G240)&gt;$G$1,"",LOOKUP(ROWS(G$2:G240),E:E,B:B))</f>
        <v>ท่อสั้นปีกกลางหน้าจาน 1 ด้าน # 200x400 มม.</v>
      </c>
    </row>
    <row r="241" spans="1:7">
      <c r="A241" s="59">
        <v>1163</v>
      </c>
      <c r="B241" s="64" t="s">
        <v>457</v>
      </c>
      <c r="C241" s="59" t="s">
        <v>26</v>
      </c>
      <c r="D241" s="64" t="s">
        <v>212</v>
      </c>
      <c r="E241" s="12">
        <f>IF(ISNUMBER(SEARCH($F$1,B241)),LOOKUP(9.99999999999999E+307,E$1:E240)+1,"")</f>
        <v>240</v>
      </c>
      <c r="F241" s="12"/>
      <c r="G241" s="12" t="str">
        <f>IF(ROWS(G$2:G241)&gt;$G$1,"",LOOKUP(ROWS(G$2:G241),E:E,B:B))</f>
        <v>ท่อสั้นปีกกลางหน้าจาน 1 ด้าน # 200x500 มม.</v>
      </c>
    </row>
    <row r="242" spans="1:7">
      <c r="A242" s="59">
        <v>1164</v>
      </c>
      <c r="B242" s="64" t="s">
        <v>458</v>
      </c>
      <c r="C242" s="59" t="s">
        <v>26</v>
      </c>
      <c r="D242" s="64" t="s">
        <v>212</v>
      </c>
      <c r="E242" s="12">
        <f>IF(ISNUMBER(SEARCH($F$1,B242)),LOOKUP(9.99999999999999E+307,E$1:E241)+1,"")</f>
        <v>241</v>
      </c>
      <c r="F242" s="12"/>
      <c r="G242" s="12" t="str">
        <f>IF(ROWS(G$2:G242)&gt;$G$1,"",LOOKUP(ROWS(G$2:G242),E:E,B:B))</f>
        <v>ท่อสั้นปีกกลางหน้าจาน 1 ด้าน # 250x400 มม.</v>
      </c>
    </row>
    <row r="243" spans="1:7">
      <c r="A243" s="59">
        <v>1165</v>
      </c>
      <c r="B243" s="64" t="s">
        <v>459</v>
      </c>
      <c r="C243" s="59" t="s">
        <v>26</v>
      </c>
      <c r="D243" s="64" t="s">
        <v>212</v>
      </c>
      <c r="E243" s="12">
        <f>IF(ISNUMBER(SEARCH($F$1,B243)),LOOKUP(9.99999999999999E+307,E$1:E242)+1,"")</f>
        <v>242</v>
      </c>
      <c r="F243" s="12"/>
      <c r="G243" s="12" t="str">
        <f>IF(ROWS(G$2:G243)&gt;$G$1,"",LOOKUP(ROWS(G$2:G243),E:E,B:B))</f>
        <v>ท่อสั้นปีกกลางหน้าจาน 1 ด้าน # 400x400 มม.</v>
      </c>
    </row>
    <row r="244" spans="1:7">
      <c r="A244" s="59">
        <v>1167</v>
      </c>
      <c r="B244" s="64" t="s">
        <v>460</v>
      </c>
      <c r="C244" s="59" t="s">
        <v>26</v>
      </c>
      <c r="D244" s="64" t="s">
        <v>212</v>
      </c>
      <c r="E244" s="12">
        <f>IF(ISNUMBER(SEARCH($F$1,B244)),LOOKUP(9.99999999999999E+307,E$1:E243)+1,"")</f>
        <v>243</v>
      </c>
      <c r="F244" s="12"/>
      <c r="G244" s="12" t="str">
        <f>IF(ROWS(G$2:G244)&gt;$G$1,"",LOOKUP(ROWS(G$2:G244),E:E,B:B))</f>
        <v>ท่อสั้นปีกกลางหน้าจาน 1 ด้าน # 500x350 มม.</v>
      </c>
    </row>
    <row r="245" spans="1:7">
      <c r="A245" s="59">
        <v>1166</v>
      </c>
      <c r="B245" s="64" t="s">
        <v>461</v>
      </c>
      <c r="C245" s="59" t="s">
        <v>26</v>
      </c>
      <c r="D245" s="64" t="s">
        <v>212</v>
      </c>
      <c r="E245" s="12">
        <f>IF(ISNUMBER(SEARCH($F$1,B245)),LOOKUP(9.99999999999999E+307,E$1:E244)+1,"")</f>
        <v>244</v>
      </c>
      <c r="F245" s="12"/>
      <c r="G245" s="12" t="str">
        <f>IF(ROWS(G$2:G245)&gt;$G$1,"",LOOKUP(ROWS(G$2:G245),E:E,B:B))</f>
        <v>ท่อสั้นปีกกลางหน้าจาน 1 ด้าน # 500x700 มม.</v>
      </c>
    </row>
    <row r="246" spans="1:7">
      <c r="A246" s="59">
        <v>1168</v>
      </c>
      <c r="B246" s="64" t="s">
        <v>462</v>
      </c>
      <c r="C246" s="59" t="s">
        <v>26</v>
      </c>
      <c r="D246" s="64" t="s">
        <v>212</v>
      </c>
      <c r="E246" s="12">
        <f>IF(ISNUMBER(SEARCH($F$1,B246)),LOOKUP(9.99999999999999E+307,E$1:E245)+1,"")</f>
        <v>245</v>
      </c>
      <c r="F246" s="12"/>
      <c r="G246" s="12" t="str">
        <f>IF(ROWS(G$2:G246)&gt;$G$1,"",LOOKUP(ROWS(G$2:G246),E:E,B:B))</f>
        <v>ท่อสั้นปีกกลางหน้าจาน 1 ด้าน # 600x400 มม.</v>
      </c>
    </row>
    <row r="247" spans="1:7">
      <c r="A247" s="59">
        <v>1158</v>
      </c>
      <c r="B247" s="64" t="s">
        <v>463</v>
      </c>
      <c r="C247" s="59" t="s">
        <v>26</v>
      </c>
      <c r="D247" s="64" t="s">
        <v>212</v>
      </c>
      <c r="E247" s="12">
        <f>IF(ISNUMBER(SEARCH($F$1,B247)),LOOKUP(9.99999999999999E+307,E$1:E246)+1,"")</f>
        <v>246</v>
      </c>
      <c r="F247" s="12"/>
      <c r="G247" s="12" t="str">
        <f>IF(ROWS(G$2:G247)&gt;$G$1,"",LOOKUP(ROWS(G$2:G247),E:E,B:B))</f>
        <v>ท่อสั้นปีกกลางหน้าจาน 1 ด้าน # 700x800 มม.</v>
      </c>
    </row>
    <row r="248" spans="1:7">
      <c r="A248" s="59">
        <v>1169</v>
      </c>
      <c r="B248" s="64" t="s">
        <v>464</v>
      </c>
      <c r="C248" s="59" t="s">
        <v>26</v>
      </c>
      <c r="D248" s="64" t="s">
        <v>212</v>
      </c>
      <c r="E248" s="12">
        <f>IF(ISNUMBER(SEARCH($F$1,B248)),LOOKUP(9.99999999999999E+307,E$1:E247)+1,"")</f>
        <v>247</v>
      </c>
      <c r="F248" s="12"/>
      <c r="G248" s="12" t="str">
        <f>IF(ROWS(G$2:G248)&gt;$G$1,"",LOOKUP(ROWS(G$2:G248),E:E,B:B))</f>
        <v>ท่อสั้นปีกกลางหน้าจาน 2 ด้าน # 150x550 มม.</v>
      </c>
    </row>
    <row r="249" spans="1:7">
      <c r="A249" s="59">
        <v>1170</v>
      </c>
      <c r="B249" s="64" t="s">
        <v>465</v>
      </c>
      <c r="C249" s="59" t="s">
        <v>26</v>
      </c>
      <c r="D249" s="64" t="s">
        <v>212</v>
      </c>
      <c r="E249" s="12">
        <f>IF(ISNUMBER(SEARCH($F$1,B249)),LOOKUP(9.99999999999999E+307,E$1:E248)+1,"")</f>
        <v>248</v>
      </c>
      <c r="F249" s="12"/>
      <c r="G249" s="12" t="str">
        <f>IF(ROWS(G$2:G249)&gt;$G$1,"",LOOKUP(ROWS(G$2:G249),E:E,B:B))</f>
        <v>ท่อสั้นปีกกลางหน้าจาน 2 ด้าน # 300x700 มม.</v>
      </c>
    </row>
    <row r="250" spans="1:7">
      <c r="A250" s="59">
        <v>1132</v>
      </c>
      <c r="B250" s="64" t="s">
        <v>466</v>
      </c>
      <c r="C250" s="59" t="s">
        <v>26</v>
      </c>
      <c r="D250" s="64" t="s">
        <v>212</v>
      </c>
      <c r="E250" s="12">
        <f>IF(ISNUMBER(SEARCH($F$1,B250)),LOOKUP(9.99999999999999E+307,E$1:E249)+1,"")</f>
        <v>249</v>
      </c>
      <c r="F250" s="12"/>
      <c r="G250" s="12" t="str">
        <f>IF(ROWS(G$2:G250)&gt;$G$1,"",LOOKUP(ROWS(G$2:G250),E:E,B:B))</f>
        <v>ท่อสั้นปีกกลางหน้าจาน 2 ด้าน # 300x800 มม.</v>
      </c>
    </row>
    <row r="251" spans="1:7">
      <c r="A251" s="59">
        <v>1131</v>
      </c>
      <c r="B251" s="64" t="s">
        <v>467</v>
      </c>
      <c r="C251" s="59" t="s">
        <v>26</v>
      </c>
      <c r="D251" s="64" t="s">
        <v>212</v>
      </c>
      <c r="E251" s="12">
        <f>IF(ISNUMBER(SEARCH($F$1,B251)),LOOKUP(9.99999999999999E+307,E$1:E250)+1,"")</f>
        <v>250</v>
      </c>
      <c r="F251" s="12"/>
      <c r="G251" s="12" t="str">
        <f>IF(ROWS(G$2:G251)&gt;$G$1,"",LOOKUP(ROWS(G$2:G251),E:E,B:B))</f>
        <v>ท่อสั้นปีกกลางหน้าจาน 2 ด้าน # 500x700 มม.</v>
      </c>
    </row>
    <row r="252" spans="1:7">
      <c r="A252" s="59">
        <v>1171</v>
      </c>
      <c r="B252" s="64" t="s">
        <v>468</v>
      </c>
      <c r="C252" s="59" t="s">
        <v>26</v>
      </c>
      <c r="D252" s="64" t="s">
        <v>212</v>
      </c>
      <c r="E252" s="12">
        <f>IF(ISNUMBER(SEARCH($F$1,B252)),LOOKUP(9.99999999999999E+307,E$1:E251)+1,"")</f>
        <v>251</v>
      </c>
      <c r="F252" s="12"/>
      <c r="G252" s="12" t="str">
        <f>IF(ROWS(G$2:G252)&gt;$G$1,"",LOOKUP(ROWS(G$2:G252),E:E,B:B))</f>
        <v>ท่อสั้นปีกกลางหน้าจาน 2 ด้าน # 700x800 มม.</v>
      </c>
    </row>
    <row r="253" spans="1:7">
      <c r="A253" s="59">
        <v>1172</v>
      </c>
      <c r="B253" s="64" t="s">
        <v>469</v>
      </c>
      <c r="C253" s="59" t="s">
        <v>26</v>
      </c>
      <c r="D253" s="64" t="s">
        <v>212</v>
      </c>
      <c r="E253" s="12">
        <f>IF(ISNUMBER(SEARCH($F$1,B253)),LOOKUP(9.99999999999999E+307,E$1:E252)+1,"")</f>
        <v>252</v>
      </c>
      <c r="F253" s="12"/>
      <c r="G253" s="12" t="str">
        <f>IF(ROWS(G$2:G253)&gt;$G$1,"",LOOKUP(ROWS(G$2:G253),E:E,B:B))</f>
        <v>ท่อสั้นหน้าจานปลายปากระฆัง พีวีซี # 100 มม.</v>
      </c>
    </row>
    <row r="254" spans="1:7">
      <c r="A254" s="59">
        <v>1173</v>
      </c>
      <c r="B254" s="64" t="s">
        <v>470</v>
      </c>
      <c r="C254" s="59" t="s">
        <v>26</v>
      </c>
      <c r="D254" s="64" t="s">
        <v>212</v>
      </c>
      <c r="E254" s="12">
        <f>IF(ISNUMBER(SEARCH($F$1,B254)),LOOKUP(9.99999999999999E+307,E$1:E253)+1,"")</f>
        <v>253</v>
      </c>
      <c r="F254" s="12"/>
      <c r="G254" s="12" t="str">
        <f>IF(ROWS(G$2:G254)&gt;$G$1,"",LOOKUP(ROWS(G$2:G254),E:E,B:B))</f>
        <v>ท่อสั้นหน้าจานปลายปากระฆัง พีวีซี # 300 มม.</v>
      </c>
    </row>
    <row r="255" spans="1:7">
      <c r="A255" s="59">
        <v>1174</v>
      </c>
      <c r="B255" s="64" t="s">
        <v>471</v>
      </c>
      <c r="C255" s="59" t="s">
        <v>91</v>
      </c>
      <c r="D255" s="64" t="s">
        <v>212</v>
      </c>
      <c r="E255" s="12">
        <f>IF(ISNUMBER(SEARCH($F$1,B255)),LOOKUP(9.99999999999999E+307,E$1:E254)+1,"")</f>
        <v>254</v>
      </c>
      <c r="F255" s="12"/>
      <c r="G255" s="12" t="str">
        <f>IF(ROWS(G$2:G255)&gt;$G$1,"",LOOKUP(ROWS(G$2:G255),E:E,B:B))</f>
        <v>ท่อเหล็กเปลือย # 300x3 มม.</v>
      </c>
    </row>
    <row r="256" spans="1:7">
      <c r="A256" s="59">
        <v>1175</v>
      </c>
      <c r="B256" s="64" t="s">
        <v>472</v>
      </c>
      <c r="C256" s="59" t="s">
        <v>91</v>
      </c>
      <c r="D256" s="64" t="s">
        <v>212</v>
      </c>
      <c r="E256" s="12">
        <f>IF(ISNUMBER(SEARCH($F$1,B256)),LOOKUP(9.99999999999999E+307,E$1:E255)+1,"")</f>
        <v>255</v>
      </c>
      <c r="F256" s="12"/>
      <c r="G256" s="12" t="str">
        <f>IF(ROWS(G$2:G256)&gt;$G$1,"",LOOKUP(ROWS(G$2:G256),E:E,B:B))</f>
        <v>ท่อเหล็กเปลือย # 500x3 มม.</v>
      </c>
    </row>
    <row r="257" spans="1:7">
      <c r="A257" s="59">
        <v>1176</v>
      </c>
      <c r="B257" s="64" t="s">
        <v>473</v>
      </c>
      <c r="C257" s="59" t="s">
        <v>91</v>
      </c>
      <c r="D257" s="64" t="s">
        <v>212</v>
      </c>
      <c r="E257" s="12">
        <f>IF(ISNUMBER(SEARCH($F$1,B257)),LOOKUP(9.99999999999999E+307,E$1:E256)+1,"")</f>
        <v>256</v>
      </c>
      <c r="F257" s="12"/>
      <c r="G257" s="12" t="str">
        <f>IF(ROWS(G$2:G257)&gt;$G$1,"",LOOKUP(ROWS(G$2:G257),E:E,B:B))</f>
        <v>ท่อเหล็กเปลือย # 700x3 มม.</v>
      </c>
    </row>
    <row r="258" spans="1:7">
      <c r="A258" s="59">
        <v>1177</v>
      </c>
      <c r="B258" s="64" t="s">
        <v>474</v>
      </c>
      <c r="C258" s="59" t="s">
        <v>91</v>
      </c>
      <c r="D258" s="64" t="s">
        <v>212</v>
      </c>
      <c r="E258" s="12">
        <f>IF(ISNUMBER(SEARCH($F$1,B258)),LOOKUP(9.99999999999999E+307,E$1:E257)+1,"")</f>
        <v>257</v>
      </c>
      <c r="F258" s="12"/>
      <c r="G258" s="12" t="str">
        <f>IF(ROWS(G$2:G258)&gt;$G$1,"",LOOKUP(ROWS(G$2:G258),E:E,B:B))</f>
        <v>ท่อเหล็กเหนียวใต้ดิน ปลายเรียบ 2 ด้าน # 1000x1.8 มม.</v>
      </c>
    </row>
    <row r="259" spans="1:7">
      <c r="A259" s="59">
        <v>1178</v>
      </c>
      <c r="B259" s="64" t="s">
        <v>475</v>
      </c>
      <c r="C259" s="59" t="s">
        <v>91</v>
      </c>
      <c r="D259" s="64" t="s">
        <v>212</v>
      </c>
      <c r="E259" s="12">
        <f>IF(ISNUMBER(SEARCH($F$1,B259)),LOOKUP(9.99999999999999E+307,E$1:E258)+1,"")</f>
        <v>258</v>
      </c>
      <c r="F259" s="12"/>
      <c r="G259" s="12" t="str">
        <f>IF(ROWS(G$2:G259)&gt;$G$1,"",LOOKUP(ROWS(G$2:G259),E:E,B:B))</f>
        <v>ท่อเหล็กเหนียวใต้ดิน ปลายเรียบ 2 ด้าน # 1000x2 มม.</v>
      </c>
    </row>
    <row r="260" spans="1:7">
      <c r="A260" s="59">
        <v>1179</v>
      </c>
      <c r="B260" s="64" t="s">
        <v>476</v>
      </c>
      <c r="C260" s="59" t="s">
        <v>91</v>
      </c>
      <c r="D260" s="64" t="s">
        <v>212</v>
      </c>
      <c r="E260" s="12">
        <f>IF(ISNUMBER(SEARCH($F$1,B260)),LOOKUP(9.99999999999999E+307,E$1:E259)+1,"")</f>
        <v>259</v>
      </c>
      <c r="F260" s="12"/>
      <c r="G260" s="12" t="str">
        <f>IF(ROWS(G$2:G260)&gt;$G$1,"",LOOKUP(ROWS(G$2:G260),E:E,B:B))</f>
        <v>ท่อเหล็กเหนียวใต้ดิน ปลายเรียบ 2 ด้าน # 1000x3 มม.</v>
      </c>
    </row>
    <row r="261" spans="1:7">
      <c r="A261" s="59">
        <v>1180</v>
      </c>
      <c r="B261" s="64" t="s">
        <v>477</v>
      </c>
      <c r="C261" s="59" t="s">
        <v>91</v>
      </c>
      <c r="D261" s="64" t="s">
        <v>212</v>
      </c>
      <c r="E261" s="12">
        <f>IF(ISNUMBER(SEARCH($F$1,B261)),LOOKUP(9.99999999999999E+307,E$1:E260)+1,"")</f>
        <v>260</v>
      </c>
      <c r="F261" s="12"/>
      <c r="G261" s="12" t="str">
        <f>IF(ROWS(G$2:G261)&gt;$G$1,"",LOOKUP(ROWS(G$2:G261),E:E,B:B))</f>
        <v>ท่อเหล็กเหนียวใต้ดิน ปลายเรียบ 2 ด้าน # 150x0.3 มม.</v>
      </c>
    </row>
    <row r="262" spans="1:7">
      <c r="A262" s="59">
        <v>1181</v>
      </c>
      <c r="B262" s="64" t="s">
        <v>478</v>
      </c>
      <c r="C262" s="59" t="s">
        <v>91</v>
      </c>
      <c r="D262" s="64" t="s">
        <v>212</v>
      </c>
      <c r="E262" s="12">
        <f>IF(ISNUMBER(SEARCH($F$1,B262)),LOOKUP(9.99999999999999E+307,E$1:E261)+1,"")</f>
        <v>261</v>
      </c>
      <c r="F262" s="12"/>
      <c r="G262" s="12" t="str">
        <f>IF(ROWS(G$2:G262)&gt;$G$1,"",LOOKUP(ROWS(G$2:G262),E:E,B:B))</f>
        <v>ท่อเหล็กเหนียวใต้ดิน ปลายเรียบ 2 ด้าน # 150x4 มม.</v>
      </c>
    </row>
    <row r="263" spans="1:7">
      <c r="A263" s="59">
        <v>1182</v>
      </c>
      <c r="B263" s="64" t="s">
        <v>479</v>
      </c>
      <c r="C263" s="59" t="s">
        <v>91</v>
      </c>
      <c r="D263" s="64" t="s">
        <v>212</v>
      </c>
      <c r="E263" s="12">
        <f>IF(ISNUMBER(SEARCH($F$1,B263)),LOOKUP(9.99999999999999E+307,E$1:E262)+1,"")</f>
        <v>262</v>
      </c>
      <c r="F263" s="12"/>
      <c r="G263" s="12" t="str">
        <f>IF(ROWS(G$2:G263)&gt;$G$1,"",LOOKUP(ROWS(G$2:G263),E:E,B:B))</f>
        <v>ท่อเหล็กเหนียวใต้ดิน ปลายเรียบ 2 ด้าน # 150x6 มม.</v>
      </c>
    </row>
    <row r="264" spans="1:7">
      <c r="A264" s="59">
        <v>1183</v>
      </c>
      <c r="B264" s="64" t="s">
        <v>480</v>
      </c>
      <c r="C264" s="59" t="s">
        <v>91</v>
      </c>
      <c r="D264" s="64" t="s">
        <v>212</v>
      </c>
      <c r="E264" s="12">
        <f>IF(ISNUMBER(SEARCH($F$1,B264)),LOOKUP(9.99999999999999E+307,E$1:E263)+1,"")</f>
        <v>263</v>
      </c>
      <c r="F264" s="12"/>
      <c r="G264" s="12" t="str">
        <f>IF(ROWS(G$2:G264)&gt;$G$1,"",LOOKUP(ROWS(G$2:G264),E:E,B:B))</f>
        <v>ท่อเหล็กเหนียวใต้ดิน ปลายเรียบ 2 ด้าน # 150x8 มม.</v>
      </c>
    </row>
    <row r="265" spans="1:7">
      <c r="A265" s="59">
        <v>1184</v>
      </c>
      <c r="B265" s="64" t="s">
        <v>481</v>
      </c>
      <c r="C265" s="59" t="s">
        <v>91</v>
      </c>
      <c r="D265" s="64" t="s">
        <v>212</v>
      </c>
      <c r="E265" s="12">
        <f>IF(ISNUMBER(SEARCH($F$1,B265)),LOOKUP(9.99999999999999E+307,E$1:E264)+1,"")</f>
        <v>264</v>
      </c>
      <c r="F265" s="12"/>
      <c r="G265" s="12" t="str">
        <f>IF(ROWS(G$2:G265)&gt;$G$1,"",LOOKUP(ROWS(G$2:G265),E:E,B:B))</f>
        <v>ท่อเหล็กเหนียวใต้ดิน ปลายเรียบ 2 ด้าน # 200x2 มม.</v>
      </c>
    </row>
    <row r="266" spans="1:7">
      <c r="A266" s="59">
        <v>1572</v>
      </c>
      <c r="B266" s="64" t="s">
        <v>482</v>
      </c>
      <c r="C266" s="59" t="s">
        <v>91</v>
      </c>
      <c r="D266" s="64" t="s">
        <v>212</v>
      </c>
      <c r="E266" s="12">
        <f>IF(ISNUMBER(SEARCH($F$1,B266)),LOOKUP(9.99999999999999E+307,E$1:E265)+1,"")</f>
        <v>265</v>
      </c>
      <c r="F266" s="12"/>
      <c r="G266" s="12" t="str">
        <f>IF(ROWS(G$2:G266)&gt;$G$1,"",LOOKUP(ROWS(G$2:G266),E:E,B:B))</f>
        <v>ท่อเหล็กเหนียวใต้ดิน ปลายเรียบ 2 ด้าน # 200x2.90 ม.</v>
      </c>
    </row>
    <row r="267" spans="1:7">
      <c r="A267" s="59">
        <v>1185</v>
      </c>
      <c r="B267" s="64" t="s">
        <v>483</v>
      </c>
      <c r="C267" s="59" t="s">
        <v>91</v>
      </c>
      <c r="D267" s="64" t="s">
        <v>212</v>
      </c>
      <c r="E267" s="12">
        <f>IF(ISNUMBER(SEARCH($F$1,B267)),LOOKUP(9.99999999999999E+307,E$1:E266)+1,"")</f>
        <v>266</v>
      </c>
      <c r="F267" s="12"/>
      <c r="G267" s="12" t="str">
        <f>IF(ROWS(G$2:G267)&gt;$G$1,"",LOOKUP(ROWS(G$2:G267),E:E,B:B))</f>
        <v>ท่อเหล็กเหนียวใต้ดิน ปลายเรียบ 2 ด้าน # 200x6 มม.</v>
      </c>
    </row>
    <row r="268" spans="1:7">
      <c r="A268" s="59">
        <v>1186</v>
      </c>
      <c r="B268" s="64" t="s">
        <v>484</v>
      </c>
      <c r="C268" s="59" t="s">
        <v>91</v>
      </c>
      <c r="D268" s="64" t="s">
        <v>212</v>
      </c>
      <c r="E268" s="12">
        <f>IF(ISNUMBER(SEARCH($F$1,B268)),LOOKUP(9.99999999999999E+307,E$1:E267)+1,"")</f>
        <v>267</v>
      </c>
      <c r="F268" s="12"/>
      <c r="G268" s="12" t="str">
        <f>IF(ROWS(G$2:G268)&gt;$G$1,"",LOOKUP(ROWS(G$2:G268),E:E,B:B))</f>
        <v>ท่อเหล็กเหนียวใต้ดิน ปลายเรียบ 2 ด้าน # 250x5 มม.</v>
      </c>
    </row>
    <row r="269" spans="1:7">
      <c r="A269" s="59">
        <v>1187</v>
      </c>
      <c r="B269" s="64" t="s">
        <v>485</v>
      </c>
      <c r="C269" s="59" t="s">
        <v>91</v>
      </c>
      <c r="D269" s="64" t="s">
        <v>212</v>
      </c>
      <c r="E269" s="12">
        <f>IF(ISNUMBER(SEARCH($F$1,B269)),LOOKUP(9.99999999999999E+307,E$1:E268)+1,"")</f>
        <v>268</v>
      </c>
      <c r="F269" s="12"/>
      <c r="G269" s="12" t="str">
        <f>IF(ROWS(G$2:G269)&gt;$G$1,"",LOOKUP(ROWS(G$2:G269),E:E,B:B))</f>
        <v>ท่อเหล็กเหนียวใต้ดิน ปลายเรียบ 2 ด้าน # 250x6 มม.</v>
      </c>
    </row>
    <row r="270" spans="1:7">
      <c r="A270" s="59">
        <v>1188</v>
      </c>
      <c r="B270" s="64" t="s">
        <v>486</v>
      </c>
      <c r="C270" s="59" t="s">
        <v>91</v>
      </c>
      <c r="D270" s="64" t="s">
        <v>212</v>
      </c>
      <c r="E270" s="12">
        <f>IF(ISNUMBER(SEARCH($F$1,B270)),LOOKUP(9.99999999999999E+307,E$1:E269)+1,"")</f>
        <v>269</v>
      </c>
      <c r="F270" s="12"/>
      <c r="G270" s="12" t="str">
        <f>IF(ROWS(G$2:G270)&gt;$G$1,"",LOOKUP(ROWS(G$2:G270),E:E,B:B))</f>
        <v>ท่อเหล็กเหนียวใต้ดิน ปลายเรียบ 2 ด้าน # 300x3 มม.</v>
      </c>
    </row>
    <row r="271" spans="1:7">
      <c r="A271" s="59">
        <v>1189</v>
      </c>
      <c r="B271" s="64" t="s">
        <v>487</v>
      </c>
      <c r="C271" s="59" t="s">
        <v>91</v>
      </c>
      <c r="D271" s="64" t="s">
        <v>212</v>
      </c>
      <c r="E271" s="12">
        <f>IF(ISNUMBER(SEARCH($F$1,B271)),LOOKUP(9.99999999999999E+307,E$1:E270)+1,"")</f>
        <v>270</v>
      </c>
      <c r="F271" s="12"/>
      <c r="G271" s="12" t="str">
        <f>IF(ROWS(G$2:G271)&gt;$G$1,"",LOOKUP(ROWS(G$2:G271),E:E,B:B))</f>
        <v>ท่อเหล็กเหนียวใต้ดิน ปลายเรียบ 2 ด้าน # 300x6 มม.</v>
      </c>
    </row>
    <row r="272" spans="1:7">
      <c r="A272" s="59">
        <v>1190</v>
      </c>
      <c r="B272" s="64" t="s">
        <v>488</v>
      </c>
      <c r="C272" s="59" t="s">
        <v>91</v>
      </c>
      <c r="D272" s="64" t="s">
        <v>212</v>
      </c>
      <c r="E272" s="12">
        <f>IF(ISNUMBER(SEARCH($F$1,B272)),LOOKUP(9.99999999999999E+307,E$1:E271)+1,"")</f>
        <v>271</v>
      </c>
      <c r="F272" s="12"/>
      <c r="G272" s="12" t="str">
        <f>IF(ROWS(G$2:G272)&gt;$G$1,"",LOOKUP(ROWS(G$2:G272),E:E,B:B))</f>
        <v>ท่อเหล็กเหนียวใต้ดิน ปลายเรียบ 2 ด้าน # 400x2.5 มม.</v>
      </c>
    </row>
    <row r="273" spans="1:7">
      <c r="A273" s="59">
        <v>1191</v>
      </c>
      <c r="B273" s="64" t="s">
        <v>489</v>
      </c>
      <c r="C273" s="59" t="s">
        <v>91</v>
      </c>
      <c r="D273" s="64" t="s">
        <v>212</v>
      </c>
      <c r="E273" s="12">
        <f>IF(ISNUMBER(SEARCH($F$1,B273)),LOOKUP(9.99999999999999E+307,E$1:E272)+1,"")</f>
        <v>272</v>
      </c>
      <c r="F273" s="12"/>
      <c r="G273" s="12" t="str">
        <f>IF(ROWS(G$2:G273)&gt;$G$1,"",LOOKUP(ROWS(G$2:G273),E:E,B:B))</f>
        <v>ท่อเหล็กเหนียวใต้ดิน ปลายเรียบ 2 ด้าน # 400x6 มม.</v>
      </c>
    </row>
    <row r="274" spans="1:7">
      <c r="A274" s="59">
        <v>1192</v>
      </c>
      <c r="B274" s="64" t="s">
        <v>490</v>
      </c>
      <c r="C274" s="59" t="s">
        <v>91</v>
      </c>
      <c r="D274" s="64" t="s">
        <v>212</v>
      </c>
      <c r="E274" s="12">
        <f>IF(ISNUMBER(SEARCH($F$1,B274)),LOOKUP(9.99999999999999E+307,E$1:E273)+1,"")</f>
        <v>273</v>
      </c>
      <c r="F274" s="12"/>
      <c r="G274" s="12" t="str">
        <f>IF(ROWS(G$2:G274)&gt;$G$1,"",LOOKUP(ROWS(G$2:G274),E:E,B:B))</f>
        <v>ท่อเหล็กเหนียวใต้ดิน ปลายเรียบ 2 ด้าน # 500x2 มม.</v>
      </c>
    </row>
    <row r="275" spans="1:7">
      <c r="A275" s="59">
        <v>1193</v>
      </c>
      <c r="B275" s="64" t="s">
        <v>491</v>
      </c>
      <c r="C275" s="59" t="s">
        <v>91</v>
      </c>
      <c r="D275" s="64" t="s">
        <v>212</v>
      </c>
      <c r="E275" s="12">
        <f>IF(ISNUMBER(SEARCH($F$1,B275)),LOOKUP(9.99999999999999E+307,E$1:E274)+1,"")</f>
        <v>274</v>
      </c>
      <c r="F275" s="12"/>
      <c r="G275" s="12" t="str">
        <f>IF(ROWS(G$2:G275)&gt;$G$1,"",LOOKUP(ROWS(G$2:G275),E:E,B:B))</f>
        <v>ท่อเหล็กเหนียวใต้ดิน ปลายเรียบ 2 ด้าน # 500x3.8 มม.</v>
      </c>
    </row>
    <row r="276" spans="1:7">
      <c r="A276" s="59">
        <v>1194</v>
      </c>
      <c r="B276" s="64" t="s">
        <v>492</v>
      </c>
      <c r="C276" s="59" t="s">
        <v>91</v>
      </c>
      <c r="D276" s="64" t="s">
        <v>212</v>
      </c>
      <c r="E276" s="12">
        <f>IF(ISNUMBER(SEARCH($F$1,B276)),LOOKUP(9.99999999999999E+307,E$1:E275)+1,"")</f>
        <v>275</v>
      </c>
      <c r="F276" s="12"/>
      <c r="G276" s="12" t="str">
        <f>IF(ROWS(G$2:G276)&gt;$G$1,"",LOOKUP(ROWS(G$2:G276),E:E,B:B))</f>
        <v>ท่อเหล็กเหนียวใต้ดิน ปลายเรียบ 2 ด้าน # 500x6 มม.</v>
      </c>
    </row>
    <row r="277" spans="1:7">
      <c r="A277" s="59">
        <v>1196</v>
      </c>
      <c r="B277" s="64" t="s">
        <v>493</v>
      </c>
      <c r="C277" s="59" t="s">
        <v>91</v>
      </c>
      <c r="D277" s="64" t="s">
        <v>212</v>
      </c>
      <c r="E277" s="12">
        <f>IF(ISNUMBER(SEARCH($F$1,B277)),LOOKUP(9.99999999999999E+307,E$1:E276)+1,"")</f>
        <v>276</v>
      </c>
      <c r="F277" s="12"/>
      <c r="G277" s="12" t="str">
        <f>IF(ROWS(G$2:G277)&gt;$G$1,"",LOOKUP(ROWS(G$2:G277),E:E,B:B))</f>
        <v>ท่อเหล็กเหนียวใต้ดิน ปลายเรียบ 2 ด้าน # 600x12 มม.</v>
      </c>
    </row>
    <row r="278" spans="1:7">
      <c r="A278" s="59">
        <v>1197</v>
      </c>
      <c r="B278" s="64" t="s">
        <v>494</v>
      </c>
      <c r="C278" s="59" t="s">
        <v>91</v>
      </c>
      <c r="D278" s="64" t="s">
        <v>212</v>
      </c>
      <c r="E278" s="12">
        <f>IF(ISNUMBER(SEARCH($F$1,B278)),LOOKUP(9.99999999999999E+307,E$1:E277)+1,"")</f>
        <v>277</v>
      </c>
      <c r="F278" s="12"/>
      <c r="G278" s="12" t="str">
        <f>IF(ROWS(G$2:G278)&gt;$G$1,"",LOOKUP(ROWS(G$2:G278),E:E,B:B))</f>
        <v>ท่อเหล็กเหนียวใต้ดิน ปลายเรียบ 2 ด้าน # 600x24 มม.</v>
      </c>
    </row>
    <row r="279" spans="1:7">
      <c r="A279" s="59">
        <v>1198</v>
      </c>
      <c r="B279" s="64" t="s">
        <v>495</v>
      </c>
      <c r="C279" s="59" t="s">
        <v>91</v>
      </c>
      <c r="D279" s="64" t="s">
        <v>212</v>
      </c>
      <c r="E279" s="12">
        <f>IF(ISNUMBER(SEARCH($F$1,B279)),LOOKUP(9.99999999999999E+307,E$1:E278)+1,"")</f>
        <v>278</v>
      </c>
      <c r="F279" s="12"/>
      <c r="G279" s="12" t="str">
        <f>IF(ROWS(G$2:G279)&gt;$G$1,"",LOOKUP(ROWS(G$2:G279),E:E,B:B))</f>
        <v>ท่อเหล็กเหนียวใต้ดิน ปลายเรียบ 2 ด้าน # 600x4.60 มม.</v>
      </c>
    </row>
    <row r="280" spans="1:7">
      <c r="A280" s="59">
        <v>1199</v>
      </c>
      <c r="B280" s="64" t="s">
        <v>496</v>
      </c>
      <c r="C280" s="59" t="s">
        <v>91</v>
      </c>
      <c r="D280" s="64" t="s">
        <v>212</v>
      </c>
      <c r="E280" s="12">
        <f>IF(ISNUMBER(SEARCH($F$1,B280)),LOOKUP(9.99999999999999E+307,E$1:E279)+1,"")</f>
        <v>279</v>
      </c>
      <c r="F280" s="12"/>
      <c r="G280" s="12" t="str">
        <f>IF(ROWS(G$2:G280)&gt;$G$1,"",LOOKUP(ROWS(G$2:G280),E:E,B:B))</f>
        <v>ท่อเหล็กเหนียวใต้ดิน ปลายเรียบ 2 ด้าน # 600x6 มม.</v>
      </c>
    </row>
    <row r="281" spans="1:7">
      <c r="A281" s="59">
        <v>1195</v>
      </c>
      <c r="B281" s="64" t="s">
        <v>497</v>
      </c>
      <c r="C281" s="59" t="s">
        <v>91</v>
      </c>
      <c r="D281" s="64" t="s">
        <v>212</v>
      </c>
      <c r="E281" s="12">
        <f>IF(ISNUMBER(SEARCH($F$1,B281)),LOOKUP(9.99999999999999E+307,E$1:E280)+1,"")</f>
        <v>280</v>
      </c>
      <c r="F281" s="12"/>
      <c r="G281" s="12" t="str">
        <f>IF(ROWS(G$2:G281)&gt;$G$1,"",LOOKUP(ROWS(G$2:G281),E:E,B:B))</f>
        <v>ท่อเหล็กเหนียวใต้ดิน ปลายเรียบ 2 ด้าน # 700x12 มม.</v>
      </c>
    </row>
    <row r="282" spans="1:7">
      <c r="A282" s="59">
        <v>1212</v>
      </c>
      <c r="B282" s="64" t="s">
        <v>498</v>
      </c>
      <c r="C282" s="59" t="s">
        <v>91</v>
      </c>
      <c r="D282" s="64" t="s">
        <v>212</v>
      </c>
      <c r="E282" s="12">
        <f>IF(ISNUMBER(SEARCH($F$1,B282)),LOOKUP(9.99999999999999E+307,E$1:E281)+1,"")</f>
        <v>281</v>
      </c>
      <c r="F282" s="12"/>
      <c r="G282" s="12" t="str">
        <f>IF(ROWS(G$2:G282)&gt;$G$1,"",LOOKUP(ROWS(G$2:G282),E:E,B:B))</f>
        <v>ท่อเหล็กเหนียวใต้ดิน ปากระฆัง # 700x12 มม.</v>
      </c>
    </row>
    <row r="283" spans="1:7">
      <c r="A283" s="59">
        <v>1643</v>
      </c>
      <c r="B283" s="64" t="s">
        <v>499</v>
      </c>
      <c r="C283" s="59" t="s">
        <v>91</v>
      </c>
      <c r="D283" s="64" t="s">
        <v>212</v>
      </c>
      <c r="E283" s="12">
        <f>IF(ISNUMBER(SEARCH($F$1,B283)),LOOKUP(9.99999999999999E+307,E$1:E282)+1,"")</f>
        <v>282</v>
      </c>
      <c r="F283" s="12"/>
      <c r="G283" s="12" t="str">
        <f>IF(ROWS(G$2:G283)&gt;$G$1,"",LOOKUP(ROWS(G$2:G283),E:E,B:B))</f>
        <v>ท่อเหล็กเหนียวใต้ดิน ปากระฆัง 2 ด้าน # 800x12 มม.</v>
      </c>
    </row>
    <row r="284" spans="1:7">
      <c r="A284" s="59">
        <v>1200</v>
      </c>
      <c r="B284" s="64" t="s">
        <v>500</v>
      </c>
      <c r="C284" s="59" t="s">
        <v>91</v>
      </c>
      <c r="D284" s="64" t="s">
        <v>212</v>
      </c>
      <c r="E284" s="12">
        <f>IF(ISNUMBER(SEARCH($F$1,B284)),LOOKUP(9.99999999999999E+307,E$1:E283)+1,"")</f>
        <v>283</v>
      </c>
      <c r="F284" s="12"/>
      <c r="G284" s="12" t="str">
        <f>IF(ROWS(G$2:G284)&gt;$G$1,"",LOOKUP(ROWS(G$2:G284),E:E,B:B))</f>
        <v>ท่อเหล็กเหนียวบนดิน ปลายเรียบ 2 ด้าน # 1000x1.2 มม.</v>
      </c>
    </row>
    <row r="285" spans="1:7">
      <c r="A285" s="59">
        <v>1201</v>
      </c>
      <c r="B285" s="64" t="s">
        <v>501</v>
      </c>
      <c r="C285" s="59" t="s">
        <v>91</v>
      </c>
      <c r="D285" s="64" t="s">
        <v>212</v>
      </c>
      <c r="E285" s="12">
        <f>IF(ISNUMBER(SEARCH($F$1,B285)),LOOKUP(9.99999999999999E+307,E$1:E284)+1,"")</f>
        <v>284</v>
      </c>
      <c r="F285" s="12"/>
      <c r="G285" s="12" t="str">
        <f>IF(ROWS(G$2:G285)&gt;$G$1,"",LOOKUP(ROWS(G$2:G285),E:E,B:B))</f>
        <v>ท่อเหล็กเหนียวบนดิน ปลายเรียบ 2 ด้าน # 100x6 มม.</v>
      </c>
    </row>
    <row r="286" spans="1:7">
      <c r="A286" s="59">
        <v>1202</v>
      </c>
      <c r="B286" s="64" t="s">
        <v>502</v>
      </c>
      <c r="C286" s="59" t="s">
        <v>91</v>
      </c>
      <c r="D286" s="64" t="s">
        <v>212</v>
      </c>
      <c r="E286" s="12">
        <f>IF(ISNUMBER(SEARCH($F$1,B286)),LOOKUP(9.99999999999999E+307,E$1:E285)+1,"")</f>
        <v>285</v>
      </c>
      <c r="F286" s="12"/>
      <c r="G286" s="12" t="str">
        <f>IF(ROWS(G$2:G286)&gt;$G$1,"",LOOKUP(ROWS(G$2:G286),E:E,B:B))</f>
        <v>ท่อเหล็กเหนียวบนดิน ปลายเรียบ 2 ด้าน # 150x6 มม.</v>
      </c>
    </row>
    <row r="287" spans="1:7">
      <c r="A287" s="59">
        <v>1571</v>
      </c>
      <c r="B287" s="64" t="s">
        <v>503</v>
      </c>
      <c r="C287" s="59" t="s">
        <v>91</v>
      </c>
      <c r="D287" s="64" t="s">
        <v>212</v>
      </c>
      <c r="E287" s="12">
        <f>IF(ISNUMBER(SEARCH($F$1,B287)),LOOKUP(9.99999999999999E+307,E$1:E286)+1,"")</f>
        <v>286</v>
      </c>
      <c r="F287" s="12"/>
      <c r="G287" s="12" t="str">
        <f>IF(ROWS(G$2:G287)&gt;$G$1,"",LOOKUP(ROWS(G$2:G287),E:E,B:B))</f>
        <v>ท่อเหล็กเหนียวบนดิน ปลายเรียบ 2 ด้าน # 200x4.50 ม.</v>
      </c>
    </row>
    <row r="288" spans="1:7">
      <c r="A288" s="59">
        <v>1203</v>
      </c>
      <c r="B288" s="64" t="s">
        <v>504</v>
      </c>
      <c r="C288" s="59" t="s">
        <v>91</v>
      </c>
      <c r="D288" s="64" t="s">
        <v>212</v>
      </c>
      <c r="E288" s="12">
        <f>IF(ISNUMBER(SEARCH($F$1,B288)),LOOKUP(9.99999999999999E+307,E$1:E287)+1,"")</f>
        <v>287</v>
      </c>
      <c r="F288" s="12"/>
      <c r="G288" s="12" t="str">
        <f>IF(ROWS(G$2:G288)&gt;$G$1,"",LOOKUP(ROWS(G$2:G288),E:E,B:B))</f>
        <v>ท่อเหล็กเหนียวบนดิน ปลายเรียบ 2 ด้าน # 200x6 มม.</v>
      </c>
    </row>
    <row r="289" spans="1:7">
      <c r="A289" s="59">
        <v>1204</v>
      </c>
      <c r="B289" s="64" t="s">
        <v>505</v>
      </c>
      <c r="C289" s="59" t="s">
        <v>91</v>
      </c>
      <c r="D289" s="64" t="s">
        <v>212</v>
      </c>
      <c r="E289" s="12">
        <f>IF(ISNUMBER(SEARCH($F$1,B289)),LOOKUP(9.99999999999999E+307,E$1:E288)+1,"")</f>
        <v>288</v>
      </c>
      <c r="F289" s="12"/>
      <c r="G289" s="12" t="str">
        <f>IF(ROWS(G$2:G289)&gt;$G$1,"",LOOKUP(ROWS(G$2:G289),E:E,B:B))</f>
        <v>ท่อเหล็กเหนียวบนดิน ปลายเรียบ 2 ด้าน # 250x6 มม.</v>
      </c>
    </row>
    <row r="290" spans="1:7">
      <c r="A290" s="59">
        <v>1205</v>
      </c>
      <c r="B290" s="64" t="s">
        <v>506</v>
      </c>
      <c r="C290" s="59" t="s">
        <v>91</v>
      </c>
      <c r="D290" s="64" t="s">
        <v>212</v>
      </c>
      <c r="E290" s="12">
        <f>IF(ISNUMBER(SEARCH($F$1,B290)),LOOKUP(9.99999999999999E+307,E$1:E289)+1,"")</f>
        <v>289</v>
      </c>
      <c r="F290" s="12"/>
      <c r="G290" s="12" t="str">
        <f>IF(ROWS(G$2:G290)&gt;$G$1,"",LOOKUP(ROWS(G$2:G290),E:E,B:B))</f>
        <v>ท่อเหล็กเหนียวบนดิน ปลายเรียบ 2 ด้าน # 300x3 มม.</v>
      </c>
    </row>
    <row r="291" spans="1:7">
      <c r="A291" s="59">
        <v>1206</v>
      </c>
      <c r="B291" s="64" t="s">
        <v>507</v>
      </c>
      <c r="C291" s="59" t="s">
        <v>91</v>
      </c>
      <c r="D291" s="64" t="s">
        <v>212</v>
      </c>
      <c r="E291" s="12">
        <f>IF(ISNUMBER(SEARCH($F$1,B291)),LOOKUP(9.99999999999999E+307,E$1:E290)+1,"")</f>
        <v>290</v>
      </c>
      <c r="F291" s="12"/>
      <c r="G291" s="12" t="str">
        <f>IF(ROWS(G$2:G291)&gt;$G$1,"",LOOKUP(ROWS(G$2:G291),E:E,B:B))</f>
        <v>ท่อเหล็กเหนียวบนดิน ปลายเรียบ 2 ด้าน # 300x6 มม.</v>
      </c>
    </row>
    <row r="292" spans="1:7">
      <c r="A292" s="59">
        <v>1207</v>
      </c>
      <c r="B292" s="64" t="s">
        <v>508</v>
      </c>
      <c r="C292" s="59" t="s">
        <v>91</v>
      </c>
      <c r="D292" s="64" t="s">
        <v>212</v>
      </c>
      <c r="E292" s="12">
        <f>IF(ISNUMBER(SEARCH($F$1,B292)),LOOKUP(9.99999999999999E+307,E$1:E291)+1,"")</f>
        <v>291</v>
      </c>
      <c r="F292" s="12"/>
      <c r="G292" s="12" t="str">
        <f>IF(ROWS(G$2:G292)&gt;$G$1,"",LOOKUP(ROWS(G$2:G292),E:E,B:B))</f>
        <v>ท่อเหล็กเหนียวบนดิน ปลายเรียบ 2 ด้าน # 400x3 มม.</v>
      </c>
    </row>
    <row r="293" spans="1:7">
      <c r="A293" s="59">
        <v>1208</v>
      </c>
      <c r="B293" s="64" t="s">
        <v>509</v>
      </c>
      <c r="C293" s="59" t="s">
        <v>91</v>
      </c>
      <c r="D293" s="64" t="s">
        <v>212</v>
      </c>
      <c r="E293" s="12">
        <f>IF(ISNUMBER(SEARCH($F$1,B293)),LOOKUP(9.99999999999999E+307,E$1:E292)+1,"")</f>
        <v>292</v>
      </c>
      <c r="F293" s="12"/>
      <c r="G293" s="12" t="str">
        <f>IF(ROWS(G$2:G293)&gt;$G$1,"",LOOKUP(ROWS(G$2:G293),E:E,B:B))</f>
        <v>ท่อเหล็กเหนียวบนดิน ปลายเรียบ 2 ด้าน # 500x6 มม.</v>
      </c>
    </row>
    <row r="294" spans="1:7">
      <c r="A294" s="59">
        <v>1209</v>
      </c>
      <c r="B294" s="64" t="s">
        <v>510</v>
      </c>
      <c r="C294" s="59" t="s">
        <v>91</v>
      </c>
      <c r="D294" s="64" t="s">
        <v>212</v>
      </c>
      <c r="E294" s="12">
        <f>IF(ISNUMBER(SEARCH($F$1,B294)),LOOKUP(9.99999999999999E+307,E$1:E293)+1,"")</f>
        <v>293</v>
      </c>
      <c r="F294" s="12"/>
      <c r="G294" s="12" t="str">
        <f>IF(ROWS(G$2:G294)&gt;$G$1,"",LOOKUP(ROWS(G$2:G294),E:E,B:B))</f>
        <v>ท่อเหล็กเหนียวบนดิน ปลายเรียบ 2 ด้าน # 600x0.4 มม.</v>
      </c>
    </row>
    <row r="295" spans="1:7">
      <c r="A295" s="59">
        <v>1210</v>
      </c>
      <c r="B295" s="64" t="s">
        <v>511</v>
      </c>
      <c r="C295" s="59" t="s">
        <v>91</v>
      </c>
      <c r="D295" s="64" t="s">
        <v>212</v>
      </c>
      <c r="E295" s="12">
        <f>IF(ISNUMBER(SEARCH($F$1,B295)),LOOKUP(9.99999999999999E+307,E$1:E294)+1,"")</f>
        <v>294</v>
      </c>
      <c r="F295" s="12"/>
      <c r="G295" s="12" t="str">
        <f>IF(ROWS(G$2:G295)&gt;$G$1,"",LOOKUP(ROWS(G$2:G295),E:E,B:B))</f>
        <v>ท่อเหล็กเหนียวบนดิน ปลายเรียบ 2 ด้าน # 600x0.6 มม.</v>
      </c>
    </row>
    <row r="296" spans="1:7">
      <c r="A296" s="59">
        <v>1211</v>
      </c>
      <c r="B296" s="64" t="s">
        <v>512</v>
      </c>
      <c r="C296" s="59" t="s">
        <v>91</v>
      </c>
      <c r="D296" s="64" t="s">
        <v>212</v>
      </c>
      <c r="E296" s="12">
        <f>IF(ISNUMBER(SEARCH($F$1,B296)),LOOKUP(9.99999999999999E+307,E$1:E295)+1,"")</f>
        <v>295</v>
      </c>
      <c r="F296" s="12"/>
      <c r="G296" s="12" t="str">
        <f>IF(ROWS(G$2:G296)&gt;$G$1,"",LOOKUP(ROWS(G$2:G296),E:E,B:B))</f>
        <v>ท่อเหล็กเหนียวบนดิน ปลายเรียบ 2 ด้าน # 600x6 มม.</v>
      </c>
    </row>
    <row r="297" spans="1:7">
      <c r="A297" s="59">
        <v>1476</v>
      </c>
      <c r="B297" s="64" t="s">
        <v>513</v>
      </c>
      <c r="C297" s="59" t="s">
        <v>91</v>
      </c>
      <c r="D297" s="64" t="s">
        <v>212</v>
      </c>
      <c r="E297" s="12">
        <f>IF(ISNUMBER(SEARCH($F$1,B297)),LOOKUP(9.99999999999999E+307,E$1:E296)+1,"")</f>
        <v>296</v>
      </c>
      <c r="F297" s="12"/>
      <c r="G297" s="12" t="str">
        <f>IF(ROWS(G$2:G297)&gt;$G$1,"",LOOKUP(ROWS(G$2:G297),E:E,B:B))</f>
        <v>ท่อเหล็กเหนียวบนดิน ปลายเรียบ 2 ด้าน # 700x12 มม.</v>
      </c>
    </row>
    <row r="298" spans="1:7">
      <c r="A298" s="59">
        <v>1213</v>
      </c>
      <c r="B298" s="64" t="s">
        <v>514</v>
      </c>
      <c r="C298" s="59" t="s">
        <v>91</v>
      </c>
      <c r="D298" s="64" t="s">
        <v>212</v>
      </c>
      <c r="E298" s="12">
        <f>IF(ISNUMBER(SEARCH($F$1,B298)),LOOKUP(9.99999999999999E+307,E$1:E297)+1,"")</f>
        <v>297</v>
      </c>
      <c r="F298" s="12"/>
      <c r="G298" s="12" t="str">
        <f>IF(ROWS(G$2:G298)&gt;$G$1,"",LOOKUP(ROWS(G$2:G298),E:E,B:B))</f>
        <v>ท่อเหล็กเหนียวบนดิน ปลายเรียบ 2 ด้าน # 800x6 มม.</v>
      </c>
    </row>
    <row r="299" spans="1:7">
      <c r="A299" s="59">
        <v>1454</v>
      </c>
      <c r="B299" s="64" t="s">
        <v>515</v>
      </c>
      <c r="C299" s="59" t="s">
        <v>26</v>
      </c>
      <c r="D299" s="64" t="s">
        <v>212</v>
      </c>
      <c r="E299" s="12">
        <f>IF(ISNUMBER(SEARCH($F$1,B299)),LOOKUP(9.99999999999999E+307,E$1:E298)+1,"")</f>
        <v>298</v>
      </c>
      <c r="F299" s="12"/>
      <c r="G299" s="12" t="str">
        <f>IF(ROWS(G$2:G299)&gt;$G$1,"",LOOKUP(ROWS(G$2:G299),E:E,B:B))</f>
        <v>ทีสแตนเนอร์ ขนาด 100 มม.</v>
      </c>
    </row>
    <row r="300" spans="1:7">
      <c r="A300" s="59">
        <v>1062</v>
      </c>
      <c r="B300" s="64" t="s">
        <v>516</v>
      </c>
      <c r="C300" s="59" t="s">
        <v>26</v>
      </c>
      <c r="D300" s="64" t="s">
        <v>212</v>
      </c>
      <c r="E300" s="12">
        <f>IF(ISNUMBER(SEARCH($F$1,B300)),LOOKUP(9.99999999999999E+307,E$1:E299)+1,"")</f>
        <v>299</v>
      </c>
      <c r="F300" s="12"/>
      <c r="G300" s="12" t="str">
        <f>IF(ROWS(G$2:G300)&gt;$G$1,"",LOOKUP(ROWS(G$2:G300),E:E,B:B))</f>
        <v>เทปพันท่อ (โมโนเทป) # 6x30 ม.</v>
      </c>
    </row>
    <row r="301" spans="1:7">
      <c r="A301" s="59">
        <v>1214</v>
      </c>
      <c r="B301" s="64" t="s">
        <v>517</v>
      </c>
      <c r="C301" s="59" t="s">
        <v>26</v>
      </c>
      <c r="D301" s="64" t="s">
        <v>212</v>
      </c>
      <c r="E301" s="12">
        <f>IF(ISNUMBER(SEARCH($F$1,B301)),LOOKUP(9.99999999999999E+307,E$1:E300)+1,"")</f>
        <v>300</v>
      </c>
      <c r="F301" s="12"/>
      <c r="G301" s="12" t="str">
        <f>IF(ROWS(G$2:G301)&gt;$G$1,"",LOOKUP(ROWS(G$2:G301),E:E,B:B))</f>
        <v>น๊อตแกนเพลา Sluice Gate Valve # 1000x1000 มม.</v>
      </c>
    </row>
    <row r="302" spans="1:7">
      <c r="A302" s="59">
        <v>1215</v>
      </c>
      <c r="B302" s="64" t="s">
        <v>518</v>
      </c>
      <c r="C302" s="59" t="s">
        <v>26</v>
      </c>
      <c r="D302" s="64" t="s">
        <v>212</v>
      </c>
      <c r="E302" s="12">
        <f>IF(ISNUMBER(SEARCH($F$1,B302)),LOOKUP(9.99999999999999E+307,E$1:E301)+1,"")</f>
        <v>301</v>
      </c>
      <c r="F302" s="12"/>
      <c r="G302" s="12" t="str">
        <f>IF(ROWS(G$2:G302)&gt;$G$1,"",LOOKUP(ROWS(G$2:G302),E:E,B:B))</f>
        <v>น๊อตแกนเพลา Sluice Gate Valve # 1500x1500 มม.</v>
      </c>
    </row>
    <row r="303" spans="1:7">
      <c r="A303" s="59">
        <v>1458</v>
      </c>
      <c r="B303" s="64" t="s">
        <v>519</v>
      </c>
      <c r="C303" s="59" t="s">
        <v>26</v>
      </c>
      <c r="D303" s="64" t="s">
        <v>212</v>
      </c>
      <c r="E303" s="12">
        <f>IF(ISNUMBER(SEARCH($F$1,B303)),LOOKUP(9.99999999999999E+307,E$1:E302)+1,"")</f>
        <v>302</v>
      </c>
      <c r="F303" s="12"/>
      <c r="G303" s="12" t="str">
        <f>IF(ROWS(G$2:G303)&gt;$G$1,"",LOOKUP(ROWS(G$2:G303),E:E,B:B))</f>
        <v>น๊อตประกอบท่อ ขนาด 50 มม.</v>
      </c>
    </row>
    <row r="304" spans="1:7">
      <c r="A304" s="59">
        <v>1410</v>
      </c>
      <c r="B304" s="64" t="s">
        <v>520</v>
      </c>
      <c r="C304" s="59" t="s">
        <v>26</v>
      </c>
      <c r="D304" s="64" t="s">
        <v>212</v>
      </c>
      <c r="E304" s="12">
        <f>IF(ISNUMBER(SEARCH($F$1,B304)),LOOKUP(9.99999999999999E+307,E$1:E303)+1,"")</f>
        <v>303</v>
      </c>
      <c r="F304" s="12"/>
      <c r="G304" s="12" t="str">
        <f>IF(ROWS(G$2:G304)&gt;$G$1,"",LOOKUP(ROWS(G$2:G304),E:E,B:B))</f>
        <v>น๊อตยึดใบแทร็ค (PC-75 UU-1)</v>
      </c>
    </row>
    <row r="305" spans="1:7">
      <c r="A305" s="59">
        <v>1216</v>
      </c>
      <c r="B305" s="64" t="s">
        <v>521</v>
      </c>
      <c r="C305" s="59" t="s">
        <v>522</v>
      </c>
      <c r="D305" s="64" t="s">
        <v>212</v>
      </c>
      <c r="E305" s="12">
        <f>IF(ISNUMBER(SEARCH($F$1,B305)),LOOKUP(9.99999999999999E+307,E$1:E304)+1,"")</f>
        <v>304</v>
      </c>
      <c r="F305" s="12"/>
      <c r="G305" s="12" t="str">
        <f>IF(ROWS(G$2:G305)&gt;$G$1,"",LOOKUP(ROWS(G$2:G305),E:E,B:B))</f>
        <v>น้ำมันเครื่อง TRANE 40</v>
      </c>
    </row>
    <row r="306" spans="1:7">
      <c r="A306" s="59">
        <v>1217</v>
      </c>
      <c r="B306" s="64" t="s">
        <v>523</v>
      </c>
      <c r="C306" s="59" t="s">
        <v>522</v>
      </c>
      <c r="D306" s="64" t="s">
        <v>212</v>
      </c>
      <c r="E306" s="12">
        <f>IF(ISNUMBER(SEARCH($F$1,B306)),LOOKUP(9.99999999999999E+307,E$1:E305)+1,"")</f>
        <v>305</v>
      </c>
      <c r="F306" s="12"/>
      <c r="G306" s="12" t="str">
        <f>IF(ROWS(G$2:G306)&gt;$G$1,"",LOOKUP(ROWS(G$2:G306),E:E,B:B))</f>
        <v>น้ำมันไฮดรอลิค TRANE 68</v>
      </c>
    </row>
    <row r="307" spans="1:7">
      <c r="A307" s="59">
        <v>1218</v>
      </c>
      <c r="B307" s="64" t="s">
        <v>524</v>
      </c>
      <c r="C307" s="59" t="s">
        <v>288</v>
      </c>
      <c r="D307" s="64" t="s">
        <v>212</v>
      </c>
      <c r="E307" s="12">
        <f>IF(ISNUMBER(SEARCH($F$1,B307)),LOOKUP(9.99999999999999E+307,E$1:E306)+1,"")</f>
        <v>306</v>
      </c>
      <c r="F307" s="12"/>
      <c r="G307" s="12" t="str">
        <f>IF(ROWS(G$2:G307)&gt;$G$1,"",LOOKUP(ROWS(G$2:G307),E:E,B:B))</f>
        <v>น้ำยาทาท่อ พีวีซี 500 กรัม</v>
      </c>
    </row>
    <row r="308" spans="1:7">
      <c r="A308" s="59">
        <v>1219</v>
      </c>
      <c r="B308" s="64" t="s">
        <v>525</v>
      </c>
      <c r="C308" s="59" t="s">
        <v>29</v>
      </c>
      <c r="D308" s="64" t="s">
        <v>212</v>
      </c>
      <c r="E308" s="12">
        <f>IF(ISNUMBER(SEARCH($F$1,B308)),LOOKUP(9.99999999999999E+307,E$1:E307)+1,"")</f>
        <v>307</v>
      </c>
      <c r="F308" s="12"/>
      <c r="G308" s="12" t="str">
        <f>IF(ROWS(G$2:G308)&gt;$G$1,"",LOOKUP(ROWS(G$2:G308),E:E,B:B))</f>
        <v>น้ำยาอีพ๊อกซี่ UNITEX</v>
      </c>
    </row>
    <row r="309" spans="1:7">
      <c r="A309" s="59">
        <v>1597</v>
      </c>
      <c r="B309" s="64" t="s">
        <v>526</v>
      </c>
      <c r="C309" s="59" t="s">
        <v>91</v>
      </c>
      <c r="D309" s="64" t="s">
        <v>212</v>
      </c>
      <c r="E309" s="12">
        <f>IF(ISNUMBER(SEARCH($F$1,B309)),LOOKUP(9.99999999999999E+307,E$1:E308)+1,"")</f>
        <v>308</v>
      </c>
      <c r="F309" s="12"/>
      <c r="G309" s="12" t="str">
        <f>IF(ROWS(G$2:G309)&gt;$G$1,"",LOOKUP(ROWS(G$2:G309),E:E,B:B))</f>
        <v>แบบมุมฉาก ขนาด 50x50x1500 มม.</v>
      </c>
    </row>
    <row r="310" spans="1:7">
      <c r="A310" s="59">
        <v>1505</v>
      </c>
      <c r="B310" s="64" t="s">
        <v>527</v>
      </c>
      <c r="C310" s="59" t="s">
        <v>27</v>
      </c>
      <c r="D310" s="64" t="s">
        <v>212</v>
      </c>
      <c r="E310" s="12">
        <f>IF(ISNUMBER(SEARCH($F$1,B310)),LOOKUP(9.99999999999999E+307,E$1:E309)+1,"")</f>
        <v>309</v>
      </c>
      <c r="F310" s="12"/>
      <c r="G310" s="12" t="str">
        <f>IF(ROWS(G$2:G310)&gt;$G$1,"",LOOKUP(ROWS(G$2:G310),E:E,B:B))</f>
        <v>แบบเหล็ก # 0.60x1.20 ม.</v>
      </c>
    </row>
    <row r="311" spans="1:7">
      <c r="A311" s="59">
        <v>1566</v>
      </c>
      <c r="B311" s="64" t="s">
        <v>528</v>
      </c>
      <c r="C311" s="59" t="s">
        <v>27</v>
      </c>
      <c r="D311" s="64" t="s">
        <v>212</v>
      </c>
      <c r="E311" s="12">
        <f>IF(ISNUMBER(SEARCH($F$1,B311)),LOOKUP(9.99999999999999E+307,E$1:E310)+1,"")</f>
        <v>310</v>
      </c>
      <c r="F311" s="12"/>
      <c r="G311" s="12" t="str">
        <f>IF(ROWS(G$2:G311)&gt;$G$1,"",LOOKUP(ROWS(G$2:G311),E:E,B:B))</f>
        <v>แบบเหล็ก # 3.00x1.50 ม.</v>
      </c>
    </row>
    <row r="312" spans="1:7">
      <c r="A312" s="59">
        <v>1589</v>
      </c>
      <c r="B312" s="64" t="s">
        <v>529</v>
      </c>
      <c r="C312" s="59" t="s">
        <v>27</v>
      </c>
      <c r="D312" s="64" t="s">
        <v>212</v>
      </c>
      <c r="E312" s="12">
        <f>IF(ISNUMBER(SEARCH($F$1,B312)),LOOKUP(9.99999999999999E+307,E$1:E311)+1,"")</f>
        <v>311</v>
      </c>
      <c r="F312" s="12"/>
      <c r="G312" s="12" t="str">
        <f>IF(ROWS(G$2:G312)&gt;$G$1,"",LOOKUP(ROWS(G$2:G312),E:E,B:B))</f>
        <v>แบบเหล็ก # 400x1200 มม.</v>
      </c>
    </row>
    <row r="313" spans="1:7">
      <c r="A313" s="59">
        <v>1588</v>
      </c>
      <c r="B313" s="64" t="s">
        <v>530</v>
      </c>
      <c r="C313" s="59" t="s">
        <v>27</v>
      </c>
      <c r="D313" s="64" t="s">
        <v>212</v>
      </c>
      <c r="E313" s="12">
        <f>IF(ISNUMBER(SEARCH($F$1,B313)),LOOKUP(9.99999999999999E+307,E$1:E312)+1,"")</f>
        <v>312</v>
      </c>
      <c r="F313" s="12"/>
      <c r="G313" s="12" t="str">
        <f>IF(ROWS(G$2:G313)&gt;$G$1,"",LOOKUP(ROWS(G$2:G313),E:E,B:B))</f>
        <v>แบบเหล็ก # 400x1500 มม.</v>
      </c>
    </row>
    <row r="314" spans="1:7">
      <c r="A314" s="59">
        <v>1251</v>
      </c>
      <c r="B314" s="64" t="s">
        <v>531</v>
      </c>
      <c r="C314" s="59" t="s">
        <v>532</v>
      </c>
      <c r="D314" s="64" t="s">
        <v>212</v>
      </c>
      <c r="E314" s="12">
        <f>IF(ISNUMBER(SEARCH($F$1,B314)),LOOKUP(9.99999999999999E+307,E$1:E313)+1,"")</f>
        <v>313</v>
      </c>
      <c r="F314" s="12"/>
      <c r="G314" s="12" t="str">
        <f>IF(ROWS(G$2:G314)&gt;$G$1,"",LOOKUP(ROWS(G$2:G314),E:E,B:B))</f>
        <v>ใบเจียร์ # 4 นิ้ว (บาง)</v>
      </c>
    </row>
    <row r="315" spans="1:7">
      <c r="A315" s="59">
        <v>1252</v>
      </c>
      <c r="B315" s="64" t="s">
        <v>533</v>
      </c>
      <c r="C315" s="59" t="s">
        <v>532</v>
      </c>
      <c r="D315" s="64" t="s">
        <v>212</v>
      </c>
      <c r="E315" s="12">
        <f>IF(ISNUMBER(SEARCH($F$1,B315)),LOOKUP(9.99999999999999E+307,E$1:E314)+1,"")</f>
        <v>314</v>
      </c>
      <c r="F315" s="12"/>
      <c r="G315" s="12" t="str">
        <f>IF(ROWS(G$2:G315)&gt;$G$1,"",LOOKUP(ROWS(G$2:G315),E:E,B:B))</f>
        <v>ใบเจียร์ # 4 นิ้ว (หนา)</v>
      </c>
    </row>
    <row r="316" spans="1:7">
      <c r="A316" s="59">
        <v>1253</v>
      </c>
      <c r="B316" s="64" t="s">
        <v>534</v>
      </c>
      <c r="C316" s="59" t="s">
        <v>532</v>
      </c>
      <c r="D316" s="64" t="s">
        <v>212</v>
      </c>
      <c r="E316" s="12">
        <f>IF(ISNUMBER(SEARCH($F$1,B316)),LOOKUP(9.99999999999999E+307,E$1:E315)+1,"")</f>
        <v>315</v>
      </c>
      <c r="F316" s="12"/>
      <c r="G316" s="12" t="str">
        <f>IF(ROWS(G$2:G316)&gt;$G$1,"",LOOKUP(ROWS(G$2:G316),E:E,B:B))</f>
        <v>ใบเจียร์ # 7 นิ้ว (หนา)</v>
      </c>
    </row>
    <row r="317" spans="1:7">
      <c r="A317" s="59">
        <v>1220</v>
      </c>
      <c r="B317" s="64" t="s">
        <v>535</v>
      </c>
      <c r="C317" s="59" t="s">
        <v>532</v>
      </c>
      <c r="D317" s="64" t="s">
        <v>212</v>
      </c>
      <c r="E317" s="12">
        <f>IF(ISNUMBER(SEARCH($F$1,B317)),LOOKUP(9.99999999999999E+307,E$1:E316)+1,"")</f>
        <v>316</v>
      </c>
      <c r="F317" s="12"/>
      <c r="G317" s="12" t="str">
        <f>IF(ROWS(G$2:G317)&gt;$G$1,"",LOOKUP(ROWS(G$2:G317),E:E,B:B))</f>
        <v>ใบตัดเหล็ก # 14 นิ้ว</v>
      </c>
    </row>
    <row r="318" spans="1:7">
      <c r="A318" s="59">
        <v>1221</v>
      </c>
      <c r="B318" s="64" t="s">
        <v>536</v>
      </c>
      <c r="C318" s="59" t="s">
        <v>532</v>
      </c>
      <c r="D318" s="64" t="s">
        <v>212</v>
      </c>
      <c r="E318" s="12">
        <f>IF(ISNUMBER(SEARCH($F$1,B318)),LOOKUP(9.99999999999999E+307,E$1:E317)+1,"")</f>
        <v>317</v>
      </c>
      <c r="F318" s="12"/>
      <c r="G318" s="12" t="str">
        <f>IF(ROWS(G$2:G318)&gt;$G$1,"",LOOKUP(ROWS(G$2:G318),E:E,B:B))</f>
        <v>ใบตัดเหล็ก # 16 นิ้ว</v>
      </c>
    </row>
    <row r="319" spans="1:7">
      <c r="A319" s="59">
        <v>1222</v>
      </c>
      <c r="B319" s="64" t="s">
        <v>537</v>
      </c>
      <c r="C319" s="59" t="s">
        <v>532</v>
      </c>
      <c r="D319" s="64" t="s">
        <v>212</v>
      </c>
      <c r="E319" s="12">
        <f>IF(ISNUMBER(SEARCH($F$1,B319)),LOOKUP(9.99999999999999E+307,E$1:E318)+1,"")</f>
        <v>318</v>
      </c>
      <c r="F319" s="12"/>
      <c r="G319" s="12" t="str">
        <f>IF(ROWS(G$2:G319)&gt;$G$1,"",LOOKUP(ROWS(G$2:G319),E:E,B:B))</f>
        <v>ใบเลื่อยวงเดือน คาร์ไบทิพ # 7x40 นิ้ว</v>
      </c>
    </row>
    <row r="320" spans="1:7">
      <c r="A320" s="59">
        <v>1223</v>
      </c>
      <c r="B320" s="64" t="s">
        <v>538</v>
      </c>
      <c r="C320" s="59" t="s">
        <v>532</v>
      </c>
      <c r="D320" s="64" t="s">
        <v>212</v>
      </c>
      <c r="E320" s="12">
        <f>IF(ISNUMBER(SEARCH($F$1,B320)),LOOKUP(9.99999999999999E+307,E$1:E319)+1,"")</f>
        <v>319</v>
      </c>
      <c r="F320" s="12"/>
      <c r="G320" s="12" t="str">
        <f>IF(ROWS(G$2:G320)&gt;$G$1,"",LOOKUP(ROWS(G$2:G320),E:E,B:B))</f>
        <v>ใบเลื่อยวงเดือน คาร์ไบทิพ # 7x60 นิ้ว</v>
      </c>
    </row>
    <row r="321" spans="1:7">
      <c r="A321" s="59">
        <v>1224</v>
      </c>
      <c r="B321" s="64" t="s">
        <v>539</v>
      </c>
      <c r="C321" s="59" t="s">
        <v>540</v>
      </c>
      <c r="D321" s="64" t="s">
        <v>212</v>
      </c>
      <c r="E321" s="12">
        <f>IF(ISNUMBER(SEARCH($F$1,B321)),LOOKUP(9.99999999999999E+307,E$1:E320)+1,"")</f>
        <v>320</v>
      </c>
      <c r="F321" s="12"/>
      <c r="G321" s="12" t="str">
        <f>IF(ROWS(G$2:G321)&gt;$G$1,"",LOOKUP(ROWS(G$2:G321),E:E,B:B))</f>
        <v>ประตู 2 วงกบไม้เนื้อแข็ง 2x4 นิ้ว (0.80)</v>
      </c>
    </row>
    <row r="322" spans="1:7">
      <c r="A322" s="59">
        <v>1552</v>
      </c>
      <c r="B322" s="64" t="s">
        <v>541</v>
      </c>
      <c r="C322" s="59" t="s">
        <v>29</v>
      </c>
      <c r="D322" s="64" t="s">
        <v>212</v>
      </c>
      <c r="E322" s="12">
        <f>IF(ISNUMBER(SEARCH($F$1,B322)),LOOKUP(9.99999999999999E+307,E$1:E321)+1,"")</f>
        <v>321</v>
      </c>
      <c r="F322" s="12"/>
      <c r="G322" s="12" t="str">
        <f>IF(ROWS(G$2:G322)&gt;$G$1,"",LOOKUP(ROWS(G$2:G322),E:E,B:B))</f>
        <v>ประตู 2 วงกบเหล็กเคลือบสี 2"x4" บังใบในตัวช่องแสงส่อง 5 มม. 1ช่อง</v>
      </c>
    </row>
    <row r="323" spans="1:7">
      <c r="A323" s="59">
        <v>1225</v>
      </c>
      <c r="B323" s="64" t="s">
        <v>542</v>
      </c>
      <c r="C323" s="59" t="s">
        <v>540</v>
      </c>
      <c r="D323" s="64" t="s">
        <v>212</v>
      </c>
      <c r="E323" s="12">
        <f>IF(ISNUMBER(SEARCH($F$1,B323)),LOOKUP(9.99999999999999E+307,E$1:E322)+1,"")</f>
        <v>322</v>
      </c>
      <c r="F323" s="12"/>
      <c r="G323" s="12" t="str">
        <f>IF(ROWS(G$2:G323)&gt;$G$1,"",LOOKUP(ROWS(G$2:G323),E:E,B:B))</f>
        <v>ประตู 3 วงกบไม้เนื้อแข็ง 2x4 นิ้ว (0.70)</v>
      </c>
    </row>
    <row r="324" spans="1:7">
      <c r="A324" s="59">
        <v>1412</v>
      </c>
      <c r="B324" s="64" t="s">
        <v>543</v>
      </c>
      <c r="C324" s="59" t="s">
        <v>26</v>
      </c>
      <c r="D324" s="64" t="s">
        <v>212</v>
      </c>
      <c r="E324" s="12">
        <f>IF(ISNUMBER(SEARCH($F$1,B324)),LOOKUP(9.99999999999999E+307,E$1:E323)+1,"")</f>
        <v>323</v>
      </c>
      <c r="F324" s="12"/>
      <c r="G324" s="12" t="str">
        <f>IF(ROWS(G$2:G324)&gt;$G$1,"",LOOKUP(ROWS(G$2:G324),E:E,B:B))</f>
        <v>ประตูน้ำกันกลับ (CV) # 400 มม.</v>
      </c>
    </row>
    <row r="325" spans="1:7">
      <c r="A325" s="59">
        <v>1455</v>
      </c>
      <c r="B325" s="64" t="s">
        <v>543</v>
      </c>
      <c r="C325" s="59" t="s">
        <v>26</v>
      </c>
      <c r="D325" s="64" t="s">
        <v>212</v>
      </c>
      <c r="E325" s="12">
        <f>IF(ISNUMBER(SEARCH($F$1,B325)),LOOKUP(9.99999999999999E+307,E$1:E324)+1,"")</f>
        <v>324</v>
      </c>
      <c r="F325" s="12"/>
      <c r="G325" s="12" t="str">
        <f>IF(ROWS(G$2:G325)&gt;$G$1,"",LOOKUP(ROWS(G$2:G325),E:E,B:B))</f>
        <v>ประตูน้ำกันกลับ (CV) # 400 มม.</v>
      </c>
    </row>
    <row r="326" spans="1:7">
      <c r="A326" s="59">
        <v>1230</v>
      </c>
      <c r="B326" s="64" t="s">
        <v>544</v>
      </c>
      <c r="C326" s="59" t="s">
        <v>26</v>
      </c>
      <c r="D326" s="64" t="s">
        <v>212</v>
      </c>
      <c r="E326" s="12">
        <f>IF(ISNUMBER(SEARCH($F$1,B326)),LOOKUP(9.99999999999999E+307,E$1:E325)+1,"")</f>
        <v>325</v>
      </c>
      <c r="F326" s="12"/>
      <c r="G326" s="12" t="str">
        <f>IF(ROWS(G$2:G326)&gt;$G$1,"",LOOKUP(ROWS(G$2:G326),E:E,B:B))</f>
        <v>ประตูน้ำบนดินเหล็กหล่อ # 150 มม.</v>
      </c>
    </row>
    <row r="327" spans="1:7">
      <c r="A327" s="59">
        <v>1231</v>
      </c>
      <c r="B327" s="64" t="s">
        <v>545</v>
      </c>
      <c r="C327" s="59" t="s">
        <v>26</v>
      </c>
      <c r="D327" s="64" t="s">
        <v>212</v>
      </c>
      <c r="E327" s="12">
        <f>IF(ISNUMBER(SEARCH($F$1,B327)),LOOKUP(9.99999999999999E+307,E$1:E326)+1,"")</f>
        <v>326</v>
      </c>
      <c r="F327" s="12"/>
      <c r="G327" s="12" t="str">
        <f>IF(ROWS(G$2:G327)&gt;$G$1,"",LOOKUP(ROWS(G$2:G327),E:E,B:B))</f>
        <v>ประตูน้ำบนดินเหล็กหล่อ # 500 มม.</v>
      </c>
    </row>
    <row r="328" spans="1:7">
      <c r="A328" s="59">
        <v>1232</v>
      </c>
      <c r="B328" s="64" t="s">
        <v>546</v>
      </c>
      <c r="C328" s="59" t="s">
        <v>26</v>
      </c>
      <c r="D328" s="64" t="s">
        <v>212</v>
      </c>
      <c r="E328" s="12">
        <f>IF(ISNUMBER(SEARCH($F$1,B328)),LOOKUP(9.99999999999999E+307,E$1:E327)+1,"")</f>
        <v>327</v>
      </c>
      <c r="F328" s="12"/>
      <c r="G328" s="12" t="str">
        <f>IF(ROWS(G$2:G328)&gt;$G$1,"",LOOKUP(ROWS(G$2:G328),E:E,B:B))</f>
        <v>ประตูน้ำปีกผีเสื้อใต้ดิน # 600 มม.</v>
      </c>
    </row>
    <row r="329" spans="1:7">
      <c r="A329" s="59">
        <v>1226</v>
      </c>
      <c r="B329" s="64" t="s">
        <v>547</v>
      </c>
      <c r="C329" s="59" t="s">
        <v>26</v>
      </c>
      <c r="D329" s="64" t="s">
        <v>212</v>
      </c>
      <c r="E329" s="12">
        <f>IF(ISNUMBER(SEARCH($F$1,B329)),LOOKUP(9.99999999999999E+307,E$1:E328)+1,"")</f>
        <v>328</v>
      </c>
      <c r="F329" s="12"/>
      <c r="G329" s="12" t="str">
        <f>IF(ROWS(G$2:G329)&gt;$G$1,"",LOOKUP(ROWS(G$2:G329),E:E,B:B))</f>
        <v>ประตูน้ำปีกผีเสื้อบนดิน # 700 มม. พร้อมพวงมาลัย</v>
      </c>
    </row>
    <row r="330" spans="1:7">
      <c r="A330" s="59">
        <v>1506</v>
      </c>
      <c r="B330" s="64" t="s">
        <v>548</v>
      </c>
      <c r="C330" s="59" t="s">
        <v>26</v>
      </c>
      <c r="D330" s="64" t="s">
        <v>212</v>
      </c>
      <c r="E330" s="12">
        <f>IF(ISNUMBER(SEARCH($F$1,B330)),LOOKUP(9.99999999999999E+307,E$1:E329)+1,"")</f>
        <v>329</v>
      </c>
      <c r="F330" s="12"/>
      <c r="G330" s="12" t="str">
        <f>IF(ROWS(G$2:G330)&gt;$G$1,"",LOOKUP(ROWS(G$2:G330),E:E,B:B))</f>
        <v>ประตูน้ำลิ้นปีกผีเสื้อ ใต้ดิน ชนิด ตัวสั้นคอสั้น # 600 มม.</v>
      </c>
    </row>
    <row r="331" spans="1:7">
      <c r="A331" s="59">
        <v>1227</v>
      </c>
      <c r="B331" s="64" t="s">
        <v>549</v>
      </c>
      <c r="C331" s="59" t="s">
        <v>26</v>
      </c>
      <c r="D331" s="64" t="s">
        <v>212</v>
      </c>
      <c r="E331" s="12">
        <f>IF(ISNUMBER(SEARCH($F$1,B331)),LOOKUP(9.99999999999999E+307,E$1:E330)+1,"")</f>
        <v>330</v>
      </c>
      <c r="F331" s="12"/>
      <c r="G331" s="12" t="str">
        <f>IF(ROWS(G$2:G331)&gt;$G$1,"",LOOKUP(ROWS(G$2:G331),E:E,B:B))</f>
        <v>ประตูน้ำเหล็กหล่อใต้ดิน # 100 มม.</v>
      </c>
    </row>
    <row r="332" spans="1:7">
      <c r="A332" s="59">
        <v>1228</v>
      </c>
      <c r="B332" s="64" t="s">
        <v>550</v>
      </c>
      <c r="C332" s="59" t="s">
        <v>26</v>
      </c>
      <c r="D332" s="64" t="s">
        <v>212</v>
      </c>
      <c r="E332" s="12">
        <f>IF(ISNUMBER(SEARCH($F$1,B332)),LOOKUP(9.99999999999999E+307,E$1:E331)+1,"")</f>
        <v>331</v>
      </c>
      <c r="F332" s="12"/>
      <c r="G332" s="12" t="str">
        <f>IF(ROWS(G$2:G332)&gt;$G$1,"",LOOKUP(ROWS(G$2:G332),E:E,B:B))</f>
        <v>ประตูน้ำเหล็กหล่อใต้ดิน # 150 มม.</v>
      </c>
    </row>
    <row r="333" spans="1:7">
      <c r="A333" s="59">
        <v>1450</v>
      </c>
      <c r="B333" s="64" t="s">
        <v>551</v>
      </c>
      <c r="C333" s="59" t="s">
        <v>26</v>
      </c>
      <c r="D333" s="64" t="s">
        <v>212</v>
      </c>
      <c r="E333" s="12">
        <f>IF(ISNUMBER(SEARCH($F$1,B333)),LOOKUP(9.99999999999999E+307,E$1:E332)+1,"")</f>
        <v>332</v>
      </c>
      <c r="F333" s="12"/>
      <c r="G333" s="12" t="str">
        <f>IF(ROWS(G$2:G333)&gt;$G$1,"",LOOKUP(ROWS(G$2:G333),E:E,B:B))</f>
        <v>ประตูน้ำเหล็กหล่อใต้ดิน # 200 มม.</v>
      </c>
    </row>
    <row r="334" spans="1:7">
      <c r="A334" s="59">
        <v>1229</v>
      </c>
      <c r="B334" s="64" t="s">
        <v>552</v>
      </c>
      <c r="C334" s="59" t="s">
        <v>26</v>
      </c>
      <c r="D334" s="64" t="s">
        <v>212</v>
      </c>
      <c r="E334" s="12">
        <f>IF(ISNUMBER(SEARCH($F$1,B334)),LOOKUP(9.99999999999999E+307,E$1:E333)+1,"")</f>
        <v>333</v>
      </c>
      <c r="F334" s="12"/>
      <c r="G334" s="12" t="str">
        <f>IF(ROWS(G$2:G334)&gt;$G$1,"",LOOKUP(ROWS(G$2:G334),E:E,B:B))</f>
        <v>ประตูน้ำเหล็กหล่อใต้ดิน # 250 มม.</v>
      </c>
    </row>
    <row r="335" spans="1:7">
      <c r="A335" s="59">
        <v>1573</v>
      </c>
      <c r="B335" s="64" t="s">
        <v>553</v>
      </c>
      <c r="C335" s="59" t="s">
        <v>26</v>
      </c>
      <c r="D335" s="64" t="s">
        <v>212</v>
      </c>
      <c r="E335" s="12">
        <f>IF(ISNUMBER(SEARCH($F$1,B335)),LOOKUP(9.99999999999999E+307,E$1:E334)+1,"")</f>
        <v>334</v>
      </c>
      <c r="F335" s="12"/>
      <c r="G335" s="12" t="str">
        <f>IF(ROWS(G$2:G335)&gt;$G$1,"",LOOKUP(ROWS(G$2:G335),E:E,B:B))</f>
        <v>ประตูน้ำเหล็กหล่อใต้ดิน # 300 มม.</v>
      </c>
    </row>
    <row r="336" spans="1:7">
      <c r="A336" s="59">
        <v>1491</v>
      </c>
      <c r="B336" s="64" t="s">
        <v>554</v>
      </c>
      <c r="C336" s="59" t="s">
        <v>26</v>
      </c>
      <c r="D336" s="64" t="s">
        <v>212</v>
      </c>
      <c r="E336" s="12">
        <f>IF(ISNUMBER(SEARCH($F$1,B336)),LOOKUP(9.99999999999999E+307,E$1:E335)+1,"")</f>
        <v>335</v>
      </c>
      <c r="F336" s="12"/>
      <c r="G336" s="12" t="str">
        <f>IF(ROWS(G$2:G336)&gt;$G$1,"",LOOKUP(ROWS(G$2:G336),E:E,B:B))</f>
        <v>ประตูน้ำเหล็กหล่อใต้ดิน # 400 มม.</v>
      </c>
    </row>
    <row r="337" spans="1:7">
      <c r="A337" s="59">
        <v>1292</v>
      </c>
      <c r="B337" s="64" t="s">
        <v>555</v>
      </c>
      <c r="C337" s="59" t="s">
        <v>26</v>
      </c>
      <c r="D337" s="64" t="s">
        <v>212</v>
      </c>
      <c r="E337" s="12">
        <f>IF(ISNUMBER(SEARCH($F$1,B337)),LOOKUP(9.99999999999999E+307,E$1:E336)+1,"")</f>
        <v>336</v>
      </c>
      <c r="F337" s="12"/>
      <c r="G337" s="12" t="str">
        <f>IF(ROWS(G$2:G337)&gt;$G$1,"",LOOKUP(ROWS(G$2:G337),E:E,B:B))</f>
        <v>ประตูน้ำเหล็กหล่อใต้ดิน # 500 มม.</v>
      </c>
    </row>
    <row r="338" spans="1:7">
      <c r="A338" s="59">
        <v>1262</v>
      </c>
      <c r="B338" s="64" t="s">
        <v>556</v>
      </c>
      <c r="C338" s="59" t="s">
        <v>26</v>
      </c>
      <c r="D338" s="64" t="s">
        <v>212</v>
      </c>
      <c r="E338" s="12">
        <f>IF(ISNUMBER(SEARCH($F$1,B338)),LOOKUP(9.99999999999999E+307,E$1:E337)+1,"")</f>
        <v>337</v>
      </c>
      <c r="F338" s="12"/>
      <c r="G338" s="12" t="str">
        <f>IF(ROWS(G$2:G338)&gt;$G$1,"",LOOKUP(ROWS(G$2:G338),E:E,B:B))</f>
        <v>ประตูน้ำเหล็กหล่อลิ้นยก # 50 มม.</v>
      </c>
    </row>
    <row r="339" spans="1:7">
      <c r="A339" s="59">
        <v>1233</v>
      </c>
      <c r="B339" s="64" t="s">
        <v>557</v>
      </c>
      <c r="C339" s="59" t="s">
        <v>26</v>
      </c>
      <c r="D339" s="64" t="s">
        <v>212</v>
      </c>
      <c r="E339" s="12">
        <f>IF(ISNUMBER(SEARCH($F$1,B339)),LOOKUP(9.99999999999999E+307,E$1:E338)+1,"")</f>
        <v>338</v>
      </c>
      <c r="F339" s="12"/>
      <c r="G339" s="12" t="str">
        <f>IF(ROWS(G$2:G339)&gt;$G$1,"",LOOKUP(ROWS(G$2:G339),E:E,B:B))</f>
        <v xml:space="preserve">ประตูพีวีซีบานเรียบ # 80x200 </v>
      </c>
    </row>
    <row r="340" spans="1:7">
      <c r="A340" s="59">
        <v>1073</v>
      </c>
      <c r="B340" s="64" t="s">
        <v>558</v>
      </c>
      <c r="C340" s="59" t="s">
        <v>540</v>
      </c>
      <c r="D340" s="64" t="s">
        <v>212</v>
      </c>
      <c r="E340" s="12">
        <f>IF(ISNUMBER(SEARCH($F$1,B340)),LOOKUP(9.99999999999999E+307,E$1:E339)+1,"")</f>
        <v>339</v>
      </c>
      <c r="F340" s="12"/>
      <c r="G340" s="12" t="str">
        <f>IF(ROWS(G$2:G340)&gt;$G$1,"",LOOKUP(ROWS(G$2:G340),E:E,B:B))</f>
        <v>ประตูม้วนแบบมือดึง เบอร์ 22 ช่องระบายอากาศ 11 เกล็ด</v>
      </c>
    </row>
    <row r="341" spans="1:7">
      <c r="A341" s="59">
        <v>1074</v>
      </c>
      <c r="B341" s="64" t="s">
        <v>559</v>
      </c>
      <c r="C341" s="59" t="s">
        <v>540</v>
      </c>
      <c r="D341" s="64" t="s">
        <v>212</v>
      </c>
      <c r="E341" s="12">
        <f>IF(ISNUMBER(SEARCH($F$1,B341)),LOOKUP(9.99999999999999E+307,E$1:E340)+1,"")</f>
        <v>340</v>
      </c>
      <c r="F341" s="12"/>
      <c r="G341" s="12" t="str">
        <f>IF(ROWS(G$2:G341)&gt;$G$1,"",LOOKUP(ROWS(G$2:G341),E:E,B:B))</f>
        <v>ประตูเหล็กม้วนทึบลอน ระบบสปริง # 375x360x40 (15.00 ตร.ม.)</v>
      </c>
    </row>
    <row r="342" spans="1:7">
      <c r="A342" s="59">
        <v>1236</v>
      </c>
      <c r="B342" s="64" t="s">
        <v>560</v>
      </c>
      <c r="C342" s="59" t="s">
        <v>27</v>
      </c>
      <c r="D342" s="64" t="s">
        <v>212</v>
      </c>
      <c r="E342" s="12">
        <f>IF(ISNUMBER(SEARCH($F$1,B342)),LOOKUP(9.99999999999999E+307,E$1:E341)+1,"")</f>
        <v>341</v>
      </c>
      <c r="F342" s="12"/>
      <c r="G342" s="12" t="str">
        <f>IF(ROWS(G$2:G342)&gt;$G$1,"",LOOKUP(ROWS(G$2:G342),E:E,B:B))</f>
        <v>ปะเก็นยางหน้าจานเต็มหน้า # 100 มม.</v>
      </c>
    </row>
    <row r="343" spans="1:7">
      <c r="A343" s="59">
        <v>1237</v>
      </c>
      <c r="B343" s="64" t="s">
        <v>561</v>
      </c>
      <c r="C343" s="59" t="s">
        <v>27</v>
      </c>
      <c r="D343" s="64" t="s">
        <v>212</v>
      </c>
      <c r="E343" s="12">
        <f>IF(ISNUMBER(SEARCH($F$1,B343)),LOOKUP(9.99999999999999E+307,E$1:E342)+1,"")</f>
        <v>342</v>
      </c>
      <c r="F343" s="12"/>
      <c r="G343" s="12" t="str">
        <f>IF(ROWS(G$2:G343)&gt;$G$1,"",LOOKUP(ROWS(G$2:G343),E:E,B:B))</f>
        <v>ปะเก็นยางหน้าจานเต็มหน้า # 150 มม.</v>
      </c>
    </row>
    <row r="344" spans="1:7">
      <c r="A344" s="59">
        <v>1238</v>
      </c>
      <c r="B344" s="64" t="s">
        <v>562</v>
      </c>
      <c r="C344" s="59" t="s">
        <v>27</v>
      </c>
      <c r="D344" s="64" t="s">
        <v>212</v>
      </c>
      <c r="E344" s="12">
        <f>IF(ISNUMBER(SEARCH($F$1,B344)),LOOKUP(9.99999999999999E+307,E$1:E343)+1,"")</f>
        <v>343</v>
      </c>
      <c r="F344" s="12"/>
      <c r="G344" s="12" t="str">
        <f>IF(ROWS(G$2:G344)&gt;$G$1,"",LOOKUP(ROWS(G$2:G344),E:E,B:B))</f>
        <v>ปะเก็นยางหน้าจานเต็มหน้า # 200 มม.</v>
      </c>
    </row>
    <row r="345" spans="1:7">
      <c r="A345" s="59">
        <v>1034</v>
      </c>
      <c r="B345" s="64" t="s">
        <v>563</v>
      </c>
      <c r="C345" s="59" t="s">
        <v>27</v>
      </c>
      <c r="D345" s="64" t="s">
        <v>212</v>
      </c>
      <c r="E345" s="12">
        <f>IF(ISNUMBER(SEARCH($F$1,B345)),LOOKUP(9.99999999999999E+307,E$1:E344)+1,"")</f>
        <v>344</v>
      </c>
      <c r="F345" s="12"/>
      <c r="G345" s="12" t="str">
        <f>IF(ROWS(G$2:G345)&gt;$G$1,"",LOOKUP(ROWS(G$2:G345),E:E,B:B))</f>
        <v>ปะเก็นยางหน้าจานเต็มหน้า # 250 มม.</v>
      </c>
    </row>
    <row r="346" spans="1:7">
      <c r="A346" s="59">
        <v>1240</v>
      </c>
      <c r="B346" s="64" t="s">
        <v>564</v>
      </c>
      <c r="C346" s="59" t="s">
        <v>27</v>
      </c>
      <c r="D346" s="64" t="s">
        <v>212</v>
      </c>
      <c r="E346" s="12">
        <f>IF(ISNUMBER(SEARCH($F$1,B346)),LOOKUP(9.99999999999999E+307,E$1:E345)+1,"")</f>
        <v>345</v>
      </c>
      <c r="F346" s="12"/>
      <c r="G346" s="12" t="str">
        <f>IF(ROWS(G$2:G346)&gt;$G$1,"",LOOKUP(ROWS(G$2:G346),E:E,B:B))</f>
        <v>ปะเก็นยางหน้าจานเต็มหน้า # 300 มม.</v>
      </c>
    </row>
    <row r="347" spans="1:7">
      <c r="A347" s="59">
        <v>1242</v>
      </c>
      <c r="B347" s="64" t="s">
        <v>565</v>
      </c>
      <c r="C347" s="59" t="s">
        <v>27</v>
      </c>
      <c r="D347" s="64" t="s">
        <v>212</v>
      </c>
      <c r="E347" s="12">
        <f>IF(ISNUMBER(SEARCH($F$1,B347)),LOOKUP(9.99999999999999E+307,E$1:E346)+1,"")</f>
        <v>346</v>
      </c>
      <c r="F347" s="12"/>
      <c r="G347" s="12" t="str">
        <f>IF(ROWS(G$2:G347)&gt;$G$1,"",LOOKUP(ROWS(G$2:G347),E:E,B:B))</f>
        <v>ปะเก็นยางหน้าจานเต็มหน้า # 400 มม.</v>
      </c>
    </row>
    <row r="348" spans="1:7">
      <c r="A348" s="59">
        <v>1579</v>
      </c>
      <c r="B348" s="64" t="s">
        <v>566</v>
      </c>
      <c r="C348" s="59" t="s">
        <v>29</v>
      </c>
      <c r="D348" s="64" t="s">
        <v>212</v>
      </c>
      <c r="E348" s="12">
        <f>IF(ISNUMBER(SEARCH($F$1,B348)),LOOKUP(9.99999999999999E+307,E$1:E347)+1,"")</f>
        <v>347</v>
      </c>
      <c r="F348" s="12"/>
      <c r="G348" s="12" t="str">
        <f>IF(ROWS(G$2:G348)&gt;$G$1,"",LOOKUP(ROWS(G$2:G348),E:E,B:B))</f>
        <v>ปะเก็นยางหน้าจานเต็มหน้า # 400 มม. พร้อมน๊อต สกรู</v>
      </c>
    </row>
    <row r="349" spans="1:7">
      <c r="A349" s="59">
        <v>1457</v>
      </c>
      <c r="B349" s="64" t="s">
        <v>567</v>
      </c>
      <c r="C349" s="59" t="s">
        <v>27</v>
      </c>
      <c r="D349" s="64" t="s">
        <v>212</v>
      </c>
      <c r="E349" s="12">
        <f>IF(ISNUMBER(SEARCH($F$1,B349)),LOOKUP(9.99999999999999E+307,E$1:E348)+1,"")</f>
        <v>348</v>
      </c>
      <c r="F349" s="12"/>
      <c r="G349" s="12" t="str">
        <f>IF(ROWS(G$2:G349)&gt;$G$1,"",LOOKUP(ROWS(G$2:G349),E:E,B:B))</f>
        <v>ปะเก็นยางหน้าจานเต็มหน้า # 50 มม.</v>
      </c>
    </row>
    <row r="350" spans="1:7">
      <c r="A350" s="59">
        <v>1243</v>
      </c>
      <c r="B350" s="64" t="s">
        <v>568</v>
      </c>
      <c r="C350" s="59" t="s">
        <v>27</v>
      </c>
      <c r="D350" s="64" t="s">
        <v>212</v>
      </c>
      <c r="E350" s="12">
        <f>IF(ISNUMBER(SEARCH($F$1,B350)),LOOKUP(9.99999999999999E+307,E$1:E349)+1,"")</f>
        <v>349</v>
      </c>
      <c r="F350" s="12"/>
      <c r="G350" s="12" t="str">
        <f>IF(ROWS(G$2:G350)&gt;$G$1,"",LOOKUP(ROWS(G$2:G350),E:E,B:B))</f>
        <v>ปะเก็นยางหน้าจานเต็มหน้า # 500 มม.</v>
      </c>
    </row>
    <row r="351" spans="1:7">
      <c r="A351" s="59">
        <v>1244</v>
      </c>
      <c r="B351" s="64" t="s">
        <v>569</v>
      </c>
      <c r="C351" s="59" t="s">
        <v>27</v>
      </c>
      <c r="D351" s="64" t="s">
        <v>212</v>
      </c>
      <c r="E351" s="12">
        <f>IF(ISNUMBER(SEARCH($F$1,B351)),LOOKUP(9.99999999999999E+307,E$1:E350)+1,"")</f>
        <v>350</v>
      </c>
      <c r="F351" s="12"/>
      <c r="G351" s="12" t="str">
        <f>IF(ROWS(G$2:G351)&gt;$G$1,"",LOOKUP(ROWS(G$2:G351),E:E,B:B))</f>
        <v>ปะเก็นยางหน้าจานเต็มหน้า # 600 มม.</v>
      </c>
    </row>
    <row r="352" spans="1:7">
      <c r="A352" s="59">
        <v>1241</v>
      </c>
      <c r="B352" s="64" t="s">
        <v>570</v>
      </c>
      <c r="C352" s="59" t="s">
        <v>27</v>
      </c>
      <c r="D352" s="64" t="s">
        <v>212</v>
      </c>
      <c r="E352" s="12">
        <f>IF(ISNUMBER(SEARCH($F$1,B352)),LOOKUP(9.99999999999999E+307,E$1:E351)+1,"")</f>
        <v>351</v>
      </c>
      <c r="F352" s="12"/>
      <c r="G352" s="12" t="str">
        <f>IF(ROWS(G$2:G352)&gt;$G$1,"",LOOKUP(ROWS(G$2:G352),E:E,B:B))</f>
        <v>ปะเก็นยางหน้าจานเต็มหน้า # 700 มม.</v>
      </c>
    </row>
    <row r="353" spans="1:7">
      <c r="A353" s="59">
        <v>1245</v>
      </c>
      <c r="B353" s="64" t="s">
        <v>571</v>
      </c>
      <c r="C353" s="59" t="s">
        <v>27</v>
      </c>
      <c r="D353" s="64" t="s">
        <v>212</v>
      </c>
      <c r="E353" s="12">
        <f>IF(ISNUMBER(SEARCH($F$1,B353)),LOOKUP(9.99999999999999E+307,E$1:E352)+1,"")</f>
        <v>352</v>
      </c>
      <c r="F353" s="12"/>
      <c r="G353" s="12" t="str">
        <f>IF(ROWS(G$2:G353)&gt;$G$1,"",LOOKUP(ROWS(G$2:G353),E:E,B:B))</f>
        <v>ปะเก็นยางหน้าจานทึบ # 300 มม.</v>
      </c>
    </row>
    <row r="354" spans="1:7">
      <c r="A354" s="59">
        <v>1484</v>
      </c>
      <c r="B354" s="64" t="s">
        <v>572</v>
      </c>
      <c r="C354" s="59" t="s">
        <v>29</v>
      </c>
      <c r="D354" s="64" t="s">
        <v>212</v>
      </c>
      <c r="E354" s="12">
        <f>IF(ISNUMBER(SEARCH($F$1,B354)),LOOKUP(9.99999999999999E+307,E$1:E353)+1,"")</f>
        <v>353</v>
      </c>
      <c r="F354" s="12"/>
      <c r="G354" s="12" t="str">
        <f>IF(ROWS(G$2:G354)&gt;$G$1,"",LOOKUP(ROWS(G$2:G354),E:E,B:B))</f>
        <v>ป้ายบอกระดับน้ำ ขนาด 3000 ลบ.ม.</v>
      </c>
    </row>
    <row r="355" spans="1:7">
      <c r="A355" s="59">
        <v>1246</v>
      </c>
      <c r="B355" s="64" t="s">
        <v>573</v>
      </c>
      <c r="C355" s="59" t="s">
        <v>286</v>
      </c>
      <c r="D355" s="64" t="s">
        <v>212</v>
      </c>
      <c r="E355" s="12">
        <f>IF(ISNUMBER(SEARCH($F$1,B355)),LOOKUP(9.99999999999999E+307,E$1:E354)+1,"")</f>
        <v>354</v>
      </c>
      <c r="F355" s="12"/>
      <c r="G355" s="12" t="str">
        <f>IF(ROWS(G$2:G355)&gt;$G$1,"",LOOKUP(ROWS(G$2:G355),E:E,B:B))</f>
        <v>ปูนเกร้าท์ ซุปเปอร์โพล</v>
      </c>
    </row>
    <row r="356" spans="1:7">
      <c r="A356" s="59">
        <v>1601</v>
      </c>
      <c r="B356" s="64" t="s">
        <v>574</v>
      </c>
      <c r="C356" s="59" t="s">
        <v>29</v>
      </c>
      <c r="D356" s="64" t="s">
        <v>575</v>
      </c>
      <c r="E356" s="12">
        <f>IF(ISNUMBER(SEARCH($F$1,B356)),LOOKUP(9.99999999999999E+307,E$1:E355)+1,"")</f>
        <v>355</v>
      </c>
      <c r="F356" s="12"/>
      <c r="G356" s="12" t="str">
        <f>IF(ROWS(G$2:G356)&gt;$G$1,"",LOOKUP(ROWS(G$2:G356),E:E,B:B))</f>
        <v xml:space="preserve">ปูนฉาบกันซึม พร้อมน้ำยา </v>
      </c>
    </row>
    <row r="357" spans="1:7">
      <c r="A357" s="59">
        <v>1600</v>
      </c>
      <c r="B357" s="64" t="s">
        <v>576</v>
      </c>
      <c r="C357" s="59" t="s">
        <v>286</v>
      </c>
      <c r="D357" s="64" t="s">
        <v>212</v>
      </c>
      <c r="E357" s="12">
        <f>IF(ISNUMBER(SEARCH($F$1,B357)),LOOKUP(9.99999999999999E+307,E$1:E356)+1,"")</f>
        <v>356</v>
      </c>
      <c r="F357" s="12"/>
      <c r="G357" s="12" t="str">
        <f>IF(ROWS(G$2:G357)&gt;$G$1,"",LOOKUP(ROWS(G$2:G357),E:E,B:B))</f>
        <v>ปูนฉาบสำเร็จ ตราผึ้ง</v>
      </c>
    </row>
    <row r="358" spans="1:7">
      <c r="A358" s="59">
        <v>1247</v>
      </c>
      <c r="B358" s="64" t="s">
        <v>577</v>
      </c>
      <c r="C358" s="59" t="s">
        <v>286</v>
      </c>
      <c r="D358" s="64" t="s">
        <v>212</v>
      </c>
      <c r="E358" s="12">
        <f>IF(ISNUMBER(SEARCH($F$1,B358)),LOOKUP(9.99999999999999E+307,E$1:E357)+1,"")</f>
        <v>357</v>
      </c>
      <c r="F358" s="12"/>
      <c r="G358" s="12" t="str">
        <f>IF(ROWS(G$2:G358)&gt;$G$1,"",LOOKUP(ROWS(G$2:G358),E:E,B:B))</f>
        <v>ปูนตราช้าง ถุงละ 50 กก.</v>
      </c>
    </row>
    <row r="359" spans="1:7">
      <c r="A359" s="59">
        <v>1248</v>
      </c>
      <c r="B359" s="64" t="s">
        <v>578</v>
      </c>
      <c r="C359" s="59" t="s">
        <v>286</v>
      </c>
      <c r="D359" s="64" t="s">
        <v>212</v>
      </c>
      <c r="E359" s="12">
        <f>IF(ISNUMBER(SEARCH($F$1,B359)),LOOKUP(9.99999999999999E+307,E$1:E358)+1,"")</f>
        <v>358</v>
      </c>
      <c r="F359" s="12"/>
      <c r="G359" s="12" t="str">
        <f>IF(ROWS(G$2:G359)&gt;$G$1,"",LOOKUP(ROWS(G$2:G359),E:E,B:B))</f>
        <v>ปูนตราลูกโลกน้ำเงิน ถุงละ 50 กก.</v>
      </c>
    </row>
    <row r="360" spans="1:7">
      <c r="A360" s="59">
        <v>1249</v>
      </c>
      <c r="B360" s="64" t="s">
        <v>579</v>
      </c>
      <c r="C360" s="59" t="s">
        <v>286</v>
      </c>
      <c r="D360" s="64" t="s">
        <v>212</v>
      </c>
      <c r="E360" s="12">
        <f>IF(ISNUMBER(SEARCH($F$1,B360)),LOOKUP(9.99999999999999E+307,E$1:E359)+1,"")</f>
        <v>359</v>
      </c>
      <c r="F360" s="12"/>
      <c r="G360" s="12" t="str">
        <f>IF(ROWS(G$2:G360)&gt;$G$1,"",LOOKUP(ROWS(G$2:G360),E:E,B:B))</f>
        <v>ปูนตราเสือ ถุงละ 50 กก.</v>
      </c>
    </row>
    <row r="361" spans="1:7">
      <c r="A361" s="59">
        <v>1598</v>
      </c>
      <c r="B361" s="64" t="s">
        <v>580</v>
      </c>
      <c r="C361" s="59" t="s">
        <v>286</v>
      </c>
      <c r="D361" s="64" t="s">
        <v>212</v>
      </c>
      <c r="E361" s="12">
        <f>IF(ISNUMBER(SEARCH($F$1,B361)),LOOKUP(9.99999999999999E+307,E$1:E360)+1,"")</f>
        <v>360</v>
      </c>
      <c r="F361" s="12"/>
      <c r="G361" s="12" t="str">
        <f>IF(ROWS(G$2:G361)&gt;$G$1,"",LOOKUP(ROWS(G$2:G361),E:E,B:B))</f>
        <v>ปูนปอร์ตแลนด์ ตรา พญานาค</v>
      </c>
    </row>
    <row r="362" spans="1:7">
      <c r="A362" s="59">
        <v>1599</v>
      </c>
      <c r="B362" s="64" t="s">
        <v>581</v>
      </c>
      <c r="C362" s="59" t="s">
        <v>286</v>
      </c>
      <c r="D362" s="64" t="s">
        <v>212</v>
      </c>
      <c r="E362" s="12">
        <f>IF(ISNUMBER(SEARCH($F$1,B362)),LOOKUP(9.99999999999999E+307,E$1:E361)+1,"")</f>
        <v>361</v>
      </c>
      <c r="F362" s="12"/>
      <c r="G362" s="12" t="str">
        <f>IF(ROWS(G$2:G362)&gt;$G$1,"",LOOKUP(ROWS(G$2:G362),E:E,B:B))</f>
        <v>ปูนผสมก่อ เท ตรา งูเห่า</v>
      </c>
    </row>
    <row r="363" spans="1:7">
      <c r="A363" s="59">
        <v>1250</v>
      </c>
      <c r="B363" s="64" t="s">
        <v>582</v>
      </c>
      <c r="C363" s="59" t="s">
        <v>286</v>
      </c>
      <c r="D363" s="64" t="s">
        <v>212</v>
      </c>
      <c r="E363" s="12">
        <f>IF(ISNUMBER(SEARCH($F$1,B363)),LOOKUP(9.99999999999999E+307,E$1:E362)+1,"")</f>
        <v>362</v>
      </c>
      <c r="F363" s="12"/>
      <c r="G363" s="12" t="str">
        <f>IF(ROWS(G$2:G363)&gt;$G$1,"",LOOKUP(ROWS(G$2:G363),E:E,B:B))</f>
        <v>ปูนเสือมอลต้าฉาบทั่วไป ถุงละ 50 กก.</v>
      </c>
    </row>
    <row r="364" spans="1:7">
      <c r="A364" s="59">
        <v>1440</v>
      </c>
      <c r="B364" s="64" t="s">
        <v>583</v>
      </c>
      <c r="C364" s="59" t="s">
        <v>27</v>
      </c>
      <c r="D364" s="64" t="s">
        <v>212</v>
      </c>
      <c r="E364" s="12">
        <f>IF(ISNUMBER(SEARCH($F$1,B364)),LOOKUP(9.99999999999999E+307,E$1:E363)+1,"")</f>
        <v>363</v>
      </c>
      <c r="F364" s="12"/>
      <c r="G364" s="12" t="str">
        <f>IF(ROWS(G$2:G364)&gt;$G$1,"",LOOKUP(ROWS(G$2:G364),E:E,B:B))</f>
        <v>แผ่นพื้นสำเร็จรูป # 0.35x0.68 หนา 5 ซม.</v>
      </c>
    </row>
    <row r="365" spans="1:7">
      <c r="A365" s="59">
        <v>1434</v>
      </c>
      <c r="B365" s="64" t="s">
        <v>584</v>
      </c>
      <c r="C365" s="59" t="s">
        <v>27</v>
      </c>
      <c r="D365" s="64" t="s">
        <v>212</v>
      </c>
      <c r="E365" s="12">
        <f>IF(ISNUMBER(SEARCH($F$1,B365)),LOOKUP(9.99999999999999E+307,E$1:E364)+1,"")</f>
        <v>364</v>
      </c>
      <c r="F365" s="12"/>
      <c r="G365" s="12" t="str">
        <f>IF(ROWS(G$2:G365)&gt;$G$1,"",LOOKUP(ROWS(G$2:G365),E:E,B:B))</f>
        <v>แผ่นพื้นสำเร็จรูป # 0.35x0.72 หนา 5 ซม.</v>
      </c>
    </row>
    <row r="366" spans="1:7">
      <c r="A366" s="59">
        <v>1436</v>
      </c>
      <c r="B366" s="64" t="s">
        <v>585</v>
      </c>
      <c r="C366" s="59" t="s">
        <v>27</v>
      </c>
      <c r="D366" s="64" t="s">
        <v>212</v>
      </c>
      <c r="E366" s="12">
        <f>IF(ISNUMBER(SEARCH($F$1,B366)),LOOKUP(9.99999999999999E+307,E$1:E365)+1,"")</f>
        <v>365</v>
      </c>
      <c r="F366" s="12"/>
      <c r="G366" s="12" t="str">
        <f>IF(ROWS(G$2:G366)&gt;$G$1,"",LOOKUP(ROWS(G$2:G366),E:E,B:B))</f>
        <v>แผ่นพื้นสำเร็จรูป # 0.35x0.75 หนา 5 ซม.</v>
      </c>
    </row>
    <row r="367" spans="1:7">
      <c r="A367" s="59">
        <v>1437</v>
      </c>
      <c r="B367" s="64" t="s">
        <v>586</v>
      </c>
      <c r="C367" s="59" t="s">
        <v>27</v>
      </c>
      <c r="D367" s="64" t="s">
        <v>212</v>
      </c>
      <c r="E367" s="12">
        <f>IF(ISNUMBER(SEARCH($F$1,B367)),LOOKUP(9.99999999999999E+307,E$1:E366)+1,"")</f>
        <v>366</v>
      </c>
      <c r="F367" s="12"/>
      <c r="G367" s="12" t="str">
        <f>IF(ROWS(G$2:G367)&gt;$G$1,"",LOOKUP(ROWS(G$2:G367),E:E,B:B))</f>
        <v>แผ่นพื้นสำเร็จรูป # 0.35x0.81 หนา 5 ซม.</v>
      </c>
    </row>
    <row r="368" spans="1:7">
      <c r="A368" s="59">
        <v>1433</v>
      </c>
      <c r="B368" s="64" t="s">
        <v>587</v>
      </c>
      <c r="C368" s="59" t="s">
        <v>27</v>
      </c>
      <c r="D368" s="64" t="s">
        <v>212</v>
      </c>
      <c r="E368" s="12">
        <f>IF(ISNUMBER(SEARCH($F$1,B368)),LOOKUP(9.99999999999999E+307,E$1:E367)+1,"")</f>
        <v>367</v>
      </c>
      <c r="F368" s="12"/>
      <c r="G368" s="12" t="str">
        <f>IF(ROWS(G$2:G368)&gt;$G$1,"",LOOKUP(ROWS(G$2:G368),E:E,B:B))</f>
        <v>แผ่นพื้นสำเร็จรูป # 0.35x0.83 หนา 5 ซม.</v>
      </c>
    </row>
    <row r="369" spans="1:7">
      <c r="A369" s="59">
        <v>1438</v>
      </c>
      <c r="B369" s="64" t="s">
        <v>588</v>
      </c>
      <c r="C369" s="59" t="s">
        <v>27</v>
      </c>
      <c r="D369" s="64" t="s">
        <v>212</v>
      </c>
      <c r="E369" s="12">
        <f>IF(ISNUMBER(SEARCH($F$1,B369)),LOOKUP(9.99999999999999E+307,E$1:E368)+1,"")</f>
        <v>368</v>
      </c>
      <c r="F369" s="12"/>
      <c r="G369" s="12" t="str">
        <f>IF(ROWS(G$2:G369)&gt;$G$1,"",LOOKUP(ROWS(G$2:G369),E:E,B:B))</f>
        <v>แผ่นพื้นสำเร็จรูป # 0.35x1.57 หนา 5 ซม.</v>
      </c>
    </row>
    <row r="370" spans="1:7">
      <c r="A370" s="59">
        <v>1439</v>
      </c>
      <c r="B370" s="64" t="s">
        <v>589</v>
      </c>
      <c r="C370" s="59" t="s">
        <v>27</v>
      </c>
      <c r="D370" s="64" t="s">
        <v>212</v>
      </c>
      <c r="E370" s="12">
        <f>IF(ISNUMBER(SEARCH($F$1,B370)),LOOKUP(9.99999999999999E+307,E$1:E369)+1,"")</f>
        <v>369</v>
      </c>
      <c r="F370" s="12"/>
      <c r="G370" s="12" t="str">
        <f>IF(ROWS(G$2:G370)&gt;$G$1,"",LOOKUP(ROWS(G$2:G370),E:E,B:B))</f>
        <v>แผ่นพื้นสำเร็จรูป # 0.35x1.59 หนา 5 ซม.</v>
      </c>
    </row>
    <row r="371" spans="1:7">
      <c r="A371" s="59">
        <v>1435</v>
      </c>
      <c r="B371" s="64" t="s">
        <v>590</v>
      </c>
      <c r="C371" s="59" t="s">
        <v>27</v>
      </c>
      <c r="D371" s="64" t="s">
        <v>212</v>
      </c>
      <c r="E371" s="12">
        <f>IF(ISNUMBER(SEARCH($F$1,B371)),LOOKUP(9.99999999999999E+307,E$1:E370)+1,"")</f>
        <v>370</v>
      </c>
      <c r="F371" s="12"/>
      <c r="G371" s="12" t="str">
        <f>IF(ROWS(G$2:G371)&gt;$G$1,"",LOOKUP(ROWS(G$2:G371),E:E,B:B))</f>
        <v>แผ่นพื้นสำเร็จรูป # 0.35x1.62 หนา 5 ซม.</v>
      </c>
    </row>
    <row r="372" spans="1:7">
      <c r="A372" s="59">
        <v>1256</v>
      </c>
      <c r="B372" s="64" t="s">
        <v>591</v>
      </c>
      <c r="C372" s="59" t="s">
        <v>26</v>
      </c>
      <c r="D372" s="64" t="s">
        <v>212</v>
      </c>
      <c r="E372" s="12">
        <f>IF(ISNUMBER(SEARCH($F$1,B372)),LOOKUP(9.99999999999999E+307,E$1:E371)+1,"")</f>
        <v>371</v>
      </c>
      <c r="F372" s="12"/>
      <c r="G372" s="12" t="str">
        <f>IF(ROWS(G$2:G372)&gt;$G$1,"",LOOKUP(ROWS(G$2:G372),E:E,B:B))</f>
        <v>ฝาครอบประตูน้ำใต้ดิน # 100 มม.</v>
      </c>
    </row>
    <row r="373" spans="1:7">
      <c r="A373" s="59">
        <v>1257</v>
      </c>
      <c r="B373" s="64" t="s">
        <v>592</v>
      </c>
      <c r="C373" s="59" t="s">
        <v>26</v>
      </c>
      <c r="D373" s="64" t="s">
        <v>212</v>
      </c>
      <c r="E373" s="12">
        <f>IF(ISNUMBER(SEARCH($F$1,B373)),LOOKUP(9.99999999999999E+307,E$1:E372)+1,"")</f>
        <v>372</v>
      </c>
      <c r="F373" s="12"/>
      <c r="G373" s="12" t="str">
        <f>IF(ROWS(G$2:G373)&gt;$G$1,"",LOOKUP(ROWS(G$2:G373),E:E,B:B))</f>
        <v>ฝาครอบประตูน้ำใต้ดิน # 150 มม.</v>
      </c>
    </row>
    <row r="374" spans="1:7">
      <c r="A374" s="59">
        <v>1259</v>
      </c>
      <c r="B374" s="64" t="s">
        <v>593</v>
      </c>
      <c r="C374" s="59" t="s">
        <v>26</v>
      </c>
      <c r="D374" s="64" t="s">
        <v>212</v>
      </c>
      <c r="E374" s="12">
        <f>IF(ISNUMBER(SEARCH($F$1,B374)),LOOKUP(9.99999999999999E+307,E$1:E373)+1,"")</f>
        <v>373</v>
      </c>
      <c r="F374" s="12"/>
      <c r="G374" s="12" t="str">
        <f>IF(ROWS(G$2:G374)&gt;$G$1,"",LOOKUP(ROWS(G$2:G374),E:E,B:B))</f>
        <v>ฝาครอบประตูน้ำใต้ดิน # 250 มม.</v>
      </c>
    </row>
    <row r="375" spans="1:7">
      <c r="A375" s="59">
        <v>1574</v>
      </c>
      <c r="B375" s="64" t="s">
        <v>594</v>
      </c>
      <c r="C375" s="59" t="s">
        <v>26</v>
      </c>
      <c r="D375" s="64" t="s">
        <v>212</v>
      </c>
      <c r="E375" s="12">
        <f>IF(ISNUMBER(SEARCH($F$1,B375)),LOOKUP(9.99999999999999E+307,E$1:E374)+1,"")</f>
        <v>374</v>
      </c>
      <c r="F375" s="12"/>
      <c r="G375" s="12" t="str">
        <f>IF(ROWS(G$2:G375)&gt;$G$1,"",LOOKUP(ROWS(G$2:G375),E:E,B:B))</f>
        <v>ฝาครอบประตูน้ำใต้ดิน # 300 มม.</v>
      </c>
    </row>
    <row r="376" spans="1:7">
      <c r="A376" s="59">
        <v>1258</v>
      </c>
      <c r="B376" s="64" t="s">
        <v>595</v>
      </c>
      <c r="C376" s="59" t="s">
        <v>26</v>
      </c>
      <c r="D376" s="64" t="s">
        <v>212</v>
      </c>
      <c r="E376" s="12">
        <f>IF(ISNUMBER(SEARCH($F$1,B376)),LOOKUP(9.99999999999999E+307,E$1:E375)+1,"")</f>
        <v>375</v>
      </c>
      <c r="F376" s="12"/>
      <c r="G376" s="12" t="str">
        <f>IF(ROWS(G$2:G376)&gt;$G$1,"",LOOKUP(ROWS(G$2:G376),E:E,B:B))</f>
        <v>ฝาครอบประตูน้ำใต้ดิน # 500 มม.</v>
      </c>
    </row>
    <row r="377" spans="1:7">
      <c r="A377" s="59">
        <v>1260</v>
      </c>
      <c r="B377" s="64" t="s">
        <v>596</v>
      </c>
      <c r="C377" s="59" t="s">
        <v>26</v>
      </c>
      <c r="D377" s="64" t="s">
        <v>212</v>
      </c>
      <c r="E377" s="12">
        <f>IF(ISNUMBER(SEARCH($F$1,B377)),LOOKUP(9.99999999999999E+307,E$1:E376)+1,"")</f>
        <v>376</v>
      </c>
      <c r="F377" s="12"/>
      <c r="G377" s="12" t="str">
        <f>IF(ROWS(G$2:G377)&gt;$G$1,"",LOOKUP(ROWS(G$2:G377),E:E,B:B))</f>
        <v>ฝาครอบประตูน้ำปีกผีเสื้อใต้ดิน # 500 มม.</v>
      </c>
    </row>
    <row r="378" spans="1:7">
      <c r="A378" s="59">
        <v>1255</v>
      </c>
      <c r="B378" s="64" t="s">
        <v>597</v>
      </c>
      <c r="C378" s="59" t="s">
        <v>26</v>
      </c>
      <c r="D378" s="64" t="s">
        <v>212</v>
      </c>
      <c r="E378" s="12">
        <f>IF(ISNUMBER(SEARCH($F$1,B378)),LOOKUP(9.99999999999999E+307,E$1:E377)+1,"")</f>
        <v>377</v>
      </c>
      <c r="F378" s="12"/>
      <c r="G378" s="12" t="str">
        <f>IF(ROWS(G$2:G378)&gt;$G$1,"",LOOKUP(ROWS(G$2:G378),E:E,B:B))</f>
        <v>ฝาครอบประตูน้ำปีกผีเสื้อใต้ดิน # 600 มม.</v>
      </c>
    </row>
    <row r="379" spans="1:7">
      <c r="A379" s="59">
        <v>1261</v>
      </c>
      <c r="B379" s="64" t="s">
        <v>598</v>
      </c>
      <c r="C379" s="59" t="s">
        <v>26</v>
      </c>
      <c r="D379" s="64" t="s">
        <v>212</v>
      </c>
      <c r="E379" s="12">
        <f>IF(ISNUMBER(SEARCH($F$1,B379)),LOOKUP(9.99999999999999E+307,E$1:E378)+1,"")</f>
        <v>378</v>
      </c>
      <c r="F379" s="12"/>
      <c r="G379" s="12" t="str">
        <f>IF(ROWS(G$2:G379)&gt;$G$1,"",LOOKUP(ROWS(G$2:G379),E:E,B:B))</f>
        <v>ฝาครอบประตูน้ำเหล็กหล่อลิ้นยก # 50 มม.</v>
      </c>
    </row>
    <row r="380" spans="1:7">
      <c r="A380" s="59">
        <v>1479</v>
      </c>
      <c r="B380" s="64" t="s">
        <v>599</v>
      </c>
      <c r="C380" s="59" t="s">
        <v>600</v>
      </c>
      <c r="D380" s="64" t="s">
        <v>212</v>
      </c>
      <c r="E380" s="12">
        <f>IF(ISNUMBER(SEARCH($F$1,B380)),LOOKUP(9.99999999999999E+307,E$1:E379)+1,"")</f>
        <v>379</v>
      </c>
      <c r="F380" s="12"/>
      <c r="G380" s="12" t="str">
        <f>IF(ROWS(G$2:G380)&gt;$G$1,"",LOOKUP(ROWS(G$2:G380),E:E,B:B))</f>
        <v>ฝาครอบอุด PVC # 100 มม.</v>
      </c>
    </row>
    <row r="381" spans="1:7">
      <c r="A381" s="59">
        <v>1263</v>
      </c>
      <c r="B381" s="64" t="s">
        <v>601</v>
      </c>
      <c r="C381" s="59" t="s">
        <v>26</v>
      </c>
      <c r="D381" s="64" t="s">
        <v>212</v>
      </c>
      <c r="E381" s="12">
        <f>IF(ISNUMBER(SEARCH($F$1,B381)),LOOKUP(9.99999999999999E+307,E$1:E380)+1,"")</f>
        <v>380</v>
      </c>
      <c r="F381" s="12"/>
      <c r="G381" s="12" t="str">
        <f>IF(ROWS(G$2:G381)&gt;$G$1,"",LOOKUP(ROWS(G$2:G381),E:E,B:B))</f>
        <v>พวงมาลัยประตูน้ำ # 300 มม.</v>
      </c>
    </row>
    <row r="382" spans="1:7">
      <c r="A382" s="59">
        <v>1264</v>
      </c>
      <c r="B382" s="64" t="s">
        <v>602</v>
      </c>
      <c r="C382" s="59" t="s">
        <v>27</v>
      </c>
      <c r="D382" s="64" t="s">
        <v>212</v>
      </c>
      <c r="E382" s="12">
        <f>IF(ISNUMBER(SEARCH($F$1,B382)),LOOKUP(9.99999999999999E+307,E$1:E381)+1,"")</f>
        <v>381</v>
      </c>
      <c r="F382" s="12"/>
      <c r="G382" s="12" t="str">
        <f>IF(ROWS(G$2:G382)&gt;$G$1,"",LOOKUP(ROWS(G$2:G382),E:E,B:B))</f>
        <v>พื้น Hollowcore 10 ซม. # 0.6x2.80 ม.</v>
      </c>
    </row>
    <row r="383" spans="1:7">
      <c r="A383" s="59">
        <v>1265</v>
      </c>
      <c r="B383" s="64" t="s">
        <v>603</v>
      </c>
      <c r="C383" s="59" t="s">
        <v>27</v>
      </c>
      <c r="D383" s="64" t="s">
        <v>212</v>
      </c>
      <c r="E383" s="12">
        <f>IF(ISNUMBER(SEARCH($F$1,B383)),LOOKUP(9.99999999999999E+307,E$1:E382)+1,"")</f>
        <v>382</v>
      </c>
      <c r="F383" s="12"/>
      <c r="G383" s="12" t="str">
        <f>IF(ROWS(G$2:G383)&gt;$G$1,"",LOOKUP(ROWS(G$2:G383),E:E,B:B))</f>
        <v>พื้น Hollowcore 10 ซม. # 0.6x3.70 ม.</v>
      </c>
    </row>
    <row r="384" spans="1:7">
      <c r="A384" s="59">
        <v>1266</v>
      </c>
      <c r="B384" s="64" t="s">
        <v>604</v>
      </c>
      <c r="C384" s="59" t="s">
        <v>27</v>
      </c>
      <c r="D384" s="64" t="s">
        <v>212</v>
      </c>
      <c r="E384" s="12">
        <f>IF(ISNUMBER(SEARCH($F$1,B384)),LOOKUP(9.99999999999999E+307,E$1:E383)+1,"")</f>
        <v>383</v>
      </c>
      <c r="F384" s="12"/>
      <c r="G384" s="12" t="str">
        <f>IF(ROWS(G$2:G384)&gt;$G$1,"",LOOKUP(ROWS(G$2:G384),E:E,B:B))</f>
        <v>พื้น Hollowcore 10 ซม. # 0.6x3.80 ม.</v>
      </c>
    </row>
    <row r="385" spans="1:7">
      <c r="A385" s="59">
        <v>1267</v>
      </c>
      <c r="B385" s="64" t="s">
        <v>605</v>
      </c>
      <c r="C385" s="59" t="s">
        <v>27</v>
      </c>
      <c r="D385" s="64" t="s">
        <v>212</v>
      </c>
      <c r="E385" s="12">
        <f>IF(ISNUMBER(SEARCH($F$1,B385)),LOOKUP(9.99999999999999E+307,E$1:E384)+1,"")</f>
        <v>384</v>
      </c>
      <c r="F385" s="12"/>
      <c r="G385" s="12" t="str">
        <f>IF(ROWS(G$2:G385)&gt;$G$1,"",LOOKUP(ROWS(G$2:G385),E:E,B:B))</f>
        <v>พื้น Hollowcore 10 ซม. # 0.6x3.85 ม.</v>
      </c>
    </row>
    <row r="386" spans="1:7">
      <c r="A386" s="59">
        <v>1268</v>
      </c>
      <c r="B386" s="64" t="s">
        <v>606</v>
      </c>
      <c r="C386" s="59" t="s">
        <v>27</v>
      </c>
      <c r="D386" s="64" t="s">
        <v>212</v>
      </c>
      <c r="E386" s="12">
        <f>IF(ISNUMBER(SEARCH($F$1,B386)),LOOKUP(9.99999999999999E+307,E$1:E385)+1,"")</f>
        <v>385</v>
      </c>
      <c r="F386" s="12"/>
      <c r="G386" s="12" t="str">
        <f>IF(ROWS(G$2:G386)&gt;$G$1,"",LOOKUP(ROWS(G$2:G386),E:E,B:B))</f>
        <v>พื้น Hollowcore 10 ซม. # 0.6x4.30 ม.</v>
      </c>
    </row>
    <row r="387" spans="1:7">
      <c r="A387" s="59">
        <v>1269</v>
      </c>
      <c r="B387" s="64" t="s">
        <v>607</v>
      </c>
      <c r="C387" s="59" t="s">
        <v>26</v>
      </c>
      <c r="D387" s="64" t="s">
        <v>212</v>
      </c>
      <c r="E387" s="12">
        <f>IF(ISNUMBER(SEARCH($F$1,B387)),LOOKUP(9.99999999999999E+307,E$1:E386)+1,"")</f>
        <v>386</v>
      </c>
      <c r="F387" s="12"/>
      <c r="G387" s="12" t="str">
        <f>IF(ROWS(G$2:G387)&gt;$G$1,"",LOOKUP(ROWS(G$2:G387),E:E,B:B))</f>
        <v>มาตรวัดน้ำ # 400 มม.</v>
      </c>
    </row>
    <row r="388" spans="1:7">
      <c r="A388" s="59">
        <v>1591</v>
      </c>
      <c r="B388" s="64" t="s">
        <v>608</v>
      </c>
      <c r="C388" s="59" t="s">
        <v>91</v>
      </c>
      <c r="D388" s="64" t="s">
        <v>212</v>
      </c>
      <c r="E388" s="12">
        <f>IF(ISNUMBER(SEARCH($F$1,B388)),LOOKUP(9.99999999999999E+307,E$1:E387)+1,"")</f>
        <v>387</v>
      </c>
      <c r="F388" s="12"/>
      <c r="G388" s="12" t="str">
        <f>IF(ROWS(G$2:G388)&gt;$G$1,"",LOOKUP(ROWS(G$2:G388),E:E,B:B))</f>
        <v>มุมฉาก 50x50x1200 มม.</v>
      </c>
    </row>
    <row r="389" spans="1:7">
      <c r="A389" s="59">
        <v>1590</v>
      </c>
      <c r="B389" s="64" t="s">
        <v>609</v>
      </c>
      <c r="C389" s="59" t="s">
        <v>91</v>
      </c>
      <c r="D389" s="64" t="s">
        <v>212</v>
      </c>
      <c r="E389" s="12">
        <f>IF(ISNUMBER(SEARCH($F$1,B389)),LOOKUP(9.99999999999999E+307,E$1:E388)+1,"")</f>
        <v>388</v>
      </c>
      <c r="F389" s="12"/>
      <c r="G389" s="12" t="str">
        <f>IF(ROWS(G$2:G389)&gt;$G$1,"",LOOKUP(ROWS(G$2:G389),E:E,B:B))</f>
        <v>มุมฉาก 50x50x1500 มม.</v>
      </c>
    </row>
    <row r="390" spans="1:7">
      <c r="A390" s="59">
        <v>1555</v>
      </c>
      <c r="B390" s="64" t="s">
        <v>610</v>
      </c>
      <c r="C390" s="59" t="s">
        <v>26</v>
      </c>
      <c r="D390" s="64" t="s">
        <v>212</v>
      </c>
      <c r="E390" s="12">
        <f>IF(ISNUMBER(SEARCH($F$1,B390)),LOOKUP(9.99999999999999E+307,E$1:E389)+1,"")</f>
        <v>389</v>
      </c>
      <c r="F390" s="12"/>
      <c r="G390" s="12" t="str">
        <f>IF(ROWS(G$2:G390)&gt;$G$1,"",LOOKUP(ROWS(G$2:G390),E:E,B:B))</f>
        <v>แมคคานิค Dismanting Joint # 200 มม.</v>
      </c>
    </row>
    <row r="391" spans="1:7">
      <c r="A391" s="59">
        <v>1647</v>
      </c>
      <c r="B391" s="64" t="s">
        <v>611</v>
      </c>
      <c r="C391" s="59" t="s">
        <v>26</v>
      </c>
      <c r="D391" s="64" t="s">
        <v>212</v>
      </c>
      <c r="E391" s="12">
        <f>IF(ISNUMBER(SEARCH($F$1,B391)),LOOKUP(9.99999999999999E+307,E$1:E390)+1,"")</f>
        <v>390</v>
      </c>
      <c r="F391" s="12"/>
      <c r="G391" s="12" t="str">
        <f>IF(ROWS(G$2:G391)&gt;$G$1,"",LOOKUP(ROWS(G$2:G391),E:E,B:B))</f>
        <v>แมคคานิค Dismanting Joint # 300 มม.</v>
      </c>
    </row>
    <row r="392" spans="1:7">
      <c r="A392" s="59">
        <v>1270</v>
      </c>
      <c r="B392" s="64" t="s">
        <v>612</v>
      </c>
      <c r="C392" s="59" t="s">
        <v>29</v>
      </c>
      <c r="D392" s="64" t="s">
        <v>212</v>
      </c>
      <c r="E392" s="12">
        <f>IF(ISNUMBER(SEARCH($F$1,B392)),LOOKUP(9.99999999999999E+307,E$1:E391)+1,"")</f>
        <v>391</v>
      </c>
      <c r="F392" s="12"/>
      <c r="G392" s="12" t="str">
        <f>IF(ROWS(G$2:G392)&gt;$G$1,"",LOOKUP(ROWS(G$2:G392),E:E,B:B))</f>
        <v>แมคคานิค Dismanting Joint # 400 มม.</v>
      </c>
    </row>
    <row r="393" spans="1:7">
      <c r="A393" s="59">
        <v>1271</v>
      </c>
      <c r="B393" s="64" t="s">
        <v>613</v>
      </c>
      <c r="C393" s="59" t="s">
        <v>29</v>
      </c>
      <c r="D393" s="64" t="s">
        <v>212</v>
      </c>
      <c r="E393" s="12">
        <f>IF(ISNUMBER(SEARCH($F$1,B393)),LOOKUP(9.99999999999999E+307,E$1:E392)+1,"")</f>
        <v>392</v>
      </c>
      <c r="F393" s="12"/>
      <c r="G393" s="12" t="str">
        <f>IF(ROWS(G$2:G393)&gt;$G$1,"",LOOKUP(ROWS(G$2:G393),E:E,B:B))</f>
        <v>แมคคานิค Dismanting Joint # 500 มม.</v>
      </c>
    </row>
    <row r="394" spans="1:7">
      <c r="A394" s="59">
        <v>1554</v>
      </c>
      <c r="B394" s="64" t="s">
        <v>614</v>
      </c>
      <c r="C394" s="59" t="s">
        <v>26</v>
      </c>
      <c r="D394" s="64" t="s">
        <v>212</v>
      </c>
      <c r="E394" s="12">
        <f>IF(ISNUMBER(SEARCH($F$1,B394)),LOOKUP(9.99999999999999E+307,E$1:E393)+1,"")</f>
        <v>393</v>
      </c>
      <c r="F394" s="12"/>
      <c r="G394" s="12" t="str">
        <f>IF(ROWS(G$2:G394)&gt;$G$1,"",LOOKUP(ROWS(G$2:G394),E:E,B:B))</f>
        <v>แม็คคานิค คอปปิ้ง # 200 มม.</v>
      </c>
    </row>
    <row r="395" spans="1:7">
      <c r="A395" s="59">
        <v>1272</v>
      </c>
      <c r="B395" s="64" t="s">
        <v>615</v>
      </c>
      <c r="C395" s="59" t="s">
        <v>29</v>
      </c>
      <c r="D395" s="64" t="s">
        <v>212</v>
      </c>
      <c r="E395" s="12">
        <f>IF(ISNUMBER(SEARCH($F$1,B395)),LOOKUP(9.99999999999999E+307,E$1:E394)+1,"")</f>
        <v>394</v>
      </c>
      <c r="F395" s="12"/>
      <c r="G395" s="12" t="str">
        <f>IF(ROWS(G$2:G395)&gt;$G$1,"",LOOKUP(ROWS(G$2:G395),E:E,B:B))</f>
        <v>แม็คคานิค คอปปิ้ง # 300 มม.</v>
      </c>
    </row>
    <row r="396" spans="1:7">
      <c r="A396" s="59">
        <v>1273</v>
      </c>
      <c r="B396" s="64" t="s">
        <v>616</v>
      </c>
      <c r="C396" s="59" t="s">
        <v>29</v>
      </c>
      <c r="D396" s="64" t="s">
        <v>212</v>
      </c>
      <c r="E396" s="12">
        <f>IF(ISNUMBER(SEARCH($F$1,B396)),LOOKUP(9.99999999999999E+307,E$1:E395)+1,"")</f>
        <v>395</v>
      </c>
      <c r="F396" s="12"/>
      <c r="G396" s="12" t="str">
        <f>IF(ROWS(G$2:G396)&gt;$G$1,"",LOOKUP(ROWS(G$2:G396),E:E,B:B))</f>
        <v>แม็คคานิค คอปปิ้ง # 400 มม.</v>
      </c>
    </row>
    <row r="397" spans="1:7">
      <c r="A397" s="59">
        <v>1274</v>
      </c>
      <c r="B397" s="64" t="s">
        <v>617</v>
      </c>
      <c r="C397" s="59" t="s">
        <v>29</v>
      </c>
      <c r="D397" s="64" t="s">
        <v>212</v>
      </c>
      <c r="E397" s="12">
        <f>IF(ISNUMBER(SEARCH($F$1,B397)),LOOKUP(9.99999999999999E+307,E$1:E396)+1,"")</f>
        <v>396</v>
      </c>
      <c r="F397" s="12"/>
      <c r="G397" s="12" t="str">
        <f>IF(ROWS(G$2:G397)&gt;$G$1,"",LOOKUP(ROWS(G$2:G397),E:E,B:B))</f>
        <v>แม็คคานิค คอปปิ้ง # 500 มม.</v>
      </c>
    </row>
    <row r="398" spans="1:7">
      <c r="A398" s="59">
        <v>1275</v>
      </c>
      <c r="B398" s="64" t="s">
        <v>618</v>
      </c>
      <c r="C398" s="59" t="s">
        <v>29</v>
      </c>
      <c r="D398" s="64" t="s">
        <v>212</v>
      </c>
      <c r="E398" s="12">
        <f>IF(ISNUMBER(SEARCH($F$1,B398)),LOOKUP(9.99999999999999E+307,E$1:E397)+1,"")</f>
        <v>397</v>
      </c>
      <c r="F398" s="12"/>
      <c r="G398" s="12" t="str">
        <f>IF(ROWS(G$2:G398)&gt;$G$1,"",LOOKUP(ROWS(G$2:G398),E:E,B:B))</f>
        <v>แม็คคานิค คอปปิ้ง # 600 มม.</v>
      </c>
    </row>
    <row r="399" spans="1:7">
      <c r="A399" s="59">
        <v>1276</v>
      </c>
      <c r="B399" s="64" t="s">
        <v>619</v>
      </c>
      <c r="C399" s="59" t="s">
        <v>29</v>
      </c>
      <c r="D399" s="64" t="s">
        <v>212</v>
      </c>
      <c r="E399" s="12">
        <f>IF(ISNUMBER(SEARCH($F$1,B399)),LOOKUP(9.99999999999999E+307,E$1:E398)+1,"")</f>
        <v>398</v>
      </c>
      <c r="F399" s="12"/>
      <c r="G399" s="12" t="str">
        <f>IF(ROWS(G$2:G399)&gt;$G$1,"",LOOKUP(ROWS(G$2:G399),E:E,B:B))</f>
        <v>แม็คคานิค คอปปิ้ง # 700 มม.</v>
      </c>
    </row>
    <row r="400" spans="1:7">
      <c r="A400" s="59">
        <v>1286</v>
      </c>
      <c r="B400" s="64" t="s">
        <v>620</v>
      </c>
      <c r="C400" s="59" t="s">
        <v>91</v>
      </c>
      <c r="D400" s="64" t="s">
        <v>212</v>
      </c>
      <c r="E400" s="12">
        <f>IF(ISNUMBER(SEARCH($F$1,B400)),LOOKUP(9.99999999999999E+307,E$1:E399)+1,"")</f>
        <v>399</v>
      </c>
      <c r="F400" s="12"/>
      <c r="G400" s="12" t="str">
        <f>IF(ROWS(G$2:G400)&gt;$G$1,"",LOOKUP(ROWS(G$2:G400),E:E,B:B))</f>
        <v>ไม้เนื้อแข็ง (ไม้เต็ง) # 1x3 นิ้วx3 ม.</v>
      </c>
    </row>
    <row r="401" spans="1:7">
      <c r="A401" s="59">
        <v>1287</v>
      </c>
      <c r="B401" s="64" t="s">
        <v>621</v>
      </c>
      <c r="C401" s="59" t="s">
        <v>91</v>
      </c>
      <c r="D401" s="64" t="s">
        <v>212</v>
      </c>
      <c r="E401" s="12">
        <f>IF(ISNUMBER(SEARCH($F$1,B401)),LOOKUP(9.99999999999999E+307,E$1:E400)+1,"")</f>
        <v>400</v>
      </c>
      <c r="F401" s="12"/>
      <c r="G401" s="12" t="str">
        <f>IF(ROWS(G$2:G401)&gt;$G$1,"",LOOKUP(ROWS(G$2:G401),E:E,B:B))</f>
        <v>ไม้เนื้อแข็ง (ไม้เต็ง) # 1x6 นิ้วx4 ม.</v>
      </c>
    </row>
    <row r="402" spans="1:7">
      <c r="A402" s="59">
        <v>1628</v>
      </c>
      <c r="B402" s="64" t="s">
        <v>622</v>
      </c>
      <c r="C402" s="59" t="s">
        <v>91</v>
      </c>
      <c r="D402" s="64" t="s">
        <v>212</v>
      </c>
      <c r="E402" s="12">
        <f>IF(ISNUMBER(SEARCH($F$1,B402)),LOOKUP(9.99999999999999E+307,E$1:E401)+1,"")</f>
        <v>401</v>
      </c>
      <c r="F402" s="12"/>
      <c r="G402" s="12" t="str">
        <f>IF(ROWS(G$2:G402)&gt;$G$1,"",LOOKUP(ROWS(G$2:G402),E:E,B:B))</f>
        <v>ไม้เนื้อแข็ง (ไม้ยาง) # 1 1/2 x1 1/2 นิ้วx 3.00 ม.</v>
      </c>
    </row>
    <row r="403" spans="1:7">
      <c r="A403" s="59">
        <v>1507</v>
      </c>
      <c r="B403" s="64" t="s">
        <v>623</v>
      </c>
      <c r="C403" s="59" t="s">
        <v>91</v>
      </c>
      <c r="D403" s="64" t="s">
        <v>212</v>
      </c>
      <c r="E403" s="12">
        <f>IF(ISNUMBER(SEARCH($F$1,B403)),LOOKUP(9.99999999999999E+307,E$1:E402)+1,"")</f>
        <v>402</v>
      </c>
      <c r="F403" s="12"/>
      <c r="G403" s="12" t="str">
        <f>IF(ROWS(G$2:G403)&gt;$G$1,"",LOOKUP(ROWS(G$2:G403),E:E,B:B))</f>
        <v>ไม้เนื้อแข็ง (ไม้ยาง) # 1 1/2x3 นิ้วx1 ม.</v>
      </c>
    </row>
    <row r="404" spans="1:7">
      <c r="A404" s="59">
        <v>1277</v>
      </c>
      <c r="B404" s="64" t="s">
        <v>624</v>
      </c>
      <c r="C404" s="59" t="s">
        <v>91</v>
      </c>
      <c r="D404" s="64" t="s">
        <v>212</v>
      </c>
      <c r="E404" s="12">
        <f>IF(ISNUMBER(SEARCH($F$1,B404)),LOOKUP(9.99999999999999E+307,E$1:E403)+1,"")</f>
        <v>403</v>
      </c>
      <c r="F404" s="12"/>
      <c r="G404" s="12" t="str">
        <f>IF(ROWS(G$2:G404)&gt;$G$1,"",LOOKUP(ROWS(G$2:G404),E:E,B:B))</f>
        <v>ไม้เนื้อแข็ง (ไม้ยาง) # 1 1/2x3 นิ้วx2.5 ม.</v>
      </c>
    </row>
    <row r="405" spans="1:7">
      <c r="A405" s="59">
        <v>1280</v>
      </c>
      <c r="B405" s="64" t="s">
        <v>625</v>
      </c>
      <c r="C405" s="59" t="s">
        <v>91</v>
      </c>
      <c r="D405" s="64" t="s">
        <v>212</v>
      </c>
      <c r="E405" s="12">
        <f>IF(ISNUMBER(SEARCH($F$1,B405)),LOOKUP(9.99999999999999E+307,E$1:E404)+1,"")</f>
        <v>404</v>
      </c>
      <c r="F405" s="12"/>
      <c r="G405" s="12" t="str">
        <f>IF(ROWS(G$2:G405)&gt;$G$1,"",LOOKUP(ROWS(G$2:G405),E:E,B:B))</f>
        <v>ไม้เนื้อแข็ง (ไม้ยาง) # 1 1/2x3 นิ้วx3.5 ม.</v>
      </c>
    </row>
    <row r="406" spans="1:7">
      <c r="A406" s="59">
        <v>1279</v>
      </c>
      <c r="B406" s="64" t="s">
        <v>626</v>
      </c>
      <c r="C406" s="59" t="s">
        <v>91</v>
      </c>
      <c r="D406" s="64" t="s">
        <v>212</v>
      </c>
      <c r="E406" s="12">
        <f>IF(ISNUMBER(SEARCH($F$1,B406)),LOOKUP(9.99999999999999E+307,E$1:E405)+1,"")</f>
        <v>405</v>
      </c>
      <c r="F406" s="12"/>
      <c r="G406" s="12" t="str">
        <f>IF(ROWS(G$2:G406)&gt;$G$1,"",LOOKUP(ROWS(G$2:G406),E:E,B:B))</f>
        <v>ไม้เนื้อแข็ง (ไม้ยาง) # 1 1/2x3 นิ้วx4 ม.</v>
      </c>
    </row>
    <row r="407" spans="1:7">
      <c r="A407" s="59">
        <v>1281</v>
      </c>
      <c r="B407" s="64" t="s">
        <v>626</v>
      </c>
      <c r="C407" s="59" t="s">
        <v>91</v>
      </c>
      <c r="D407" s="64" t="s">
        <v>212</v>
      </c>
      <c r="E407" s="12">
        <f>IF(ISNUMBER(SEARCH($F$1,B407)),LOOKUP(9.99999999999999E+307,E$1:E406)+1,"")</f>
        <v>406</v>
      </c>
      <c r="F407" s="12"/>
      <c r="G407" s="12" t="str">
        <f>IF(ROWS(G$2:G407)&gt;$G$1,"",LOOKUP(ROWS(G$2:G407),E:E,B:B))</f>
        <v>ไม้เนื้อแข็ง (ไม้ยาง) # 1 1/2x3 นิ้วx4 ม.</v>
      </c>
    </row>
    <row r="408" spans="1:7">
      <c r="A408" s="59">
        <v>1631</v>
      </c>
      <c r="B408" s="64" t="s">
        <v>627</v>
      </c>
      <c r="C408" s="59" t="s">
        <v>91</v>
      </c>
      <c r="D408" s="64" t="s">
        <v>212</v>
      </c>
      <c r="E408" s="12">
        <f>IF(ISNUMBER(SEARCH($F$1,B408)),LOOKUP(9.99999999999999E+307,E$1:E407)+1,"")</f>
        <v>407</v>
      </c>
      <c r="F408" s="12"/>
      <c r="G408" s="12" t="str">
        <f>IF(ROWS(G$2:G408)&gt;$G$1,"",LOOKUP(ROWS(G$2:G408),E:E,B:B))</f>
        <v>ไม้เนื้อแข็ง (ไม้ยาง) # 1 x10 นิ้วx 3.50 ม.</v>
      </c>
    </row>
    <row r="409" spans="1:7">
      <c r="A409" s="59">
        <v>1278</v>
      </c>
      <c r="B409" s="64" t="s">
        <v>628</v>
      </c>
      <c r="C409" s="59" t="s">
        <v>91</v>
      </c>
      <c r="D409" s="64" t="s">
        <v>212</v>
      </c>
      <c r="E409" s="12">
        <f>IF(ISNUMBER(SEARCH($F$1,B409)),LOOKUP(9.99999999999999E+307,E$1:E408)+1,"")</f>
        <v>408</v>
      </c>
      <c r="F409" s="12"/>
      <c r="G409" s="12" t="str">
        <f>IF(ROWS(G$2:G409)&gt;$G$1,"",LOOKUP(ROWS(G$2:G409),E:E,B:B))</f>
        <v>ไม้เนื้อแข็ง (ไม้เยลโล่) # 1 1/2x3 นิ้วx3 ม.</v>
      </c>
    </row>
    <row r="410" spans="1:7">
      <c r="A410" s="59">
        <v>1629</v>
      </c>
      <c r="B410" s="64" t="s">
        <v>629</v>
      </c>
      <c r="C410" s="59" t="s">
        <v>91</v>
      </c>
      <c r="D410" s="64" t="s">
        <v>212</v>
      </c>
      <c r="E410" s="12">
        <f>IF(ISNUMBER(SEARCH($F$1,B410)),LOOKUP(9.99999999999999E+307,E$1:E409)+1,"")</f>
        <v>409</v>
      </c>
      <c r="F410" s="12"/>
      <c r="G410" s="12" t="str">
        <f>IF(ROWS(G$2:G410)&gt;$G$1,"",LOOKUP(ROWS(G$2:G410),E:E,B:B))</f>
        <v>ไม้เนื้อแข็ง (ไม้เยลโล่) # 1 x 6 นิ้วx 3.00 ม.</v>
      </c>
    </row>
    <row r="411" spans="1:7">
      <c r="A411" s="59">
        <v>1630</v>
      </c>
      <c r="B411" s="64" t="s">
        <v>630</v>
      </c>
      <c r="C411" s="59" t="s">
        <v>91</v>
      </c>
      <c r="D411" s="64" t="s">
        <v>212</v>
      </c>
      <c r="E411" s="12">
        <f>IF(ISNUMBER(SEARCH($F$1,B411)),LOOKUP(9.99999999999999E+307,E$1:E410)+1,"")</f>
        <v>410</v>
      </c>
      <c r="F411" s="12"/>
      <c r="G411" s="12" t="str">
        <f>IF(ROWS(G$2:G411)&gt;$G$1,"",LOOKUP(ROWS(G$2:G411),E:E,B:B))</f>
        <v>ไม้เนื้อแข็ง (ไม้เยลโล่) # 1 x 8 นิ้วx 3.00 ม.</v>
      </c>
    </row>
    <row r="412" spans="1:7">
      <c r="A412" s="59">
        <v>1431</v>
      </c>
      <c r="B412" s="64" t="s">
        <v>631</v>
      </c>
      <c r="C412" s="59" t="s">
        <v>91</v>
      </c>
      <c r="D412" s="64" t="s">
        <v>212</v>
      </c>
      <c r="E412" s="12">
        <f>IF(ISNUMBER(SEARCH($F$1,B412)),LOOKUP(9.99999999999999E+307,E$1:E411)+1,"")</f>
        <v>411</v>
      </c>
      <c r="F412" s="12"/>
      <c r="G412" s="12" t="str">
        <f>IF(ROWS(G$2:G412)&gt;$G$1,"",LOOKUP(ROWS(G$2:G412),E:E,B:B))</f>
        <v>ไม้เบญจพรรณ 1 1/2x8 นิ้ว ยาว 3.50 ม.</v>
      </c>
    </row>
    <row r="413" spans="1:7">
      <c r="A413" s="59">
        <v>1543</v>
      </c>
      <c r="B413" s="64" t="s">
        <v>632</v>
      </c>
      <c r="C413" s="59" t="s">
        <v>26</v>
      </c>
      <c r="D413" s="64" t="s">
        <v>212</v>
      </c>
      <c r="E413" s="12">
        <f>IF(ISNUMBER(SEARCH($F$1,B413)),LOOKUP(9.99999999999999E+307,E$1:E412)+1,"")</f>
        <v>412</v>
      </c>
      <c r="F413" s="12"/>
      <c r="G413" s="12" t="str">
        <f>IF(ROWS(G$2:G413)&gt;$G$1,"",LOOKUP(ROWS(G$2:G413),E:E,B:B))</f>
        <v>ไม้มอบเนื้อแข็ง ขนาด 1"x3"x3.00 ม.</v>
      </c>
    </row>
    <row r="414" spans="1:7">
      <c r="A414" s="59">
        <v>1542</v>
      </c>
      <c r="B414" s="64" t="s">
        <v>633</v>
      </c>
      <c r="C414" s="59" t="s">
        <v>26</v>
      </c>
      <c r="D414" s="64" t="s">
        <v>212</v>
      </c>
      <c r="E414" s="12">
        <f>IF(ISNUMBER(SEARCH($F$1,B414)),LOOKUP(9.99999999999999E+307,E$1:E413)+1,"")</f>
        <v>413</v>
      </c>
      <c r="F414" s="12"/>
      <c r="G414" s="12" t="str">
        <f>IF(ROWS(G$2:G414)&gt;$G$1,"",LOOKUP(ROWS(G$2:G414),E:E,B:B))</f>
        <v>ไม้มอบเนื้อแข็ง ขนาด 1/2"x2"x3.50 ม.</v>
      </c>
    </row>
    <row r="415" spans="1:7">
      <c r="A415" s="59">
        <v>1413</v>
      </c>
      <c r="B415" s="64" t="s">
        <v>634</v>
      </c>
      <c r="C415" s="59" t="s">
        <v>91</v>
      </c>
      <c r="D415" s="64" t="s">
        <v>212</v>
      </c>
      <c r="E415" s="12">
        <f>IF(ISNUMBER(SEARCH($F$1,B415)),LOOKUP(9.99999999999999E+307,E$1:E414)+1,"")</f>
        <v>414</v>
      </c>
      <c r="F415" s="12"/>
      <c r="G415" s="12" t="str">
        <f>IF(ROWS(G$2:G415)&gt;$G$1,"",LOOKUP(ROWS(G$2:G415),E:E,B:B))</f>
        <v>ไม้อัดเคลือบฟิล์ม 15 มม. # 4x8 นิ้ว (เคลือบดำ)</v>
      </c>
    </row>
    <row r="416" spans="1:7">
      <c r="A416" s="59">
        <v>1459</v>
      </c>
      <c r="B416" s="64" t="s">
        <v>635</v>
      </c>
      <c r="C416" s="59" t="s">
        <v>91</v>
      </c>
      <c r="D416" s="64" t="s">
        <v>212</v>
      </c>
      <c r="E416" s="12">
        <f>IF(ISNUMBER(SEARCH($F$1,B416)),LOOKUP(9.99999999999999E+307,E$1:E415)+1,"")</f>
        <v>415</v>
      </c>
      <c r="F416" s="12"/>
      <c r="G416" s="12" t="str">
        <f>IF(ROWS(G$2:G416)&gt;$G$1,"",LOOKUP(ROWS(G$2:G416),E:E,B:B))</f>
        <v>ไม้อัดเคลือบฟิล์ม 15 มม. # 4x8 นิ้ว (เคลือบน้ำตาล)</v>
      </c>
    </row>
    <row r="417" spans="1:7">
      <c r="A417" s="59">
        <v>1649</v>
      </c>
      <c r="B417" s="64" t="s">
        <v>636</v>
      </c>
      <c r="C417" s="59" t="s">
        <v>27</v>
      </c>
      <c r="D417" s="64" t="s">
        <v>212</v>
      </c>
      <c r="E417" s="12">
        <f>IF(ISNUMBER(SEARCH($F$1,B417)),LOOKUP(9.99999999999999E+307,E$1:E416)+1,"")</f>
        <v>416</v>
      </c>
      <c r="F417" s="12"/>
      <c r="G417" s="12" t="str">
        <f>IF(ROWS(G$2:G417)&gt;$G$1,"",LOOKUP(ROWS(G$2:G417),E:E,B:B))</f>
        <v>ไม้อัดเคลือบฟิล์ม 20 มม. # 4x8 นิ้ว (เคลือบน้ำตาล)</v>
      </c>
    </row>
    <row r="418" spans="1:7">
      <c r="A418" s="59">
        <v>1282</v>
      </c>
      <c r="B418" s="64" t="s">
        <v>637</v>
      </c>
      <c r="C418" s="59" t="s">
        <v>91</v>
      </c>
      <c r="D418" s="64" t="s">
        <v>212</v>
      </c>
      <c r="E418" s="12">
        <f>IF(ISNUMBER(SEARCH($F$1,B418)),LOOKUP(9.99999999999999E+307,E$1:E417)+1,"")</f>
        <v>417</v>
      </c>
      <c r="F418" s="12"/>
      <c r="G418" s="12" t="str">
        <f>IF(ROWS(G$2:G418)&gt;$G$1,"",LOOKUP(ROWS(G$2:G418),E:E,B:B))</f>
        <v>ยางกันซึม 8 นิ้ว 3 ปุ่ม หนา 5 มม.</v>
      </c>
    </row>
    <row r="419" spans="1:7">
      <c r="A419" s="59">
        <v>1283</v>
      </c>
      <c r="B419" s="64" t="s">
        <v>638</v>
      </c>
      <c r="C419" s="59" t="s">
        <v>26</v>
      </c>
      <c r="D419" s="64" t="s">
        <v>212</v>
      </c>
      <c r="E419" s="12">
        <f>IF(ISNUMBER(SEARCH($F$1,B419)),LOOKUP(9.99999999999999E+307,E$1:E418)+1,"")</f>
        <v>418</v>
      </c>
      <c r="F419" s="12"/>
      <c r="G419" s="12" t="str">
        <f>IF(ROWS(G$2:G419)&gt;$G$1,"",LOOKUP(ROWS(G$2:G419),E:E,B:B))</f>
        <v>ยางบวมน้ำ # 10x20 มม.</v>
      </c>
    </row>
    <row r="420" spans="1:7">
      <c r="A420" s="59">
        <v>1535</v>
      </c>
      <c r="B420" s="64" t="s">
        <v>639</v>
      </c>
      <c r="C420" s="59" t="s">
        <v>26</v>
      </c>
      <c r="D420" s="64" t="s">
        <v>212</v>
      </c>
      <c r="E420" s="12">
        <f>IF(ISNUMBER(SEARCH($F$1,B420)),LOOKUP(9.99999999999999E+307,E$1:E419)+1,"")</f>
        <v>419</v>
      </c>
      <c r="F420" s="12"/>
      <c r="G420" s="12" t="str">
        <f>IF(ROWS(G$2:G420)&gt;$G$1,"",LOOKUP(ROWS(G$2:G420),E:E,B:B))</f>
        <v>ยีโบล์ท # 150 มม.</v>
      </c>
    </row>
    <row r="421" spans="1:7">
      <c r="A421" s="59">
        <v>1536</v>
      </c>
      <c r="B421" s="64" t="s">
        <v>640</v>
      </c>
      <c r="C421" s="59" t="s">
        <v>26</v>
      </c>
      <c r="D421" s="64" t="s">
        <v>212</v>
      </c>
      <c r="E421" s="12">
        <f>IF(ISNUMBER(SEARCH($F$1,B421)),LOOKUP(9.99999999999999E+307,E$1:E420)+1,"")</f>
        <v>420</v>
      </c>
      <c r="F421" s="12"/>
      <c r="G421" s="12" t="str">
        <f>IF(ROWS(G$2:G421)&gt;$G$1,"",LOOKUP(ROWS(G$2:G421),E:E,B:B))</f>
        <v>ยีโบล์ท # 200 มม.</v>
      </c>
    </row>
    <row r="422" spans="1:7">
      <c r="A422" s="59">
        <v>1541</v>
      </c>
      <c r="B422" s="64" t="s">
        <v>641</v>
      </c>
      <c r="C422" s="59" t="s">
        <v>26</v>
      </c>
      <c r="D422" s="64" t="s">
        <v>212</v>
      </c>
      <c r="E422" s="12">
        <f>IF(ISNUMBER(SEARCH($F$1,B422)),LOOKUP(9.99999999999999E+307,E$1:E421)+1,"")</f>
        <v>421</v>
      </c>
      <c r="F422" s="12"/>
      <c r="G422" s="12" t="str">
        <f>IF(ROWS(G$2:G422)&gt;$G$1,"",LOOKUP(ROWS(G$2:G422),E:E,B:B))</f>
        <v>ยีโบล์ท # 250 มม.</v>
      </c>
    </row>
    <row r="423" spans="1:7">
      <c r="A423" s="59">
        <v>1284</v>
      </c>
      <c r="B423" s="64" t="s">
        <v>642</v>
      </c>
      <c r="C423" s="59" t="s">
        <v>26</v>
      </c>
      <c r="D423" s="64" t="s">
        <v>212</v>
      </c>
      <c r="E423" s="12">
        <f>IF(ISNUMBER(SEARCH($F$1,B423)),LOOKUP(9.99999999999999E+307,E$1:E422)+1,"")</f>
        <v>422</v>
      </c>
      <c r="F423" s="12"/>
      <c r="G423" s="12" t="str">
        <f>IF(ROWS(G$2:G423)&gt;$G$1,"",LOOKUP(ROWS(G$2:G423),E:E,B:B))</f>
        <v>ยีโบลท์พีวีซี (สั้น) # 200 มม.</v>
      </c>
    </row>
    <row r="424" spans="1:7">
      <c r="A424" s="59">
        <v>1052</v>
      </c>
      <c r="B424" s="64" t="s">
        <v>643</v>
      </c>
      <c r="C424" s="59" t="s">
        <v>26</v>
      </c>
      <c r="D424" s="64" t="s">
        <v>212</v>
      </c>
      <c r="E424" s="12">
        <f>IF(ISNUMBER(SEARCH($F$1,B424)),LOOKUP(9.99999999999999E+307,E$1:E423)+1,"")</f>
        <v>423</v>
      </c>
      <c r="F424" s="12"/>
      <c r="G424" s="12" t="str">
        <f>IF(ROWS(G$2:G424)&gt;$G$1,"",LOOKUP(ROWS(G$2:G424),E:E,B:B))</f>
        <v>ยูคลิป</v>
      </c>
    </row>
    <row r="425" spans="1:7">
      <c r="A425" s="59">
        <v>1592</v>
      </c>
      <c r="B425" s="64" t="s">
        <v>643</v>
      </c>
      <c r="C425" s="59" t="s">
        <v>26</v>
      </c>
      <c r="D425" s="64" t="s">
        <v>212</v>
      </c>
      <c r="E425" s="12">
        <f>IF(ISNUMBER(SEARCH($F$1,B425)),LOOKUP(9.99999999999999E+307,E$1:E424)+1,"")</f>
        <v>424</v>
      </c>
      <c r="F425" s="12"/>
      <c r="G425" s="12" t="str">
        <f>IF(ROWS(G$2:G425)&gt;$G$1,"",LOOKUP(ROWS(G$2:G425),E:E,B:B))</f>
        <v>ยูคลิป</v>
      </c>
    </row>
    <row r="426" spans="1:7">
      <c r="A426" s="59">
        <v>1285</v>
      </c>
      <c r="B426" s="64" t="s">
        <v>644</v>
      </c>
      <c r="C426" s="59" t="s">
        <v>26</v>
      </c>
      <c r="D426" s="64" t="s">
        <v>212</v>
      </c>
      <c r="E426" s="12">
        <f>IF(ISNUMBER(SEARCH($F$1,B426)),LOOKUP(9.99999999999999E+307,E$1:E425)+1,"")</f>
        <v>425</v>
      </c>
      <c r="F426" s="12"/>
      <c r="G426" s="12" t="str">
        <f>IF(ROWS(G$2:G426)&gt;$G$1,"",LOOKUP(ROWS(G$2:G426),E:E,B:B))</f>
        <v>ยูโบล์ท # 25x45 มม.</v>
      </c>
    </row>
    <row r="427" spans="1:7">
      <c r="A427" s="59">
        <v>1558</v>
      </c>
      <c r="B427" s="64" t="s">
        <v>645</v>
      </c>
      <c r="C427" s="59" t="s">
        <v>29</v>
      </c>
      <c r="D427" s="64" t="s">
        <v>646</v>
      </c>
      <c r="E427" s="12">
        <f>IF(ISNUMBER(SEARCH($F$1,B427)),LOOKUP(9.99999999999999E+307,E$1:E426)+1,"")</f>
        <v>426</v>
      </c>
      <c r="F427" s="12"/>
      <c r="G427" s="12" t="str">
        <f>IF(ROWS(G$2:G427)&gt;$G$1,"",LOOKUP(ROWS(G$2:G427),E:E,B:B))</f>
        <v>รอกโซ่มือสาว ขนาด 3 ตัน รุ่น H-50A</v>
      </c>
    </row>
    <row r="428" spans="1:7">
      <c r="A428" s="59">
        <v>1559</v>
      </c>
      <c r="B428" s="64" t="s">
        <v>647</v>
      </c>
      <c r="C428" s="59" t="s">
        <v>29</v>
      </c>
      <c r="D428" s="64" t="s">
        <v>648</v>
      </c>
      <c r="E428" s="12">
        <f>IF(ISNUMBER(SEARCH($F$1,B428)),LOOKUP(9.99999999999999E+307,E$1:E427)+1,"")</f>
        <v>427</v>
      </c>
      <c r="F428" s="12"/>
      <c r="G428" s="12" t="str">
        <f>IF(ROWS(G$2:G428)&gt;$G$1,"",LOOKUP(ROWS(G$2:G428),E:E,B:B))</f>
        <v>รอกวิ่งมือสาว นิทชิ รุ่น GT-5</v>
      </c>
    </row>
    <row r="429" spans="1:7">
      <c r="A429" s="59">
        <v>1639</v>
      </c>
      <c r="B429" s="64" t="s">
        <v>649</v>
      </c>
      <c r="C429" s="59" t="s">
        <v>650</v>
      </c>
      <c r="D429" s="64" t="s">
        <v>212</v>
      </c>
      <c r="E429" s="12">
        <f>IF(ISNUMBER(SEARCH($F$1,B429)),LOOKUP(9.99999999999999E+307,E$1:E428)+1,"")</f>
        <v>428</v>
      </c>
      <c r="F429" s="12"/>
      <c r="G429" s="12" t="str">
        <f>IF(ROWS(G$2:G429)&gt;$G$1,"",LOOKUP(ROWS(G$2:G429),E:E,B:B))</f>
        <v>ระบบกันซึม</v>
      </c>
    </row>
    <row r="430" spans="1:7">
      <c r="A430" s="59">
        <v>1576</v>
      </c>
      <c r="B430" s="64" t="s">
        <v>651</v>
      </c>
      <c r="C430" s="59" t="s">
        <v>26</v>
      </c>
      <c r="D430" s="64" t="s">
        <v>212</v>
      </c>
      <c r="E430" s="12">
        <f>IF(ISNUMBER(SEARCH($F$1,B430)),LOOKUP(9.99999999999999E+307,E$1:E429)+1,"")</f>
        <v>429</v>
      </c>
      <c r="F430" s="12"/>
      <c r="G430" s="12" t="str">
        <f>IF(ROWS(G$2:G430)&gt;$G$1,"",LOOKUP(ROWS(G$2:G430),E:E,B:B))</f>
        <v>รัดแยกท่อ PE # 225x2 นิ้ว (50 มม.)</v>
      </c>
    </row>
    <row r="431" spans="1:7">
      <c r="A431" s="59">
        <v>1288</v>
      </c>
      <c r="B431" s="64" t="s">
        <v>652</v>
      </c>
      <c r="C431" s="59" t="s">
        <v>26</v>
      </c>
      <c r="D431" s="64" t="s">
        <v>212</v>
      </c>
      <c r="E431" s="12">
        <f>IF(ISNUMBER(SEARCH($F$1,B431)),LOOKUP(9.99999999999999E+307,E$1:E430)+1,"")</f>
        <v>430</v>
      </c>
      <c r="F431" s="12"/>
      <c r="G431" s="12" t="str">
        <f>IF(ROWS(G$2:G431)&gt;$G$1,"",LOOKUP(ROWS(G$2:G431),E:E,B:B))</f>
        <v>รัดแยกท่อพีวีซี # 200x2 นิ้ว</v>
      </c>
    </row>
    <row r="432" spans="1:7">
      <c r="A432" s="59">
        <v>1289</v>
      </c>
      <c r="B432" s="64" t="s">
        <v>653</v>
      </c>
      <c r="C432" s="59" t="s">
        <v>26</v>
      </c>
      <c r="D432" s="64" t="s">
        <v>212</v>
      </c>
      <c r="E432" s="12">
        <f>IF(ISNUMBER(SEARCH($F$1,B432)),LOOKUP(9.99999999999999E+307,E$1:E431)+1,"")</f>
        <v>431</v>
      </c>
      <c r="F432" s="12"/>
      <c r="G432" s="12" t="str">
        <f>IF(ROWS(G$2:G432)&gt;$G$1,"",LOOKUP(ROWS(G$2:G432),E:E,B:B))</f>
        <v>รัดแยกท่อพีวีซี # 200x6 หุน</v>
      </c>
    </row>
    <row r="433" spans="1:7">
      <c r="A433" s="59">
        <v>1290</v>
      </c>
      <c r="B433" s="64" t="s">
        <v>654</v>
      </c>
      <c r="C433" s="59" t="s">
        <v>26</v>
      </c>
      <c r="D433" s="64" t="s">
        <v>212</v>
      </c>
      <c r="E433" s="12">
        <f>IF(ISNUMBER(SEARCH($F$1,B433)),LOOKUP(9.99999999999999E+307,E$1:E432)+1,"")</f>
        <v>432</v>
      </c>
      <c r="F433" s="12"/>
      <c r="G433" s="12" t="str">
        <f>IF(ROWS(G$2:G433)&gt;$G$1,"",LOOKUP(ROWS(G$2:G433),E:E,B:B))</f>
        <v>รัดแยกท่อพีวีซี # 300x1 นิ้ว</v>
      </c>
    </row>
    <row r="434" spans="1:7">
      <c r="A434" s="59">
        <v>1575</v>
      </c>
      <c r="B434" s="64" t="s">
        <v>655</v>
      </c>
      <c r="C434" s="59" t="s">
        <v>26</v>
      </c>
      <c r="D434" s="64" t="s">
        <v>212</v>
      </c>
      <c r="E434" s="12">
        <f>IF(ISNUMBER(SEARCH($F$1,B434)),LOOKUP(9.99999999999999E+307,E$1:E433)+1,"")</f>
        <v>433</v>
      </c>
      <c r="F434" s="12"/>
      <c r="G434" s="12" t="str">
        <f>IF(ROWS(G$2:G434)&gt;$G$1,"",LOOKUP(ROWS(G$2:G434),E:E,B:B))</f>
        <v>รัดแยกท่อพีวีซี # 300x2 นิ้ว (50 มม.)</v>
      </c>
    </row>
    <row r="435" spans="1:7">
      <c r="A435" s="59">
        <v>1291</v>
      </c>
      <c r="B435" s="64" t="s">
        <v>656</v>
      </c>
      <c r="C435" s="59" t="s">
        <v>26</v>
      </c>
      <c r="D435" s="64" t="s">
        <v>212</v>
      </c>
      <c r="E435" s="12">
        <f>IF(ISNUMBER(SEARCH($F$1,B435)),LOOKUP(9.99999999999999E+307,E$1:E434)+1,"")</f>
        <v>434</v>
      </c>
      <c r="F435" s="12"/>
      <c r="G435" s="12" t="str">
        <f>IF(ROWS(G$2:G435)&gt;$G$1,"",LOOKUP(ROWS(G$2:G435),E:E,B:B))</f>
        <v>รัดแยกท่อพีวีซี # 300x6 หุน</v>
      </c>
    </row>
    <row r="436" spans="1:7">
      <c r="A436" s="59">
        <v>1293</v>
      </c>
      <c r="B436" s="64" t="s">
        <v>657</v>
      </c>
      <c r="C436" s="59" t="s">
        <v>26</v>
      </c>
      <c r="D436" s="64" t="s">
        <v>212</v>
      </c>
      <c r="E436" s="12">
        <f>IF(ISNUMBER(SEARCH($F$1,B436)),LOOKUP(9.99999999999999E+307,E$1:E435)+1,"")</f>
        <v>435</v>
      </c>
      <c r="F436" s="12"/>
      <c r="G436" s="12" t="str">
        <f>IF(ROWS(G$2:G436)&gt;$G$1,"",LOOKUP(ROWS(G$2:G436),E:E,B:B))</f>
        <v>โรลเลอร์ PC 75 UU-1 (ญี่ปุ่น)</v>
      </c>
    </row>
    <row r="437" spans="1:7">
      <c r="A437" s="59">
        <v>1294</v>
      </c>
      <c r="B437" s="64" t="s">
        <v>658</v>
      </c>
      <c r="C437" s="59" t="s">
        <v>659</v>
      </c>
      <c r="D437" s="64" t="s">
        <v>660</v>
      </c>
      <c r="E437" s="12">
        <f>IF(ISNUMBER(SEARCH($F$1,B437)),LOOKUP(9.99999999999999E+307,E$1:E436)+1,"")</f>
        <v>436</v>
      </c>
      <c r="F437" s="12"/>
      <c r="G437" s="12" t="str">
        <f>IF(ROWS(G$2:G437)&gt;$G$1,"",LOOKUP(ROWS(G$2:G437),E:E,B:B))</f>
        <v>ลวดเชื่อม โกเบ LB-52 # 3.2 มม.</v>
      </c>
    </row>
    <row r="438" spans="1:7">
      <c r="A438" s="59">
        <v>1295</v>
      </c>
      <c r="B438" s="64" t="s">
        <v>661</v>
      </c>
      <c r="C438" s="59" t="s">
        <v>659</v>
      </c>
      <c r="D438" s="64" t="s">
        <v>660</v>
      </c>
      <c r="E438" s="12">
        <f>IF(ISNUMBER(SEARCH($F$1,B438)),LOOKUP(9.99999999999999E+307,E$1:E437)+1,"")</f>
        <v>437</v>
      </c>
      <c r="F438" s="12"/>
      <c r="G438" s="12" t="str">
        <f>IF(ROWS(G$2:G438)&gt;$G$1,"",LOOKUP(ROWS(G$2:G438),E:E,B:B))</f>
        <v>ลวดเชื่อม โกเบ LB-52 # 4.0 มม.</v>
      </c>
    </row>
    <row r="439" spans="1:7">
      <c r="A439" s="59">
        <v>1296</v>
      </c>
      <c r="B439" s="64" t="s">
        <v>662</v>
      </c>
      <c r="C439" s="59" t="s">
        <v>659</v>
      </c>
      <c r="D439" s="64" t="s">
        <v>663</v>
      </c>
      <c r="E439" s="12">
        <f>IF(ISNUMBER(SEARCH($F$1,B439)),LOOKUP(9.99999999999999E+307,E$1:E438)+1,"")</f>
        <v>438</v>
      </c>
      <c r="F439" s="12"/>
      <c r="G439" s="12" t="str">
        <f>IF(ROWS(G$2:G439)&gt;$G$1,"",LOOKUP(ROWS(G$2:G439),E:E,B:B))</f>
        <v>ลวดเชื่อม โกเบ RB-26 # 2.6 มม.</v>
      </c>
    </row>
    <row r="440" spans="1:7">
      <c r="A440" s="59">
        <v>1297</v>
      </c>
      <c r="B440" s="64" t="s">
        <v>664</v>
      </c>
      <c r="C440" s="59" t="s">
        <v>659</v>
      </c>
      <c r="D440" s="64" t="s">
        <v>660</v>
      </c>
      <c r="E440" s="12">
        <f>IF(ISNUMBER(SEARCH($F$1,B440)),LOOKUP(9.99999999999999E+307,E$1:E439)+1,"")</f>
        <v>439</v>
      </c>
      <c r="F440" s="12"/>
      <c r="G440" s="12" t="str">
        <f>IF(ROWS(G$2:G440)&gt;$G$1,"",LOOKUP(ROWS(G$2:G440),E:E,B:B))</f>
        <v>ลวดเชื่อม โกเบ RB-26 # 3.2 มม.</v>
      </c>
    </row>
    <row r="441" spans="1:7">
      <c r="A441" s="59">
        <v>1028</v>
      </c>
      <c r="B441" s="64" t="s">
        <v>665</v>
      </c>
      <c r="C441" s="59" t="s">
        <v>262</v>
      </c>
      <c r="D441" s="64" t="s">
        <v>212</v>
      </c>
      <c r="E441" s="12">
        <f>IF(ISNUMBER(SEARCH($F$1,B441)),LOOKUP(9.99999999999999E+307,E$1:E440)+1,"")</f>
        <v>440</v>
      </c>
      <c r="F441" s="12"/>
      <c r="G441" s="12" t="str">
        <f>IF(ROWS(G$2:G441)&gt;$G$1,"",LOOKUP(ROWS(G$2:G441),E:E,B:B))</f>
        <v>ลวดตาข่าย # 12 ขนาดตา 1x1 นิ้ว กว้าง 0.60 ม. ยาว 2.40 ม.</v>
      </c>
    </row>
    <row r="442" spans="1:7">
      <c r="A442" s="59">
        <v>1027</v>
      </c>
      <c r="B442" s="64" t="s">
        <v>666</v>
      </c>
      <c r="C442" s="59" t="s">
        <v>262</v>
      </c>
      <c r="D442" s="64" t="s">
        <v>212</v>
      </c>
      <c r="E442" s="12">
        <f>IF(ISNUMBER(SEARCH($F$1,B442)),LOOKUP(9.99999999999999E+307,E$1:E441)+1,"")</f>
        <v>441</v>
      </c>
      <c r="F442" s="12"/>
      <c r="G442" s="12" t="str">
        <f>IF(ROWS(G$2:G442)&gt;$G$1,"",LOOKUP(ROWS(G$2:G442),E:E,B:B))</f>
        <v>ลวดตาข่าย # 12 ขนาดตา 1x1 นิ้ว กว้าง 0.80 ม. ยาว 2.40 ม.</v>
      </c>
    </row>
    <row r="443" spans="1:7">
      <c r="A443" s="59">
        <v>1641</v>
      </c>
      <c r="B443" s="64" t="s">
        <v>667</v>
      </c>
      <c r="C443" s="59" t="s">
        <v>27</v>
      </c>
      <c r="D443" s="64" t="s">
        <v>212</v>
      </c>
      <c r="E443" s="12">
        <f>IF(ISNUMBER(SEARCH($F$1,B443)),LOOKUP(9.99999999999999E+307,E$1:E442)+1,"")</f>
        <v>442</v>
      </c>
      <c r="F443" s="12"/>
      <c r="G443" s="12" t="str">
        <f>IF(ROWS(G$2:G443)&gt;$G$1,"",LOOKUP(ROWS(G$2:G443),E:E,B:B))</f>
        <v>ลวดตาข่าย # 12 ขนาดตา 1x1 นิ้ว กว้าง 0.90 ม. ยาว 2.40 ม.</v>
      </c>
    </row>
    <row r="444" spans="1:7">
      <c r="A444" s="59">
        <v>1583</v>
      </c>
      <c r="B444" s="64" t="s">
        <v>668</v>
      </c>
      <c r="C444" s="59" t="s">
        <v>27</v>
      </c>
      <c r="D444" s="64" t="s">
        <v>212</v>
      </c>
      <c r="E444" s="12">
        <f>IF(ISNUMBER(SEARCH($F$1,B444)),LOOKUP(9.99999999999999E+307,E$1:E443)+1,"")</f>
        <v>443</v>
      </c>
      <c r="F444" s="12"/>
      <c r="G444" s="12" t="str">
        <f>IF(ROWS(G$2:G444)&gt;$G$1,"",LOOKUP(ROWS(G$2:G444),E:E,B:B))</f>
        <v>ลวดตาข่าย # 12 ขนาดตา 1x1 นิ้ว กว้าง 1.00 ม. ยาว 1.50 ม.</v>
      </c>
    </row>
    <row r="445" spans="1:7">
      <c r="A445" s="59">
        <v>1584</v>
      </c>
      <c r="B445" s="64" t="s">
        <v>669</v>
      </c>
      <c r="C445" s="59" t="s">
        <v>27</v>
      </c>
      <c r="D445" s="64" t="s">
        <v>212</v>
      </c>
      <c r="E445" s="12">
        <f>IF(ISNUMBER(SEARCH($F$1,B445)),LOOKUP(9.99999999999999E+307,E$1:E444)+1,"")</f>
        <v>444</v>
      </c>
      <c r="F445" s="12"/>
      <c r="G445" s="12" t="str">
        <f>IF(ROWS(G$2:G445)&gt;$G$1,"",LOOKUP(ROWS(G$2:G445),E:E,B:B))</f>
        <v>ลวดตาข่าย # 12 ขนาดตา 1x1 นิ้ว กว้าง 1.00 ม. ยาว 2.40 ม.</v>
      </c>
    </row>
    <row r="446" spans="1:7">
      <c r="A446" s="59">
        <v>1298</v>
      </c>
      <c r="B446" s="64" t="s">
        <v>670</v>
      </c>
      <c r="C446" s="59" t="s">
        <v>671</v>
      </c>
      <c r="D446" s="64" t="s">
        <v>672</v>
      </c>
      <c r="E446" s="12">
        <f>IF(ISNUMBER(SEARCH($F$1,B446)),LOOKUP(9.99999999999999E+307,E$1:E445)+1,"")</f>
        <v>445</v>
      </c>
      <c r="F446" s="12"/>
      <c r="G446" s="12" t="str">
        <f>IF(ROWS(G$2:G446)&gt;$G$1,"",LOOKUP(ROWS(G$2:G446),E:E,B:B))</f>
        <v>ลวดผูกเหล็ก</v>
      </c>
    </row>
    <row r="447" spans="1:7">
      <c r="A447" s="59">
        <v>1299</v>
      </c>
      <c r="B447" s="64" t="s">
        <v>673</v>
      </c>
      <c r="C447" s="59" t="s">
        <v>262</v>
      </c>
      <c r="D447" s="64" t="s">
        <v>212</v>
      </c>
      <c r="E447" s="12">
        <f>IF(ISNUMBER(SEARCH($F$1,B447)),LOOKUP(9.99999999999999E+307,E$1:E446)+1,"")</f>
        <v>446</v>
      </c>
      <c r="F447" s="12"/>
      <c r="G447" s="12" t="str">
        <f>IF(ROWS(G$2:G447)&gt;$G$1,"",LOOKUP(ROWS(G$2:G447),E:E,B:B))</f>
        <v>ลวดหนาม</v>
      </c>
    </row>
    <row r="448" spans="1:7">
      <c r="A448" s="59">
        <v>1486</v>
      </c>
      <c r="B448" s="64" t="s">
        <v>674</v>
      </c>
      <c r="C448" s="59" t="s">
        <v>675</v>
      </c>
      <c r="D448" s="64" t="s">
        <v>212</v>
      </c>
      <c r="E448" s="12">
        <f>IF(ISNUMBER(SEARCH($F$1,B448)),LOOKUP(9.99999999999999E+307,E$1:E447)+1,"")</f>
        <v>447</v>
      </c>
      <c r="F448" s="12"/>
      <c r="G448" s="12" t="str">
        <f>IF(ROWS(G$2:G448)&gt;$G$1,"",LOOKUP(ROWS(G$2:G448),E:E,B:B))</f>
        <v>ลูกถ่วง</v>
      </c>
    </row>
    <row r="449" spans="1:7">
      <c r="A449" s="59">
        <v>1485</v>
      </c>
      <c r="B449" s="64" t="s">
        <v>676</v>
      </c>
      <c r="C449" s="59" t="s">
        <v>677</v>
      </c>
      <c r="D449" s="64" t="s">
        <v>212</v>
      </c>
      <c r="E449" s="12">
        <f>IF(ISNUMBER(SEARCH($F$1,B449)),LOOKUP(9.99999999999999E+307,E$1:E448)+1,"")</f>
        <v>448</v>
      </c>
      <c r="F449" s="12"/>
      <c r="G449" s="12" t="str">
        <f>IF(ROWS(G$2:G449)&gt;$G$1,"",LOOKUP(ROWS(G$2:G449),E:E,B:B))</f>
        <v>ลูกลอย S/L</v>
      </c>
    </row>
    <row r="450" spans="1:7">
      <c r="A450" s="59">
        <v>1065</v>
      </c>
      <c r="B450" s="64" t="s">
        <v>678</v>
      </c>
      <c r="C450" s="59" t="s">
        <v>27</v>
      </c>
      <c r="D450" s="64" t="s">
        <v>212</v>
      </c>
      <c r="E450" s="12">
        <f>IF(ISNUMBER(SEARCH($F$1,B450)),LOOKUP(9.99999999999999E+307,E$1:E449)+1,"")</f>
        <v>449</v>
      </c>
      <c r="F450" s="12"/>
      <c r="G450" s="12" t="str">
        <f>IF(ROWS(G$2:G450)&gt;$G$1,"",LOOKUP(ROWS(G$2:G450),E:E,B:B))</f>
        <v>วีวาบอร์ด หนา 8 มม.</v>
      </c>
    </row>
    <row r="451" spans="1:7">
      <c r="A451" s="59">
        <v>1302</v>
      </c>
      <c r="B451" s="64" t="s">
        <v>679</v>
      </c>
      <c r="C451" s="59" t="s">
        <v>26</v>
      </c>
      <c r="D451" s="64" t="s">
        <v>212</v>
      </c>
      <c r="E451" s="12">
        <f>IF(ISNUMBER(SEARCH($F$1,B451)),LOOKUP(9.99999999999999E+307,E$1:E450)+1,"")</f>
        <v>450</v>
      </c>
      <c r="F451" s="12"/>
      <c r="G451" s="12" t="str">
        <f>IF(ROWS(G$2:G451)&gt;$G$1,"",LOOKUP(ROWS(G$2:G451),E:E,B:B))</f>
        <v>สกรูน๊อตชุบกาวไนซ์ # 16x100 มม.</v>
      </c>
    </row>
    <row r="452" spans="1:7">
      <c r="A452" s="59">
        <v>1301</v>
      </c>
      <c r="B452" s="64" t="s">
        <v>680</v>
      </c>
      <c r="C452" s="59" t="s">
        <v>26</v>
      </c>
      <c r="D452" s="64" t="s">
        <v>212</v>
      </c>
      <c r="E452" s="12">
        <f>IF(ISNUMBER(SEARCH($F$1,B452)),LOOKUP(9.99999999999999E+307,E$1:E451)+1,"")</f>
        <v>451</v>
      </c>
      <c r="F452" s="12"/>
      <c r="G452" s="12" t="str">
        <f>IF(ROWS(G$2:G452)&gt;$G$1,"",LOOKUP(ROWS(G$2:G452),E:E,B:B))</f>
        <v>สกรูน๊อตชุบกาวไนซ์ # 16x75 มม.</v>
      </c>
    </row>
    <row r="453" spans="1:7">
      <c r="A453" s="59">
        <v>1449</v>
      </c>
      <c r="B453" s="64" t="s">
        <v>681</v>
      </c>
      <c r="C453" s="59" t="s">
        <v>26</v>
      </c>
      <c r="D453" s="64" t="s">
        <v>212</v>
      </c>
      <c r="E453" s="12">
        <f>IF(ISNUMBER(SEARCH($F$1,B453)),LOOKUP(9.99999999999999E+307,E$1:E452)+1,"")</f>
        <v>452</v>
      </c>
      <c r="F453" s="12"/>
      <c r="G453" s="12" t="str">
        <f>IF(ROWS(G$2:G453)&gt;$G$1,"",LOOKUP(ROWS(G$2:G453),E:E,B:B))</f>
        <v>สกรูน๊อตชุบกาวไนซ์ # 20x110 มม.</v>
      </c>
    </row>
    <row r="454" spans="1:7">
      <c r="A454" s="59">
        <v>1235</v>
      </c>
      <c r="B454" s="64" t="s">
        <v>682</v>
      </c>
      <c r="C454" s="59" t="s">
        <v>26</v>
      </c>
      <c r="D454" s="64" t="s">
        <v>212</v>
      </c>
      <c r="E454" s="12">
        <f>IF(ISNUMBER(SEARCH($F$1,B454)),LOOKUP(9.99999999999999E+307,E$1:E453)+1,"")</f>
        <v>453</v>
      </c>
      <c r="F454" s="12"/>
      <c r="G454" s="12" t="str">
        <f>IF(ROWS(G$2:G454)&gt;$G$1,"",LOOKUP(ROWS(G$2:G454),E:E,B:B))</f>
        <v>สกรูน๊อตชุบกาวไนซ์ # 20x120 มม.</v>
      </c>
    </row>
    <row r="455" spans="1:7">
      <c r="A455" s="59">
        <v>1304</v>
      </c>
      <c r="B455" s="64" t="s">
        <v>683</v>
      </c>
      <c r="C455" s="59" t="s">
        <v>26</v>
      </c>
      <c r="D455" s="64" t="s">
        <v>212</v>
      </c>
      <c r="E455" s="12">
        <f>IF(ISNUMBER(SEARCH($F$1,B455)),LOOKUP(9.99999999999999E+307,E$1:E454)+1,"")</f>
        <v>454</v>
      </c>
      <c r="F455" s="12"/>
      <c r="G455" s="12" t="str">
        <f>IF(ROWS(G$2:G455)&gt;$G$1,"",LOOKUP(ROWS(G$2:G455),E:E,B:B))</f>
        <v>สกรูน๊อตชุบกาวไนซ์ # 20x130 มม.</v>
      </c>
    </row>
    <row r="456" spans="1:7">
      <c r="A456" s="59">
        <v>1306</v>
      </c>
      <c r="B456" s="64" t="s">
        <v>684</v>
      </c>
      <c r="C456" s="59" t="s">
        <v>26</v>
      </c>
      <c r="D456" s="64" t="s">
        <v>212</v>
      </c>
      <c r="E456" s="12">
        <f>IF(ISNUMBER(SEARCH($F$1,B456)),LOOKUP(9.99999999999999E+307,E$1:E455)+1,"")</f>
        <v>455</v>
      </c>
      <c r="F456" s="12"/>
      <c r="G456" s="12" t="str">
        <f>IF(ROWS(G$2:G456)&gt;$G$1,"",LOOKUP(ROWS(G$2:G456),E:E,B:B))</f>
        <v>สกรูน๊อตชุบกาวไนซ์ # 20x90 มม.</v>
      </c>
    </row>
    <row r="457" spans="1:7">
      <c r="A457" s="59">
        <v>1310</v>
      </c>
      <c r="B457" s="64" t="s">
        <v>685</v>
      </c>
      <c r="C457" s="59" t="s">
        <v>26</v>
      </c>
      <c r="D457" s="64" t="s">
        <v>212</v>
      </c>
      <c r="E457" s="12">
        <f>IF(ISNUMBER(SEARCH($F$1,B457)),LOOKUP(9.99999999999999E+307,E$1:E456)+1,"")</f>
        <v>456</v>
      </c>
      <c r="F457" s="12"/>
      <c r="G457" s="12" t="str">
        <f>IF(ROWS(G$2:G457)&gt;$G$1,"",LOOKUP(ROWS(G$2:G457),E:E,B:B))</f>
        <v>สกรูน๊อตชุบกาวไนซ์ # 22x90 มม.</v>
      </c>
    </row>
    <row r="458" spans="1:7">
      <c r="A458" s="59">
        <v>1308</v>
      </c>
      <c r="B458" s="64" t="s">
        <v>686</v>
      </c>
      <c r="C458" s="59" t="s">
        <v>26</v>
      </c>
      <c r="D458" s="64" t="s">
        <v>212</v>
      </c>
      <c r="E458" s="12">
        <f>IF(ISNUMBER(SEARCH($F$1,B458)),LOOKUP(9.99999999999999E+307,E$1:E457)+1,"")</f>
        <v>457</v>
      </c>
      <c r="F458" s="12"/>
      <c r="G458" s="12" t="str">
        <f>IF(ROWS(G$2:G458)&gt;$G$1,"",LOOKUP(ROWS(G$2:G458),E:E,B:B))</f>
        <v>สกรูน๊อตชุบกาวไนซ์ # 24x110 มม.</v>
      </c>
    </row>
    <row r="459" spans="1:7">
      <c r="A459" s="59">
        <v>1309</v>
      </c>
      <c r="B459" s="64" t="s">
        <v>687</v>
      </c>
      <c r="C459" s="59" t="s">
        <v>26</v>
      </c>
      <c r="D459" s="64" t="s">
        <v>212</v>
      </c>
      <c r="E459" s="12">
        <f>IF(ISNUMBER(SEARCH($F$1,B459)),LOOKUP(9.99999999999999E+307,E$1:E458)+1,"")</f>
        <v>458</v>
      </c>
      <c r="F459" s="12"/>
      <c r="G459" s="12" t="str">
        <f>IF(ROWS(G$2:G459)&gt;$G$1,"",LOOKUP(ROWS(G$2:G459),E:E,B:B))</f>
        <v>สกรูน๊อตชุบกาวไนซ์ # 27x120 มม.</v>
      </c>
    </row>
    <row r="460" spans="1:7">
      <c r="A460" s="59">
        <v>1300</v>
      </c>
      <c r="B460" s="64" t="s">
        <v>688</v>
      </c>
      <c r="C460" s="59" t="s">
        <v>26</v>
      </c>
      <c r="D460" s="64" t="s">
        <v>212</v>
      </c>
      <c r="E460" s="12">
        <f>IF(ISNUMBER(SEARCH($F$1,B460)),LOOKUP(9.99999999999999E+307,E$1:E459)+1,"")</f>
        <v>459</v>
      </c>
      <c r="F460" s="12"/>
      <c r="G460" s="12" t="str">
        <f>IF(ROWS(G$2:G460)&gt;$G$1,"",LOOKUP(ROWS(G$2:G460),E:E,B:B))</f>
        <v>สกรูน๊อตชุบกาวไนซ์ # 27x130 มม.</v>
      </c>
    </row>
    <row r="461" spans="1:7">
      <c r="A461" s="59">
        <v>1303</v>
      </c>
      <c r="B461" s="64" t="s">
        <v>689</v>
      </c>
      <c r="C461" s="59" t="s">
        <v>26</v>
      </c>
      <c r="D461" s="64" t="s">
        <v>212</v>
      </c>
      <c r="E461" s="12">
        <f>IF(ISNUMBER(SEARCH($F$1,B461)),LOOKUP(9.99999999999999E+307,E$1:E460)+1,"")</f>
        <v>460</v>
      </c>
      <c r="F461" s="12"/>
      <c r="G461" s="12" t="str">
        <f>IF(ROWS(G$2:G461)&gt;$G$1,"",LOOKUP(ROWS(G$2:G461),E:E,B:B))</f>
        <v>สกรูน๊อตชุบกาวไนซ์ # 27x180 มม.</v>
      </c>
    </row>
    <row r="462" spans="1:7">
      <c r="A462" s="59">
        <v>1311</v>
      </c>
      <c r="B462" s="64" t="s">
        <v>690</v>
      </c>
      <c r="C462" s="59" t="s">
        <v>26</v>
      </c>
      <c r="D462" s="64" t="s">
        <v>212</v>
      </c>
      <c r="E462" s="12">
        <f>IF(ISNUMBER(SEARCH($F$1,B462)),LOOKUP(9.99999999999999E+307,E$1:E461)+1,"")</f>
        <v>461</v>
      </c>
      <c r="F462" s="12"/>
      <c r="G462" s="12" t="str">
        <f>IF(ROWS(G$2:G462)&gt;$G$1,"",LOOKUP(ROWS(G$2:G462),E:E,B:B))</f>
        <v>สกรูน๊อตชุบกาวไนซ์ # 27x210 มม.</v>
      </c>
    </row>
    <row r="463" spans="1:7">
      <c r="A463" s="59">
        <v>1312</v>
      </c>
      <c r="B463" s="64" t="s">
        <v>691</v>
      </c>
      <c r="C463" s="59" t="s">
        <v>26</v>
      </c>
      <c r="D463" s="64" t="s">
        <v>212</v>
      </c>
      <c r="E463" s="12">
        <f>IF(ISNUMBER(SEARCH($F$1,B463)),LOOKUP(9.99999999999999E+307,E$1:E462)+1,"")</f>
        <v>462</v>
      </c>
      <c r="F463" s="12"/>
      <c r="G463" s="12" t="str">
        <f>IF(ROWS(G$2:G463)&gt;$G$1,"",LOOKUP(ROWS(G$2:G463),E:E,B:B))</f>
        <v>สกรูน๊อตชุบกาวไนซ์ # 27x230 มม.</v>
      </c>
    </row>
    <row r="464" spans="1:7">
      <c r="A464" s="59">
        <v>1008</v>
      </c>
      <c r="B464" s="64" t="s">
        <v>692</v>
      </c>
      <c r="C464" s="59" t="s">
        <v>26</v>
      </c>
      <c r="D464" s="64" t="s">
        <v>212</v>
      </c>
      <c r="E464" s="12">
        <f>IF(ISNUMBER(SEARCH($F$1,B464)),LOOKUP(9.99999999999999E+307,E$1:E463)+1,"")</f>
        <v>463</v>
      </c>
      <c r="F464" s="12"/>
      <c r="G464" s="12" t="str">
        <f>IF(ROWS(G$2:G464)&gt;$G$1,"",LOOKUP(ROWS(G$2:G464),E:E,B:B))</f>
        <v>สกรูน๊อตชุบกาวไนซ์ # 27x250 มม.</v>
      </c>
    </row>
    <row r="465" spans="1:7">
      <c r="A465" s="59">
        <v>1313</v>
      </c>
      <c r="B465" s="64" t="s">
        <v>693</v>
      </c>
      <c r="C465" s="59" t="s">
        <v>26</v>
      </c>
      <c r="D465" s="64" t="s">
        <v>212</v>
      </c>
      <c r="E465" s="12">
        <f>IF(ISNUMBER(SEARCH($F$1,B465)),LOOKUP(9.99999999999999E+307,E$1:E464)+1,"")</f>
        <v>464</v>
      </c>
      <c r="F465" s="12"/>
      <c r="G465" s="12" t="str">
        <f>IF(ROWS(G$2:G465)&gt;$G$1,"",LOOKUP(ROWS(G$2:G465),E:E,B:B))</f>
        <v>สกรูน๊อตดักไทน์ # 27x210 มม.</v>
      </c>
    </row>
    <row r="466" spans="1:7">
      <c r="A466" s="59">
        <v>1314</v>
      </c>
      <c r="B466" s="64" t="s">
        <v>694</v>
      </c>
      <c r="C466" s="59" t="s">
        <v>26</v>
      </c>
      <c r="D466" s="64" t="s">
        <v>212</v>
      </c>
      <c r="E466" s="12">
        <f>IF(ISNUMBER(SEARCH($F$1,B466)),LOOKUP(9.99999999999999E+307,E$1:E465)+1,"")</f>
        <v>465</v>
      </c>
      <c r="F466" s="12"/>
      <c r="G466" s="12" t="str">
        <f>IF(ROWS(G$2:G466)&gt;$G$1,"",LOOKUP(ROWS(G$2:G466),E:E,B:B))</f>
        <v>สกรูน๊อตสแตนเลส # 16x180 มม.</v>
      </c>
    </row>
    <row r="467" spans="1:7">
      <c r="A467" s="59">
        <v>1307</v>
      </c>
      <c r="B467" s="64" t="s">
        <v>695</v>
      </c>
      <c r="C467" s="59" t="s">
        <v>26</v>
      </c>
      <c r="D467" s="64" t="s">
        <v>212</v>
      </c>
      <c r="E467" s="12">
        <f>IF(ISNUMBER(SEARCH($F$1,B467)),LOOKUP(9.99999999999999E+307,E$1:E466)+1,"")</f>
        <v>466</v>
      </c>
      <c r="F467" s="12"/>
      <c r="G467" s="12" t="str">
        <f>IF(ROWS(G$2:G467)&gt;$G$1,"",LOOKUP(ROWS(G$2:G467),E:E,B:B))</f>
        <v>สกรูพร้อมน๊อตชุบสังกะสีใช้กับหน้าจาน # 100 มม. 16x75 mm.</v>
      </c>
    </row>
    <row r="468" spans="1:7">
      <c r="A468" s="59">
        <v>1508</v>
      </c>
      <c r="B468" s="64" t="s">
        <v>696</v>
      </c>
      <c r="C468" s="59" t="s">
        <v>26</v>
      </c>
      <c r="D468" s="64" t="s">
        <v>212</v>
      </c>
      <c r="E468" s="12">
        <f>IF(ISNUMBER(SEARCH($F$1,B468)),LOOKUP(9.99999999999999E+307,E$1:E467)+1,"")</f>
        <v>467</v>
      </c>
      <c r="F468" s="12"/>
      <c r="G468" s="12" t="str">
        <f>IF(ROWS(G$2:G468)&gt;$G$1,"",LOOKUP(ROWS(G$2:G468),E:E,B:B))</f>
        <v>สกรูพร้อมน๊อตชุบสังกะสีใช้กับหน้าจาน # 150-300 มม. 20x90 mm.</v>
      </c>
    </row>
    <row r="469" spans="1:7">
      <c r="A469" s="59">
        <v>1509</v>
      </c>
      <c r="B469" s="64" t="s">
        <v>697</v>
      </c>
      <c r="C469" s="59" t="s">
        <v>26</v>
      </c>
      <c r="D469" s="64" t="s">
        <v>212</v>
      </c>
      <c r="E469" s="12">
        <f>IF(ISNUMBER(SEARCH($F$1,B469)),LOOKUP(9.99999999999999E+307,E$1:E468)+1,"")</f>
        <v>468</v>
      </c>
      <c r="F469" s="12"/>
      <c r="G469" s="12" t="str">
        <f>IF(ROWS(G$2:G469)&gt;$G$1,"",LOOKUP(ROWS(G$2:G469),E:E,B:B))</f>
        <v>สกรูพร้อมน๊อตชุบสังกะสีใช้กับหน้าจาน # 700 มม. 27x130 mm.</v>
      </c>
    </row>
    <row r="470" spans="1:7">
      <c r="A470" s="59">
        <v>1570</v>
      </c>
      <c r="B470" s="64" t="s">
        <v>698</v>
      </c>
      <c r="C470" s="59" t="s">
        <v>29</v>
      </c>
      <c r="D470" s="64" t="s">
        <v>212</v>
      </c>
      <c r="E470" s="12">
        <f>IF(ISNUMBER(SEARCH($F$1,B470)),LOOKUP(9.99999999999999E+307,E$1:E469)+1,"")</f>
        <v>469</v>
      </c>
      <c r="F470" s="12"/>
      <c r="G470" s="12" t="str">
        <f>IF(ROWS(G$2:G470)&gt;$G$1,"",LOOKUP(ROWS(G$2:G470),E:E,B:B))</f>
        <v>สตับ พร้อมน๊อตตัวเมีย 2 ตัว # 1นิ้ว x 0.90 ม.</v>
      </c>
    </row>
    <row r="471" spans="1:7">
      <c r="A471" s="59">
        <v>1317</v>
      </c>
      <c r="B471" s="64" t="s">
        <v>699</v>
      </c>
      <c r="C471" s="59" t="s">
        <v>26</v>
      </c>
      <c r="D471" s="64" t="s">
        <v>212</v>
      </c>
      <c r="E471" s="12">
        <f>IF(ISNUMBER(SEARCH($F$1,B471)),LOOKUP(9.99999999999999E+307,E$1:E470)+1,"")</f>
        <v>470</v>
      </c>
      <c r="F471" s="12"/>
      <c r="G471" s="12" t="str">
        <f>IF(ROWS(G$2:G471)&gt;$G$1,"",LOOKUP(ROWS(G$2:G471),E:E,B:B))</f>
        <v>สตับเอ็น PE 110 PN10</v>
      </c>
    </row>
    <row r="472" spans="1:7">
      <c r="A472" s="59">
        <v>1315</v>
      </c>
      <c r="B472" s="64" t="s">
        <v>700</v>
      </c>
      <c r="C472" s="59" t="s">
        <v>26</v>
      </c>
      <c r="D472" s="64" t="s">
        <v>212</v>
      </c>
      <c r="E472" s="12">
        <f>IF(ISNUMBER(SEARCH($F$1,B472)),LOOKUP(9.99999999999999E+307,E$1:E471)+1,"")</f>
        <v>471</v>
      </c>
      <c r="F472" s="12"/>
      <c r="G472" s="12" t="str">
        <f>IF(ROWS(G$2:G472)&gt;$G$1,"",LOOKUP(ROWS(G$2:G472),E:E,B:B))</f>
        <v xml:space="preserve">สตับเอ็น PE 110 PN6.3 </v>
      </c>
    </row>
    <row r="473" spans="1:7">
      <c r="A473" s="59">
        <v>1565</v>
      </c>
      <c r="B473" s="64" t="s">
        <v>701</v>
      </c>
      <c r="C473" s="59" t="s">
        <v>26</v>
      </c>
      <c r="D473" s="64" t="s">
        <v>212</v>
      </c>
      <c r="E473" s="12">
        <f>IF(ISNUMBER(SEARCH($F$1,B473)),LOOKUP(9.99999999999999E+307,E$1:E472)+1,"")</f>
        <v>472</v>
      </c>
      <c r="F473" s="12"/>
      <c r="G473" s="12" t="str">
        <f>IF(ROWS(G$2:G473)&gt;$G$1,"",LOOKUP(ROWS(G$2:G473),E:E,B:B))</f>
        <v>สตับเอ็น PE 110 PN8</v>
      </c>
    </row>
    <row r="474" spans="1:7">
      <c r="A474" s="59">
        <v>1316</v>
      </c>
      <c r="B474" s="64" t="s">
        <v>702</v>
      </c>
      <c r="C474" s="59" t="s">
        <v>26</v>
      </c>
      <c r="D474" s="64" t="s">
        <v>212</v>
      </c>
      <c r="E474" s="12">
        <f>IF(ISNUMBER(SEARCH($F$1,B474)),LOOKUP(9.99999999999999E+307,E$1:E473)+1,"")</f>
        <v>473</v>
      </c>
      <c r="F474" s="12"/>
      <c r="G474" s="12" t="str">
        <f>IF(ROWS(G$2:G474)&gt;$G$1,"",LOOKUP(ROWS(G$2:G474),E:E,B:B))</f>
        <v>สตับเอ็น PE 160 PN8</v>
      </c>
    </row>
    <row r="475" spans="1:7">
      <c r="A475" s="59">
        <v>1446</v>
      </c>
      <c r="B475" s="64" t="s">
        <v>703</v>
      </c>
      <c r="C475" s="59" t="s">
        <v>26</v>
      </c>
      <c r="D475" s="64" t="s">
        <v>212</v>
      </c>
      <c r="E475" s="12">
        <f>IF(ISNUMBER(SEARCH($F$1,B475)),LOOKUP(9.99999999999999E+307,E$1:E474)+1,"")</f>
        <v>474</v>
      </c>
      <c r="F475" s="12"/>
      <c r="G475" s="12" t="str">
        <f>IF(ROWS(G$2:G475)&gt;$G$1,"",LOOKUP(ROWS(G$2:G475),E:E,B:B))</f>
        <v xml:space="preserve">สตับเอ็น PE 225 PN10 </v>
      </c>
    </row>
    <row r="476" spans="1:7">
      <c r="A476" s="59">
        <v>1305</v>
      </c>
      <c r="B476" s="64" t="s">
        <v>704</v>
      </c>
      <c r="C476" s="59" t="s">
        <v>26</v>
      </c>
      <c r="D476" s="64" t="s">
        <v>212</v>
      </c>
      <c r="E476" s="12">
        <f>IF(ISNUMBER(SEARCH($F$1,B476)),LOOKUP(9.99999999999999E+307,E$1:E475)+1,"")</f>
        <v>475</v>
      </c>
      <c r="F476" s="12"/>
      <c r="G476" s="12" t="str">
        <f>IF(ROWS(G$2:G476)&gt;$G$1,"",LOOKUP(ROWS(G$2:G476),E:E,B:B))</f>
        <v>สตับเอ็น PE 225 PN6.3</v>
      </c>
    </row>
    <row r="477" spans="1:7">
      <c r="A477" s="59">
        <v>1444</v>
      </c>
      <c r="B477" s="64" t="s">
        <v>705</v>
      </c>
      <c r="C477" s="59" t="s">
        <v>26</v>
      </c>
      <c r="D477" s="64" t="s">
        <v>212</v>
      </c>
      <c r="E477" s="12">
        <f>IF(ISNUMBER(SEARCH($F$1,B477)),LOOKUP(9.99999999999999E+307,E$1:E476)+1,"")</f>
        <v>476</v>
      </c>
      <c r="F477" s="12"/>
      <c r="G477" s="12" t="str">
        <f>IF(ROWS(G$2:G477)&gt;$G$1,"",LOOKUP(ROWS(G$2:G477),E:E,B:B))</f>
        <v>สตับเอ็น PE 280 PN6.3</v>
      </c>
    </row>
    <row r="478" spans="1:7">
      <c r="A478" s="59">
        <v>1596</v>
      </c>
      <c r="B478" s="64" t="s">
        <v>706</v>
      </c>
      <c r="C478" s="59" t="s">
        <v>26</v>
      </c>
      <c r="D478" s="64" t="s">
        <v>212</v>
      </c>
      <c r="E478" s="12">
        <f>IF(ISNUMBER(SEARCH($F$1,B478)),LOOKUP(9.99999999999999E+307,E$1:E477)+1,"")</f>
        <v>477</v>
      </c>
      <c r="F478" s="12"/>
      <c r="G478" s="12" t="str">
        <f>IF(ROWS(G$2:G478)&gt;$G$1,"",LOOKUP(ROWS(G$2:G478),E:E,B:B))</f>
        <v>สตับเอ็น PE 315 PN10</v>
      </c>
    </row>
    <row r="479" spans="1:7">
      <c r="A479" s="59">
        <v>1318</v>
      </c>
      <c r="B479" s="64" t="s">
        <v>707</v>
      </c>
      <c r="C479" s="59" t="s">
        <v>26</v>
      </c>
      <c r="D479" s="64" t="s">
        <v>212</v>
      </c>
      <c r="E479" s="12">
        <f>IF(ISNUMBER(SEARCH($F$1,B479)),LOOKUP(9.99999999999999E+307,E$1:E478)+1,"")</f>
        <v>478</v>
      </c>
      <c r="F479" s="12"/>
      <c r="G479" s="12" t="str">
        <f>IF(ROWS(G$2:G479)&gt;$G$1,"",LOOKUP(ROWS(G$2:G479),E:E,B:B))</f>
        <v xml:space="preserve">สตับเอ็น PE 315 PN6.3 </v>
      </c>
    </row>
    <row r="480" spans="1:7">
      <c r="A480" s="59">
        <v>1319</v>
      </c>
      <c r="B480" s="64" t="s">
        <v>708</v>
      </c>
      <c r="C480" s="59" t="s">
        <v>26</v>
      </c>
      <c r="D480" s="64" t="s">
        <v>212</v>
      </c>
      <c r="E480" s="12">
        <f>IF(ISNUMBER(SEARCH($F$1,B480)),LOOKUP(9.99999999999999E+307,E$1:E479)+1,"")</f>
        <v>479</v>
      </c>
      <c r="F480" s="12"/>
      <c r="G480" s="12" t="str">
        <f>IF(ROWS(G$2:G480)&gt;$G$1,"",LOOKUP(ROWS(G$2:G480),E:E,B:B))</f>
        <v>สตับเอ็น PE 630 PN10</v>
      </c>
    </row>
    <row r="481" spans="1:7">
      <c r="A481" s="59">
        <v>1564</v>
      </c>
      <c r="B481" s="64" t="s">
        <v>709</v>
      </c>
      <c r="C481" s="59" t="s">
        <v>26</v>
      </c>
      <c r="D481" s="64" t="s">
        <v>212</v>
      </c>
      <c r="E481" s="12">
        <f>IF(ISNUMBER(SEARCH($F$1,B481)),LOOKUP(9.99999999999999E+307,E$1:E480)+1,"")</f>
        <v>480</v>
      </c>
      <c r="F481" s="12"/>
      <c r="G481" s="12" t="str">
        <f>IF(ROWS(G$2:G481)&gt;$G$1,"",LOOKUP(ROWS(G$2:G481),E:E,B:B))</f>
        <v>สตับเอ็น PE 630 PN8</v>
      </c>
    </row>
    <row r="482" spans="1:7">
      <c r="A482" s="59">
        <v>1487</v>
      </c>
      <c r="B482" s="64" t="s">
        <v>710</v>
      </c>
      <c r="C482" s="59" t="s">
        <v>28</v>
      </c>
      <c r="D482" s="64" t="s">
        <v>212</v>
      </c>
      <c r="E482" s="12">
        <f>IF(ISNUMBER(SEARCH($F$1,B482)),LOOKUP(9.99999999999999E+307,E$1:E481)+1,"")</f>
        <v>481</v>
      </c>
      <c r="F482" s="12"/>
      <c r="G482" s="12" t="str">
        <f>IF(ROWS(G$2:G482)&gt;$G$1,"",LOOKUP(ROWS(G$2:G482),E:E,B:B))</f>
        <v>สลิง S/L ขนาด 5 มม. x8 ,.</v>
      </c>
    </row>
    <row r="483" spans="1:7">
      <c r="A483" s="59">
        <v>1635</v>
      </c>
      <c r="B483" s="64" t="s">
        <v>711</v>
      </c>
      <c r="C483" s="59" t="s">
        <v>26</v>
      </c>
      <c r="D483" s="64" t="s">
        <v>212</v>
      </c>
      <c r="E483" s="12">
        <f>IF(ISNUMBER(SEARCH($F$1,B483)),LOOKUP(9.99999999999999E+307,E$1:E482)+1,"")</f>
        <v>482</v>
      </c>
      <c r="F483" s="12"/>
      <c r="G483" s="12" t="str">
        <f>IF(ROWS(G$2:G483)&gt;$G$1,"",LOOKUP(ROWS(G$2:G483),E:E,B:B))</f>
        <v>สามทาง PB สวมล๊อค ขนาด 50x50 มม.</v>
      </c>
    </row>
    <row r="484" spans="1:7">
      <c r="A484" s="59">
        <v>1448</v>
      </c>
      <c r="B484" s="64" t="s">
        <v>712</v>
      </c>
      <c r="C484" s="59" t="s">
        <v>26</v>
      </c>
      <c r="D484" s="64" t="s">
        <v>212</v>
      </c>
      <c r="E484" s="12">
        <f>IF(ISNUMBER(SEARCH($F$1,B484)),LOOKUP(9.99999999999999E+307,E$1:E483)+1,"")</f>
        <v>483</v>
      </c>
      <c r="F484" s="12"/>
      <c r="G484" s="12" t="str">
        <f>IF(ROWS(G$2:G484)&gt;$G$1,"",LOOKUP(ROWS(G$2:G484),E:E,B:B))</f>
        <v>สามทาง PE # 280x110x280 มม. PN6.3</v>
      </c>
    </row>
    <row r="485" spans="1:7">
      <c r="A485" s="59">
        <v>1321</v>
      </c>
      <c r="B485" s="64" t="s">
        <v>713</v>
      </c>
      <c r="C485" s="59" t="s">
        <v>26</v>
      </c>
      <c r="D485" s="64" t="s">
        <v>212</v>
      </c>
      <c r="E485" s="12">
        <f>IF(ISNUMBER(SEARCH($F$1,B485)),LOOKUP(9.99999999999999E+307,E$1:E484)+1,"")</f>
        <v>484</v>
      </c>
      <c r="F485" s="12"/>
      <c r="G485" s="12" t="str">
        <f>IF(ROWS(G$2:G485)&gt;$G$1,"",LOOKUP(ROWS(G$2:G485),E:E,B:B))</f>
        <v>สามทาง PE # 630x110x630 มม. PN8</v>
      </c>
    </row>
    <row r="486" spans="1:7">
      <c r="A486" s="59">
        <v>1320</v>
      </c>
      <c r="B486" s="64" t="s">
        <v>714</v>
      </c>
      <c r="C486" s="59" t="s">
        <v>26</v>
      </c>
      <c r="D486" s="64" t="s">
        <v>212</v>
      </c>
      <c r="E486" s="12">
        <f>IF(ISNUMBER(SEARCH($F$1,B486)),LOOKUP(9.99999999999999E+307,E$1:E485)+1,"")</f>
        <v>485</v>
      </c>
      <c r="F486" s="12"/>
      <c r="G486" s="12" t="str">
        <f>IF(ROWS(G$2:G486)&gt;$G$1,"",LOOKUP(ROWS(G$2:G486),E:E,B:B))</f>
        <v>สามทาง PE # 630x160x630 มม. PN8</v>
      </c>
    </row>
    <row r="487" spans="1:7">
      <c r="A487" s="59">
        <v>1322</v>
      </c>
      <c r="B487" s="64" t="s">
        <v>715</v>
      </c>
      <c r="C487" s="59" t="s">
        <v>26</v>
      </c>
      <c r="D487" s="64" t="s">
        <v>212</v>
      </c>
      <c r="E487" s="12">
        <f>IF(ISNUMBER(SEARCH($F$1,B487)),LOOKUP(9.99999999999999E+307,E$1:E486)+1,"")</f>
        <v>486</v>
      </c>
      <c r="F487" s="12"/>
      <c r="G487" s="12" t="str">
        <f>IF(ROWS(G$2:G487)&gt;$G$1,"",LOOKUP(ROWS(G$2:G487),E:E,B:B))</f>
        <v>สามทาง PE # 630x630x630 มม. PN8</v>
      </c>
    </row>
    <row r="488" spans="1:7">
      <c r="A488" s="59">
        <v>1602</v>
      </c>
      <c r="B488" s="64" t="s">
        <v>716</v>
      </c>
      <c r="C488" s="59" t="s">
        <v>26</v>
      </c>
      <c r="D488" s="64" t="s">
        <v>212</v>
      </c>
      <c r="E488" s="12">
        <f>IF(ISNUMBER(SEARCH($F$1,B488)),LOOKUP(9.99999999999999E+307,E$1:E487)+1,"")</f>
        <v>487</v>
      </c>
      <c r="F488" s="12"/>
      <c r="G488" s="12" t="str">
        <f>IF(ROWS(G$2:G488)&gt;$G$1,"",LOOKUP(ROWS(G$2:G488),E:E,B:B))</f>
        <v>สามทาง PVC # 3/4 นิ้ว</v>
      </c>
    </row>
    <row r="489" spans="1:7">
      <c r="A489" s="59">
        <v>1480</v>
      </c>
      <c r="B489" s="64" t="s">
        <v>717</v>
      </c>
      <c r="C489" s="59" t="s">
        <v>26</v>
      </c>
      <c r="D489" s="64" t="s">
        <v>212</v>
      </c>
      <c r="E489" s="12">
        <f>IF(ISNUMBER(SEARCH($F$1,B489)),LOOKUP(9.99999999999999E+307,E$1:E488)+1,"")</f>
        <v>488</v>
      </c>
      <c r="F489" s="12"/>
      <c r="G489" s="12" t="str">
        <f>IF(ROWS(G$2:G489)&gt;$G$1,"",LOOKUP(ROWS(G$2:G489),E:E,B:B))</f>
        <v>สามทาง PVC 100x100x100 ชั้น 8.5</v>
      </c>
    </row>
    <row r="490" spans="1:7">
      <c r="A490" s="59">
        <v>1510</v>
      </c>
      <c r="B490" s="64" t="s">
        <v>718</v>
      </c>
      <c r="C490" s="59" t="s">
        <v>26</v>
      </c>
      <c r="D490" s="64" t="s">
        <v>212</v>
      </c>
      <c r="E490" s="12">
        <f>IF(ISNUMBER(SEARCH($F$1,B490)),LOOKUP(9.99999999999999E+307,E$1:E489)+1,"")</f>
        <v>489</v>
      </c>
      <c r="F490" s="12"/>
      <c r="G490" s="12" t="str">
        <f>IF(ROWS(G$2:G490)&gt;$G$1,"",LOOKUP(ROWS(G$2:G490),E:E,B:B))</f>
        <v>สามทางปลายปากระฆัง # 200x150 มม.</v>
      </c>
    </row>
    <row r="491" spans="1:7">
      <c r="A491" s="59">
        <v>1324</v>
      </c>
      <c r="B491" s="64" t="s">
        <v>719</v>
      </c>
      <c r="C491" s="59" t="s">
        <v>26</v>
      </c>
      <c r="D491" s="64" t="s">
        <v>212</v>
      </c>
      <c r="E491" s="12">
        <f>IF(ISNUMBER(SEARCH($F$1,B491)),LOOKUP(9.99999999999999E+307,E$1:E490)+1,"")</f>
        <v>490</v>
      </c>
      <c r="F491" s="12"/>
      <c r="G491" s="12" t="str">
        <f>IF(ROWS(G$2:G491)&gt;$G$1,"",LOOKUP(ROWS(G$2:G491),E:E,B:B))</f>
        <v>สามทางปากระฆังหน้าจานกลาง # 150x100x150 มม.</v>
      </c>
    </row>
    <row r="492" spans="1:7">
      <c r="A492" s="59">
        <v>1481</v>
      </c>
      <c r="B492" s="64" t="s">
        <v>720</v>
      </c>
      <c r="C492" s="59" t="s">
        <v>26</v>
      </c>
      <c r="D492" s="64" t="s">
        <v>212</v>
      </c>
      <c r="E492" s="12">
        <f>IF(ISNUMBER(SEARCH($F$1,B492)),LOOKUP(9.99999999999999E+307,E$1:E491)+1,"")</f>
        <v>491</v>
      </c>
      <c r="F492" s="12"/>
      <c r="G492" s="12" t="str">
        <f>IF(ROWS(G$2:G492)&gt;$G$1,"",LOOKUP(ROWS(G$2:G492),E:E,B:B))</f>
        <v>สามทางลด PVC 100x40x100 ชั้น 8.5</v>
      </c>
    </row>
    <row r="493" spans="1:7">
      <c r="A493" s="59">
        <v>1326</v>
      </c>
      <c r="B493" s="64" t="s">
        <v>721</v>
      </c>
      <c r="C493" s="59" t="s">
        <v>26</v>
      </c>
      <c r="D493" s="64" t="s">
        <v>212</v>
      </c>
      <c r="E493" s="12">
        <f>IF(ISNUMBER(SEARCH($F$1,B493)),LOOKUP(9.99999999999999E+307,E$1:E492)+1,"")</f>
        <v>492</v>
      </c>
      <c r="F493" s="12"/>
      <c r="G493" s="12" t="str">
        <f>IF(ROWS(G$2:G493)&gt;$G$1,"",LOOKUP(ROWS(G$2:G493),E:E,B:B))</f>
        <v>สามทางลดหน้าจาน 3 ด้าน # 150x100x150 มม.</v>
      </c>
    </row>
    <row r="494" spans="1:7">
      <c r="A494" s="59">
        <v>1335</v>
      </c>
      <c r="B494" s="64" t="s">
        <v>722</v>
      </c>
      <c r="C494" s="59" t="s">
        <v>26</v>
      </c>
      <c r="D494" s="64" t="s">
        <v>212</v>
      </c>
      <c r="E494" s="12">
        <f>IF(ISNUMBER(SEARCH($F$1,B494)),LOOKUP(9.99999999999999E+307,E$1:E493)+1,"")</f>
        <v>493</v>
      </c>
      <c r="F494" s="12"/>
      <c r="G494" s="12" t="str">
        <f>IF(ROWS(G$2:G494)&gt;$G$1,"",LOOKUP(ROWS(G$2:G494),E:E,B:B))</f>
        <v>สามทางลดหน้าจาน 3 ด้าน # 200x150x200 มม.</v>
      </c>
    </row>
    <row r="495" spans="1:7">
      <c r="A495" s="59">
        <v>1514</v>
      </c>
      <c r="B495" s="64" t="s">
        <v>723</v>
      </c>
      <c r="C495" s="59" t="s">
        <v>26</v>
      </c>
      <c r="D495" s="64" t="s">
        <v>212</v>
      </c>
      <c r="E495" s="12">
        <f>IF(ISNUMBER(SEARCH($F$1,B495)),LOOKUP(9.99999999999999E+307,E$1:E494)+1,"")</f>
        <v>494</v>
      </c>
      <c r="F495" s="12"/>
      <c r="G495" s="12" t="str">
        <f>IF(ROWS(G$2:G495)&gt;$G$1,"",LOOKUP(ROWS(G$2:G495),E:E,B:B))</f>
        <v>สามทางลดหน้าจาน 3 ด้าน # 250x100x250 มม.</v>
      </c>
    </row>
    <row r="496" spans="1:7">
      <c r="A496" s="59">
        <v>1511</v>
      </c>
      <c r="B496" s="64" t="s">
        <v>724</v>
      </c>
      <c r="C496" s="59" t="s">
        <v>26</v>
      </c>
      <c r="D496" s="64" t="s">
        <v>212</v>
      </c>
      <c r="E496" s="12">
        <f>IF(ISNUMBER(SEARCH($F$1,B496)),LOOKUP(9.99999999999999E+307,E$1:E495)+1,"")</f>
        <v>495</v>
      </c>
      <c r="F496" s="12"/>
      <c r="G496" s="12" t="str">
        <f>IF(ROWS(G$2:G496)&gt;$G$1,"",LOOKUP(ROWS(G$2:G496),E:E,B:B))</f>
        <v>สามทางลดหน้าจาน 3 ด้าน # 280x110x280 มม.</v>
      </c>
    </row>
    <row r="497" spans="1:7">
      <c r="A497" s="59">
        <v>1338</v>
      </c>
      <c r="B497" s="64" t="s">
        <v>725</v>
      </c>
      <c r="C497" s="59" t="s">
        <v>26</v>
      </c>
      <c r="D497" s="64" t="s">
        <v>212</v>
      </c>
      <c r="E497" s="12">
        <f>IF(ISNUMBER(SEARCH($F$1,B497)),LOOKUP(9.99999999999999E+307,E$1:E496)+1,"")</f>
        <v>496</v>
      </c>
      <c r="F497" s="12"/>
      <c r="G497" s="12" t="str">
        <f>IF(ROWS(G$2:G497)&gt;$G$1,"",LOOKUP(ROWS(G$2:G497),E:E,B:B))</f>
        <v>สามทางลดหน้าจาน 3 ด้าน # 300x100x300 มม.</v>
      </c>
    </row>
    <row r="498" spans="1:7">
      <c r="A498" s="59">
        <v>1337</v>
      </c>
      <c r="B498" s="64" t="s">
        <v>726</v>
      </c>
      <c r="C498" s="59" t="s">
        <v>26</v>
      </c>
      <c r="D498" s="64" t="s">
        <v>212</v>
      </c>
      <c r="E498" s="12">
        <f>IF(ISNUMBER(SEARCH($F$1,B498)),LOOKUP(9.99999999999999E+307,E$1:E497)+1,"")</f>
        <v>497</v>
      </c>
      <c r="F498" s="12"/>
      <c r="G498" s="12" t="str">
        <f>IF(ROWS(G$2:G498)&gt;$G$1,"",LOOKUP(ROWS(G$2:G498),E:E,B:B))</f>
        <v>สามทางลดหน้าจาน 3 ด้าน # 300x200x300 มม.</v>
      </c>
    </row>
    <row r="499" spans="1:7">
      <c r="A499" s="59">
        <v>1327</v>
      </c>
      <c r="B499" s="64" t="s">
        <v>727</v>
      </c>
      <c r="C499" s="59" t="s">
        <v>26</v>
      </c>
      <c r="D499" s="64" t="s">
        <v>212</v>
      </c>
      <c r="E499" s="12">
        <f>IF(ISNUMBER(SEARCH($F$1,B499)),LOOKUP(9.99999999999999E+307,E$1:E498)+1,"")</f>
        <v>498</v>
      </c>
      <c r="F499" s="12"/>
      <c r="G499" s="12" t="str">
        <f>IF(ROWS(G$2:G499)&gt;$G$1,"",LOOKUP(ROWS(G$2:G499),E:E,B:B))</f>
        <v>สามทางลดหน้าจาน 3 ด้าน # 400x100x400 มม.</v>
      </c>
    </row>
    <row r="500" spans="1:7">
      <c r="A500" s="59">
        <v>1339</v>
      </c>
      <c r="B500" s="64" t="s">
        <v>728</v>
      </c>
      <c r="C500" s="59" t="s">
        <v>26</v>
      </c>
      <c r="D500" s="64" t="s">
        <v>212</v>
      </c>
      <c r="E500" s="12">
        <f>IF(ISNUMBER(SEARCH($F$1,B500)),LOOKUP(9.99999999999999E+307,E$1:E499)+1,"")</f>
        <v>499</v>
      </c>
      <c r="F500" s="12"/>
      <c r="G500" s="12" t="str">
        <f>IF(ROWS(G$2:G500)&gt;$G$1,"",LOOKUP(ROWS(G$2:G500),E:E,B:B))</f>
        <v>สามทางลดหน้าจาน 3 ด้าน # 500x100x500 มม.</v>
      </c>
    </row>
    <row r="501" spans="1:7">
      <c r="A501" s="59">
        <v>1512</v>
      </c>
      <c r="B501" s="64" t="s">
        <v>729</v>
      </c>
      <c r="C501" s="59" t="s">
        <v>26</v>
      </c>
      <c r="D501" s="64" t="s">
        <v>212</v>
      </c>
      <c r="E501" s="12">
        <f>IF(ISNUMBER(SEARCH($F$1,B501)),LOOKUP(9.99999999999999E+307,E$1:E500)+1,"")</f>
        <v>500</v>
      </c>
      <c r="F501" s="12"/>
      <c r="G501" s="12" t="str">
        <f>IF(ROWS(G$2:G501)&gt;$G$1,"",LOOKUP(ROWS(G$2:G501),E:E,B:B))</f>
        <v>สามทางลดหน้าจาน 3 ด้าน # 630x110x630 มม.</v>
      </c>
    </row>
    <row r="502" spans="1:7">
      <c r="A502" s="59">
        <v>1513</v>
      </c>
      <c r="B502" s="64" t="s">
        <v>730</v>
      </c>
      <c r="C502" s="59" t="s">
        <v>26</v>
      </c>
      <c r="D502" s="64" t="s">
        <v>212</v>
      </c>
      <c r="E502" s="12">
        <f>IF(ISNUMBER(SEARCH($F$1,B502)),LOOKUP(9.99999999999999E+307,E$1:E501)+1,"")</f>
        <v>501</v>
      </c>
      <c r="F502" s="12"/>
      <c r="G502" s="12" t="str">
        <f>IF(ROWS(G$2:G502)&gt;$G$1,"",LOOKUP(ROWS(G$2:G502),E:E,B:B))</f>
        <v>สามทางลดหน้าจาน 3 ด้าน # 630x160x630 มม.</v>
      </c>
    </row>
    <row r="503" spans="1:7">
      <c r="A503" s="59">
        <v>1328</v>
      </c>
      <c r="B503" s="64" t="s">
        <v>731</v>
      </c>
      <c r="C503" s="59" t="s">
        <v>26</v>
      </c>
      <c r="D503" s="64" t="s">
        <v>212</v>
      </c>
      <c r="E503" s="12">
        <f>IF(ISNUMBER(SEARCH($F$1,B503)),LOOKUP(9.99999999999999E+307,E$1:E502)+1,"")</f>
        <v>502</v>
      </c>
      <c r="F503" s="12"/>
      <c r="G503" s="12" t="str">
        <f>IF(ROWS(G$2:G503)&gt;$G$1,"",LOOKUP(ROWS(G$2:G503),E:E,B:B))</f>
        <v>สามทางวาย 90 องศา จาน 3 ด้าน # 600x600 มม.</v>
      </c>
    </row>
    <row r="504" spans="1:7">
      <c r="A504" s="59">
        <v>1329</v>
      </c>
      <c r="B504" s="64" t="s">
        <v>732</v>
      </c>
      <c r="C504" s="59" t="s">
        <v>26</v>
      </c>
      <c r="D504" s="64" t="s">
        <v>212</v>
      </c>
      <c r="E504" s="12">
        <f>IF(ISNUMBER(SEARCH($F$1,B504)),LOOKUP(9.99999999999999E+307,E$1:E503)+1,"")</f>
        <v>503</v>
      </c>
      <c r="F504" s="12"/>
      <c r="G504" s="12" t="str">
        <f>IF(ROWS(G$2:G504)&gt;$G$1,"",LOOKUP(ROWS(G$2:G504),E:E,B:B))</f>
        <v>สามทางวาย 90 องศา ลดจาน 3 ด้าน # 600x300x600 มม.</v>
      </c>
    </row>
    <row r="505" spans="1:7">
      <c r="A505" s="59">
        <v>1330</v>
      </c>
      <c r="B505" s="64" t="s">
        <v>733</v>
      </c>
      <c r="C505" s="59" t="s">
        <v>26</v>
      </c>
      <c r="D505" s="64" t="s">
        <v>212</v>
      </c>
      <c r="E505" s="12">
        <f>IF(ISNUMBER(SEARCH($F$1,B505)),LOOKUP(9.99999999999999E+307,E$1:E504)+1,"")</f>
        <v>504</v>
      </c>
      <c r="F505" s="12"/>
      <c r="G505" s="12" t="str">
        <f>IF(ROWS(G$2:G505)&gt;$G$1,"",LOOKUP(ROWS(G$2:G505),E:E,B:B))</f>
        <v>สามทางวายหน้าจาน 3 ด้าน # 150x100 มม.</v>
      </c>
    </row>
    <row r="506" spans="1:7">
      <c r="A506" s="59">
        <v>1331</v>
      </c>
      <c r="B506" s="64" t="s">
        <v>734</v>
      </c>
      <c r="C506" s="59" t="s">
        <v>26</v>
      </c>
      <c r="D506" s="64" t="s">
        <v>212</v>
      </c>
      <c r="E506" s="12">
        <f>IF(ISNUMBER(SEARCH($F$1,B506)),LOOKUP(9.99999999999999E+307,E$1:E505)+1,"")</f>
        <v>505</v>
      </c>
      <c r="F506" s="12"/>
      <c r="G506" s="12" t="str">
        <f>IF(ROWS(G$2:G506)&gt;$G$1,"",LOOKUP(ROWS(G$2:G506),E:E,B:B))</f>
        <v>สามทางวายหน้าจาน 3 ด้าน # 600x600x600 มม.</v>
      </c>
    </row>
    <row r="507" spans="1:7">
      <c r="A507" s="59">
        <v>1333</v>
      </c>
      <c r="B507" s="64" t="s">
        <v>735</v>
      </c>
      <c r="C507" s="59" t="s">
        <v>26</v>
      </c>
      <c r="D507" s="64" t="s">
        <v>212</v>
      </c>
      <c r="E507" s="12">
        <f>IF(ISNUMBER(SEARCH($F$1,B507)),LOOKUP(9.99999999999999E+307,E$1:E506)+1,"")</f>
        <v>506</v>
      </c>
      <c r="F507" s="12"/>
      <c r="G507" s="12" t="str">
        <f>IF(ROWS(G$2:G507)&gt;$G$1,"",LOOKUP(ROWS(G$2:G507),E:E,B:B))</f>
        <v>สามทางเหล็กหล่อ หน้าจาน 3 ด้าน # 100x100x100 มม.</v>
      </c>
    </row>
    <row r="508" spans="1:7">
      <c r="A508" s="59">
        <v>1332</v>
      </c>
      <c r="B508" s="64" t="s">
        <v>736</v>
      </c>
      <c r="C508" s="59" t="s">
        <v>26</v>
      </c>
      <c r="D508" s="64" t="s">
        <v>212</v>
      </c>
      <c r="E508" s="12">
        <f>IF(ISNUMBER(SEARCH($F$1,B508)),LOOKUP(9.99999999999999E+307,E$1:E507)+1,"")</f>
        <v>507</v>
      </c>
      <c r="F508" s="12"/>
      <c r="G508" s="12" t="str">
        <f>IF(ROWS(G$2:G508)&gt;$G$1,"",LOOKUP(ROWS(G$2:G508),E:E,B:B))</f>
        <v>สามทางเหล็กหล่อ หน้าจาน 3 ด้าน # 150x150x150 มม.</v>
      </c>
    </row>
    <row r="509" spans="1:7">
      <c r="A509" s="59">
        <v>1325</v>
      </c>
      <c r="B509" s="64" t="s">
        <v>736</v>
      </c>
      <c r="C509" s="59" t="s">
        <v>26</v>
      </c>
      <c r="D509" s="64" t="s">
        <v>212</v>
      </c>
      <c r="E509" s="12">
        <f>IF(ISNUMBER(SEARCH($F$1,B509)),LOOKUP(9.99999999999999E+307,E$1:E508)+1,"")</f>
        <v>508</v>
      </c>
      <c r="F509" s="12"/>
      <c r="G509" s="12" t="str">
        <f>IF(ROWS(G$2:G509)&gt;$G$1,"",LOOKUP(ROWS(G$2:G509),E:E,B:B))</f>
        <v>สามทางเหล็กหล่อ หน้าจาน 3 ด้าน # 150x150x150 มม.</v>
      </c>
    </row>
    <row r="510" spans="1:7">
      <c r="A510" s="59">
        <v>1334</v>
      </c>
      <c r="B510" s="64" t="s">
        <v>737</v>
      </c>
      <c r="C510" s="59" t="s">
        <v>26</v>
      </c>
      <c r="D510" s="64" t="s">
        <v>212</v>
      </c>
      <c r="E510" s="12">
        <f>IF(ISNUMBER(SEARCH($F$1,B510)),LOOKUP(9.99999999999999E+307,E$1:E509)+1,"")</f>
        <v>509</v>
      </c>
      <c r="F510" s="12"/>
      <c r="G510" s="12" t="str">
        <f>IF(ROWS(G$2:G510)&gt;$G$1,"",LOOKUP(ROWS(G$2:G510),E:E,B:B))</f>
        <v>สามทางเหล็กหล่อ หน้าจาน 3 ด้าน # 200x200x200 มม.</v>
      </c>
    </row>
    <row r="511" spans="1:7">
      <c r="A511" s="59">
        <v>1340</v>
      </c>
      <c r="B511" s="64" t="s">
        <v>738</v>
      </c>
      <c r="C511" s="59" t="s">
        <v>26</v>
      </c>
      <c r="D511" s="64" t="s">
        <v>212</v>
      </c>
      <c r="E511" s="12">
        <f>IF(ISNUMBER(SEARCH($F$1,B511)),LOOKUP(9.99999999999999E+307,E$1:E510)+1,"")</f>
        <v>510</v>
      </c>
      <c r="F511" s="12"/>
      <c r="G511" s="12" t="str">
        <f>IF(ROWS(G$2:G511)&gt;$G$1,"",LOOKUP(ROWS(G$2:G511),E:E,B:B))</f>
        <v>สามทางเหล็กหล่อ หน้าจาน 3 ด้าน # 300x300x300 มม.</v>
      </c>
    </row>
    <row r="512" spans="1:7">
      <c r="A512" s="59">
        <v>1341</v>
      </c>
      <c r="B512" s="64" t="s">
        <v>739</v>
      </c>
      <c r="C512" s="59" t="s">
        <v>26</v>
      </c>
      <c r="D512" s="64" t="s">
        <v>212</v>
      </c>
      <c r="E512" s="12">
        <f>IF(ISNUMBER(SEARCH($F$1,B512)),LOOKUP(9.99999999999999E+307,E$1:E511)+1,"")</f>
        <v>511</v>
      </c>
      <c r="F512" s="12"/>
      <c r="G512" s="12" t="str">
        <f>IF(ROWS(G$2:G512)&gt;$G$1,"",LOOKUP(ROWS(G$2:G512),E:E,B:B))</f>
        <v>สามทางเหล็กหล่อ หน้าจาน 3 ด้าน # 400x400x400 มม.</v>
      </c>
    </row>
    <row r="513" spans="1:7">
      <c r="A513" s="59">
        <v>1336</v>
      </c>
      <c r="B513" s="64" t="s">
        <v>740</v>
      </c>
      <c r="C513" s="59" t="s">
        <v>26</v>
      </c>
      <c r="D513" s="64" t="s">
        <v>212</v>
      </c>
      <c r="E513" s="12">
        <f>IF(ISNUMBER(SEARCH($F$1,B513)),LOOKUP(9.99999999999999E+307,E$1:E512)+1,"")</f>
        <v>512</v>
      </c>
      <c r="F513" s="12"/>
      <c r="G513" s="12" t="str">
        <f>IF(ROWS(G$2:G513)&gt;$G$1,"",LOOKUP(ROWS(G$2:G513),E:E,B:B))</f>
        <v>สามทางเหล็กหล่อ หน้าจาน 3 ด้าน # 500x500x500 มม.</v>
      </c>
    </row>
    <row r="514" spans="1:7">
      <c r="A514" s="59">
        <v>1323</v>
      </c>
      <c r="B514" s="64" t="s">
        <v>741</v>
      </c>
      <c r="C514" s="59" t="s">
        <v>26</v>
      </c>
      <c r="D514" s="64" t="s">
        <v>212</v>
      </c>
      <c r="E514" s="12">
        <f>IF(ISNUMBER(SEARCH($F$1,B514)),LOOKUP(9.99999999999999E+307,E$1:E513)+1,"")</f>
        <v>513</v>
      </c>
      <c r="F514" s="12"/>
      <c r="G514" s="12" t="str">
        <f>IF(ROWS(G$2:G514)&gt;$G$1,"",LOOKUP(ROWS(G$2:G514),E:E,B:B))</f>
        <v>สามทางเหล็กหล่อ หน้าจาน 3 ด้าน # 600x600x600 มม.</v>
      </c>
    </row>
    <row r="515" spans="1:7">
      <c r="A515" s="59">
        <v>1342</v>
      </c>
      <c r="B515" s="64" t="s">
        <v>742</v>
      </c>
      <c r="C515" s="59" t="s">
        <v>26</v>
      </c>
      <c r="D515" s="64" t="s">
        <v>212</v>
      </c>
      <c r="E515" s="12">
        <f>IF(ISNUMBER(SEARCH($F$1,B515)),LOOKUP(9.99999999999999E+307,E$1:E514)+1,"")</f>
        <v>514</v>
      </c>
      <c r="F515" s="12"/>
      <c r="G515" s="12" t="str">
        <f>IF(ROWS(G$2:G515)&gt;$G$1,"",LOOKUP(ROWS(G$2:G515),E:E,B:B))</f>
        <v>สามทางเหล็กหล่อ หน้าจาน 3 ด้าน # 700x700x700 มม.</v>
      </c>
    </row>
    <row r="516" spans="1:7">
      <c r="A516" s="59">
        <v>1515</v>
      </c>
      <c r="B516" s="64" t="s">
        <v>743</v>
      </c>
      <c r="C516" s="59" t="s">
        <v>28</v>
      </c>
      <c r="D516" s="64" t="s">
        <v>212</v>
      </c>
      <c r="E516" s="12">
        <f>IF(ISNUMBER(SEARCH($F$1,B516)),LOOKUP(9.99999999999999E+307,E$1:E515)+1,"")</f>
        <v>515</v>
      </c>
      <c r="F516" s="12"/>
      <c r="G516" s="12" t="str">
        <f>IF(ROWS(G$2:G516)&gt;$G$1,"",LOOKUP(ROWS(G$2:G516),E:E,B:B))</f>
        <v>สายจี้คอนกรีต</v>
      </c>
    </row>
    <row r="517" spans="1:7">
      <c r="A517" s="59">
        <v>1343</v>
      </c>
      <c r="B517" s="64" t="s">
        <v>744</v>
      </c>
      <c r="C517" s="59" t="s">
        <v>359</v>
      </c>
      <c r="D517" s="64" t="s">
        <v>212</v>
      </c>
      <c r="E517" s="12">
        <f>IF(ISNUMBER(SEARCH($F$1,B517)),LOOKUP(9.99999999999999E+307,E$1:E516)+1,"")</f>
        <v>516</v>
      </c>
      <c r="F517" s="12"/>
      <c r="G517" s="12" t="str">
        <f>IF(ROWS(G$2:G517)&gt;$G$1,"",LOOKUP(ROWS(G$2:G517),E:E,B:B))</f>
        <v>สายไฟ  NYY # 4x10 mm2</v>
      </c>
    </row>
    <row r="518" spans="1:7">
      <c r="A518" s="59">
        <v>1516</v>
      </c>
      <c r="B518" s="64" t="s">
        <v>745</v>
      </c>
      <c r="C518" s="59" t="s">
        <v>359</v>
      </c>
      <c r="D518" s="64" t="s">
        <v>212</v>
      </c>
      <c r="E518" s="12">
        <f>IF(ISNUMBER(SEARCH($F$1,B518)),LOOKUP(9.99999999999999E+307,E$1:E517)+1,"")</f>
        <v>517</v>
      </c>
      <c r="F518" s="12"/>
      <c r="G518" s="12" t="str">
        <f>IF(ROWS(G$2:G518)&gt;$G$1,"",LOOKUP(ROWS(G$2:G518),E:E,B:B))</f>
        <v xml:space="preserve">สายไฟ CCTV </v>
      </c>
    </row>
    <row r="519" spans="1:7">
      <c r="A519" s="59">
        <v>1517</v>
      </c>
      <c r="B519" s="64" t="s">
        <v>746</v>
      </c>
      <c r="C519" s="59" t="s">
        <v>359</v>
      </c>
      <c r="D519" s="64" t="s">
        <v>212</v>
      </c>
      <c r="E519" s="12">
        <f>IF(ISNUMBER(SEARCH($F$1,B519)),LOOKUP(9.99999999999999E+307,E$1:E518)+1,"")</f>
        <v>518</v>
      </c>
      <c r="F519" s="12"/>
      <c r="G519" s="12" t="str">
        <f>IF(ROWS(G$2:G519)&gt;$G$1,"",LOOKUP(ROWS(G$2:G519),E:E,B:B))</f>
        <v>สายไฟ THW # 10 มม.</v>
      </c>
    </row>
    <row r="520" spans="1:7">
      <c r="A520" s="59">
        <v>1518</v>
      </c>
      <c r="B520" s="64" t="s">
        <v>747</v>
      </c>
      <c r="C520" s="59" t="s">
        <v>262</v>
      </c>
      <c r="D520" s="64" t="s">
        <v>748</v>
      </c>
      <c r="E520" s="12">
        <f>IF(ISNUMBER(SEARCH($F$1,B520)),LOOKUP(9.99999999999999E+307,E$1:E519)+1,"")</f>
        <v>519</v>
      </c>
      <c r="F520" s="12"/>
      <c r="G520" s="12" t="str">
        <f>IF(ROWS(G$2:G520)&gt;$G$1,"",LOOKUP(ROWS(G$2:G520),E:E,B:B))</f>
        <v>สายไฟ THW # 1x2.5 มม.</v>
      </c>
    </row>
    <row r="521" spans="1:7">
      <c r="A521" s="59">
        <v>1519</v>
      </c>
      <c r="B521" s="64" t="s">
        <v>749</v>
      </c>
      <c r="C521" s="59" t="s">
        <v>359</v>
      </c>
      <c r="D521" s="64" t="s">
        <v>212</v>
      </c>
      <c r="E521" s="12">
        <f>IF(ISNUMBER(SEARCH($F$1,B521)),LOOKUP(9.99999999999999E+307,E$1:E520)+1,"")</f>
        <v>520</v>
      </c>
      <c r="F521" s="12"/>
      <c r="G521" s="12" t="str">
        <f>IF(ROWS(G$2:G521)&gt;$G$1,"",LOOKUP(ROWS(G$2:G521),E:E,B:B))</f>
        <v>สายไฟ THW # 1x25 มม.</v>
      </c>
    </row>
    <row r="522" spans="1:7">
      <c r="A522" s="59">
        <v>1520</v>
      </c>
      <c r="B522" s="64" t="s">
        <v>750</v>
      </c>
      <c r="C522" s="59" t="s">
        <v>262</v>
      </c>
      <c r="D522" s="64" t="s">
        <v>748</v>
      </c>
      <c r="E522" s="12">
        <f>IF(ISNUMBER(SEARCH($F$1,B522)),LOOKUP(9.99999999999999E+307,E$1:E521)+1,"")</f>
        <v>521</v>
      </c>
      <c r="F522" s="12"/>
      <c r="G522" s="12" t="str">
        <f>IF(ROWS(G$2:G522)&gt;$G$1,"",LOOKUP(ROWS(G$2:G522),E:E,B:B))</f>
        <v>สายไฟ THW # 1x4 มม.</v>
      </c>
    </row>
    <row r="523" spans="1:7">
      <c r="A523" s="59">
        <v>1521</v>
      </c>
      <c r="B523" s="64" t="s">
        <v>751</v>
      </c>
      <c r="C523" s="59" t="s">
        <v>262</v>
      </c>
      <c r="D523" s="64" t="s">
        <v>748</v>
      </c>
      <c r="E523" s="12">
        <f>IF(ISNUMBER(SEARCH($F$1,B523)),LOOKUP(9.99999999999999E+307,E$1:E522)+1,"")</f>
        <v>522</v>
      </c>
      <c r="F523" s="12"/>
      <c r="G523" s="12" t="str">
        <f>IF(ROWS(G$2:G523)&gt;$G$1,"",LOOKUP(ROWS(G$2:G523),E:E,B:B))</f>
        <v>สายไฟ THW # 1x6 มม.</v>
      </c>
    </row>
    <row r="524" spans="1:7">
      <c r="A524" s="59">
        <v>1522</v>
      </c>
      <c r="B524" s="64" t="s">
        <v>752</v>
      </c>
      <c r="C524" s="59" t="s">
        <v>359</v>
      </c>
      <c r="D524" s="64" t="s">
        <v>212</v>
      </c>
      <c r="E524" s="12">
        <f>IF(ISNUMBER(SEARCH($F$1,B524)),LOOKUP(9.99999999999999E+307,E$1:E523)+1,"")</f>
        <v>523</v>
      </c>
      <c r="F524" s="12"/>
      <c r="G524" s="12" t="str">
        <f>IF(ROWS(G$2:G524)&gt;$G$1,"",LOOKUP(ROWS(G$2:G524),E:E,B:B))</f>
        <v>สายไฟ THW # 1x70 มม.</v>
      </c>
    </row>
    <row r="525" spans="1:7">
      <c r="A525" s="59">
        <v>1537</v>
      </c>
      <c r="B525" s="64" t="s">
        <v>753</v>
      </c>
      <c r="C525" s="59" t="s">
        <v>359</v>
      </c>
      <c r="D525" s="64" t="s">
        <v>212</v>
      </c>
      <c r="E525" s="12">
        <f>IF(ISNUMBER(SEARCH($F$1,B525)),LOOKUP(9.99999999999999E+307,E$1:E524)+1,"")</f>
        <v>524</v>
      </c>
      <c r="F525" s="12"/>
      <c r="G525" s="12" t="str">
        <f>IF(ROWS(G$2:G525)&gt;$G$1,"",LOOKUP(ROWS(G$2:G525),E:E,B:B))</f>
        <v>สายไฟ VFF # 2x0.5 มม.</v>
      </c>
    </row>
    <row r="526" spans="1:7">
      <c r="A526" s="59">
        <v>1538</v>
      </c>
      <c r="B526" s="64" t="s">
        <v>754</v>
      </c>
      <c r="C526" s="59" t="s">
        <v>359</v>
      </c>
      <c r="D526" s="64" t="s">
        <v>212</v>
      </c>
      <c r="E526" s="12">
        <f>IF(ISNUMBER(SEARCH($F$1,B526)),LOOKUP(9.99999999999999E+307,E$1:E525)+1,"")</f>
        <v>525</v>
      </c>
      <c r="F526" s="12"/>
      <c r="G526" s="12" t="str">
        <f>IF(ROWS(G$2:G526)&gt;$G$1,"",LOOKUP(ROWS(G$2:G526),E:E,B:B))</f>
        <v>สายสัญญาณ # 57 มม.</v>
      </c>
    </row>
    <row r="527" spans="1:7">
      <c r="A527" s="59">
        <v>1452</v>
      </c>
      <c r="B527" s="64" t="s">
        <v>755</v>
      </c>
      <c r="C527" s="59" t="s">
        <v>253</v>
      </c>
      <c r="D527" s="64" t="s">
        <v>212</v>
      </c>
      <c r="E527" s="12">
        <f>IF(ISNUMBER(SEARCH($F$1,B527)),LOOKUP(9.99999999999999E+307,E$1:E526)+1,"")</f>
        <v>526</v>
      </c>
      <c r="F527" s="12"/>
      <c r="G527" s="12" t="str">
        <f>IF(ROWS(G$2:G527)&gt;$G$1,"",LOOKUP(ROWS(G$2:G527),E:E,B:B))</f>
        <v>สี Epoxy Nitocote EP405 RAL7035 (4L)</v>
      </c>
    </row>
    <row r="528" spans="1:7">
      <c r="A528" s="59">
        <v>1344</v>
      </c>
      <c r="B528" s="64" t="s">
        <v>756</v>
      </c>
      <c r="C528" s="59" t="s">
        <v>757</v>
      </c>
      <c r="D528" s="64" t="s">
        <v>212</v>
      </c>
      <c r="E528" s="12">
        <f>IF(ISNUMBER(SEARCH($F$1,B528)),LOOKUP(9.99999999999999E+307,E$1:E527)+1,"")</f>
        <v>527</v>
      </c>
      <c r="F528" s="12"/>
      <c r="G528" s="12" t="str">
        <f>IF(ROWS(G$2:G528)&gt;$G$1,"",LOOKUP(ROWS(G$2:G528),E:E,B:B))</f>
        <v>สีเคลือบเงา RPs เบอร์ 3003</v>
      </c>
    </row>
    <row r="529" spans="1:7">
      <c r="A529" s="59">
        <v>1345</v>
      </c>
      <c r="B529" s="64" t="s">
        <v>758</v>
      </c>
      <c r="C529" s="59" t="s">
        <v>757</v>
      </c>
      <c r="D529" s="64" t="s">
        <v>212</v>
      </c>
      <c r="E529" s="12">
        <f>IF(ISNUMBER(SEARCH($F$1,B529)),LOOKUP(9.99999999999999E+307,E$1:E528)+1,"")</f>
        <v>528</v>
      </c>
      <c r="F529" s="12"/>
      <c r="G529" s="12" t="str">
        <f>IF(ROWS(G$2:G529)&gt;$G$1,"",LOOKUP(ROWS(G$2:G529),E:E,B:B))</f>
        <v>สีเคลือบเงา RPs เบอร์ 3004</v>
      </c>
    </row>
    <row r="530" spans="1:7">
      <c r="A530" s="59">
        <v>1346</v>
      </c>
      <c r="B530" s="64" t="s">
        <v>759</v>
      </c>
      <c r="C530" s="59" t="s">
        <v>253</v>
      </c>
      <c r="D530" s="64" t="s">
        <v>212</v>
      </c>
      <c r="E530" s="12">
        <f>IF(ISNUMBER(SEARCH($F$1,B530)),LOOKUP(9.99999999999999E+307,E$1:E529)+1,"")</f>
        <v>529</v>
      </c>
      <c r="F530" s="12"/>
      <c r="G530" s="12" t="str">
        <f>IF(ROWS(G$2:G530)&gt;$G$1,"",LOOKUP(ROWS(G$2:G530),E:E,B:B))</f>
        <v>สีทาท่อ Epoxy (ดำ) ส่วน A</v>
      </c>
    </row>
    <row r="531" spans="1:7">
      <c r="A531" s="59">
        <v>1586</v>
      </c>
      <c r="B531" s="64" t="s">
        <v>760</v>
      </c>
      <c r="C531" s="59" t="s">
        <v>29</v>
      </c>
      <c r="D531" s="64" t="s">
        <v>761</v>
      </c>
      <c r="E531" s="12">
        <f>IF(ISNUMBER(SEARCH($F$1,B531)),LOOKUP(9.99999999999999E+307,E$1:E530)+1,"")</f>
        <v>530</v>
      </c>
      <c r="F531" s="12"/>
      <c r="G531" s="12" t="str">
        <f>IF(ROWS(G$2:G531)&gt;$G$1,"",LOOKUP(ROWS(G$2:G531),E:E,B:B))</f>
        <v>สีทาท่อ Epoxy (ดำ) ส่วน A+B</v>
      </c>
    </row>
    <row r="532" spans="1:7">
      <c r="A532" s="59">
        <v>1347</v>
      </c>
      <c r="B532" s="64" t="s">
        <v>762</v>
      </c>
      <c r="C532" s="59" t="s">
        <v>757</v>
      </c>
      <c r="D532" s="64" t="s">
        <v>212</v>
      </c>
      <c r="E532" s="12">
        <f>IF(ISNUMBER(SEARCH($F$1,B532)),LOOKUP(9.99999999999999E+307,E$1:E531)+1,"")</f>
        <v>531</v>
      </c>
      <c r="F532" s="12"/>
      <c r="G532" s="12" t="str">
        <f>IF(ROWS(G$2:G532)&gt;$G$1,"",LOOKUP(ROWS(G$2:G532),E:E,B:B))</f>
        <v>สีทาท่อ Epoxy (ดำ) ส่วน B</v>
      </c>
    </row>
    <row r="533" spans="1:7">
      <c r="A533" s="59">
        <v>1587</v>
      </c>
      <c r="B533" s="64" t="s">
        <v>763</v>
      </c>
      <c r="C533" s="59" t="s">
        <v>29</v>
      </c>
      <c r="D533" s="64" t="s">
        <v>761</v>
      </c>
      <c r="E533" s="12">
        <f>IF(ISNUMBER(SEARCH($F$1,B533)),LOOKUP(9.99999999999999E+307,E$1:E532)+1,"")</f>
        <v>532</v>
      </c>
      <c r="F533" s="12"/>
      <c r="G533" s="12" t="str">
        <f>IF(ROWS(G$2:G533)&gt;$G$1,"",LOOKUP(ROWS(G$2:G533),E:E,B:B))</f>
        <v>สีทาท่อ Epoxy (เทา) ส่วน A+B</v>
      </c>
    </row>
    <row r="534" spans="1:7">
      <c r="A534" s="59">
        <v>1348</v>
      </c>
      <c r="B534" s="64" t="s">
        <v>764</v>
      </c>
      <c r="C534" s="59" t="s">
        <v>253</v>
      </c>
      <c r="D534" s="64" t="s">
        <v>212</v>
      </c>
      <c r="E534" s="12">
        <f>IF(ISNUMBER(SEARCH($F$1,B534)),LOOKUP(9.99999999999999E+307,E$1:E533)+1,"")</f>
        <v>533</v>
      </c>
      <c r="F534" s="12"/>
      <c r="G534" s="12" t="str">
        <f>IF(ROWS(G$2:G534)&gt;$G$1,"",LOOKUP(ROWS(G$2:G534),E:E,B:B))</f>
        <v>สีทาท่อ Epoxy (เทา-อ่อน) ส่วน A</v>
      </c>
    </row>
    <row r="535" spans="1:7">
      <c r="A535" s="59">
        <v>1349</v>
      </c>
      <c r="B535" s="64" t="s">
        <v>765</v>
      </c>
      <c r="C535" s="59" t="s">
        <v>757</v>
      </c>
      <c r="D535" s="64" t="s">
        <v>212</v>
      </c>
      <c r="E535" s="12">
        <f>IF(ISNUMBER(SEARCH($F$1,B535)),LOOKUP(9.99999999999999E+307,E$1:E534)+1,"")</f>
        <v>534</v>
      </c>
      <c r="F535" s="12"/>
      <c r="G535" s="12" t="str">
        <f>IF(ROWS(G$2:G535)&gt;$G$1,"",LOOKUP(ROWS(G$2:G535),E:E,B:B))</f>
        <v>สีทาท่อ Epoxy (เทา-อ่อน) ส่วน B</v>
      </c>
    </row>
    <row r="536" spans="1:7">
      <c r="A536" s="59">
        <v>1350</v>
      </c>
      <c r="B536" s="64" t="s">
        <v>766</v>
      </c>
      <c r="C536" s="59" t="s">
        <v>253</v>
      </c>
      <c r="D536" s="64" t="s">
        <v>212</v>
      </c>
      <c r="E536" s="12">
        <f>IF(ISNUMBER(SEARCH($F$1,B536)),LOOKUP(9.99999999999999E+307,E$1:E535)+1,"")</f>
        <v>535</v>
      </c>
      <c r="F536" s="12"/>
      <c r="G536" s="12" t="str">
        <f>IF(ROWS(G$2:G536)&gt;$G$1,"",LOOKUP(ROWS(G$2:G536),E:E,B:B))</f>
        <v>สีทาท่อ Epoxy (ฟ้า) ส่วน A</v>
      </c>
    </row>
    <row r="537" spans="1:7">
      <c r="A537" s="59">
        <v>1351</v>
      </c>
      <c r="B537" s="64" t="s">
        <v>767</v>
      </c>
      <c r="C537" s="59" t="s">
        <v>757</v>
      </c>
      <c r="D537" s="64" t="s">
        <v>212</v>
      </c>
      <c r="E537" s="12">
        <f>IF(ISNUMBER(SEARCH($F$1,B537)),LOOKUP(9.99999999999999E+307,E$1:E536)+1,"")</f>
        <v>536</v>
      </c>
      <c r="F537" s="12"/>
      <c r="G537" s="12" t="str">
        <f>IF(ROWS(G$2:G537)&gt;$G$1,"",LOOKUP(ROWS(G$2:G537),E:E,B:B))</f>
        <v>สีทาท่อ Epoxy (ฟ้า) ส่วน B</v>
      </c>
    </row>
    <row r="538" spans="1:7">
      <c r="A538" s="59">
        <v>1352</v>
      </c>
      <c r="B538" s="64" t="s">
        <v>768</v>
      </c>
      <c r="C538" s="59" t="s">
        <v>253</v>
      </c>
      <c r="D538" s="64" t="s">
        <v>212</v>
      </c>
      <c r="E538" s="12">
        <f>IF(ISNUMBER(SEARCH($F$1,B538)),LOOKUP(9.99999999999999E+307,E$1:E537)+1,"")</f>
        <v>537</v>
      </c>
      <c r="F538" s="12"/>
      <c r="G538" s="12" t="str">
        <f>IF(ROWS(G$2:G538)&gt;$G$1,"",LOOKUP(ROWS(G$2:G538),E:E,B:B))</f>
        <v>สีทาภายนอก Captain Shield # 171</v>
      </c>
    </row>
    <row r="539" spans="1:7">
      <c r="A539" s="59">
        <v>1353</v>
      </c>
      <c r="B539" s="64" t="s">
        <v>769</v>
      </c>
      <c r="C539" s="59" t="s">
        <v>253</v>
      </c>
      <c r="D539" s="64" t="s">
        <v>212</v>
      </c>
      <c r="E539" s="12">
        <f>IF(ISNUMBER(SEARCH($F$1,B539)),LOOKUP(9.99999999999999E+307,E$1:E538)+1,"")</f>
        <v>538</v>
      </c>
      <c r="F539" s="12"/>
      <c r="G539" s="12" t="str">
        <f>IF(ROWS(G$2:G539)&gt;$G$1,"",LOOKUP(ROWS(G$2:G539),E:E,B:B))</f>
        <v>สีทาภายนอก Long Coat # D5017</v>
      </c>
    </row>
    <row r="540" spans="1:7">
      <c r="A540" s="59">
        <v>1354</v>
      </c>
      <c r="B540" s="64" t="s">
        <v>770</v>
      </c>
      <c r="C540" s="59" t="s">
        <v>253</v>
      </c>
      <c r="D540" s="64" t="s">
        <v>212</v>
      </c>
      <c r="E540" s="12">
        <f>IF(ISNUMBER(SEARCH($F$1,B540)),LOOKUP(9.99999999999999E+307,E$1:E539)+1,"")</f>
        <v>539</v>
      </c>
      <c r="F540" s="12"/>
      <c r="G540" s="12" t="str">
        <f>IF(ROWS(G$2:G540)&gt;$G$1,"",LOOKUP(ROWS(G$2:G540),E:E,B:B))</f>
        <v>สีทาภายใน Captain Shield # 171</v>
      </c>
    </row>
    <row r="541" spans="1:7">
      <c r="A541" s="59">
        <v>1355</v>
      </c>
      <c r="B541" s="64" t="s">
        <v>771</v>
      </c>
      <c r="C541" s="59" t="s">
        <v>253</v>
      </c>
      <c r="D541" s="64" t="s">
        <v>212</v>
      </c>
      <c r="E541" s="12">
        <f>IF(ISNUMBER(SEARCH($F$1,B541)),LOOKUP(9.99999999999999E+307,E$1:E540)+1,"")</f>
        <v>540</v>
      </c>
      <c r="F541" s="12"/>
      <c r="G541" s="12" t="str">
        <f>IF(ROWS(G$2:G541)&gt;$G$1,"",LOOKUP(ROWS(G$2:G541),E:E,B:B))</f>
        <v>สีทาภายใน Long Coat # L4012</v>
      </c>
    </row>
    <row r="542" spans="1:7">
      <c r="A542" s="59">
        <v>1523</v>
      </c>
      <c r="B542" s="64" t="s">
        <v>772</v>
      </c>
      <c r="C542" s="59" t="s">
        <v>253</v>
      </c>
      <c r="D542" s="64" t="s">
        <v>212</v>
      </c>
      <c r="E542" s="12">
        <f>IF(ISNUMBER(SEARCH($F$1,B542)),LOOKUP(9.99999999999999E+307,E$1:E541)+1,"")</f>
        <v>541</v>
      </c>
      <c r="F542" s="12"/>
      <c r="G542" s="12" t="str">
        <f>IF(ROWS(G$2:G542)&gt;$G$1,"",LOOKUP(ROWS(G$2:G542),E:E,B:B))</f>
        <v>สีรองพื้น P.E. Tape</v>
      </c>
    </row>
    <row r="543" spans="1:7">
      <c r="A543" s="59">
        <v>1356</v>
      </c>
      <c r="B543" s="64" t="s">
        <v>773</v>
      </c>
      <c r="C543" s="59" t="s">
        <v>253</v>
      </c>
      <c r="D543" s="64" t="s">
        <v>212</v>
      </c>
      <c r="E543" s="12">
        <f>IF(ISNUMBER(SEARCH($F$1,B543)),LOOKUP(9.99999999999999E+307,E$1:E542)+1,"")</f>
        <v>542</v>
      </c>
      <c r="F543" s="12"/>
      <c r="G543" s="12" t="str">
        <f>IF(ROWS(G$2:G543)&gt;$G$1,"",LOOKUP(ROWS(G$2:G543),E:E,B:B))</f>
        <v>สีรองพื้นกันสนิม (สีเทา) # 5 กก.</v>
      </c>
    </row>
    <row r="544" spans="1:7">
      <c r="A544" s="59">
        <v>1357</v>
      </c>
      <c r="B544" s="64" t="s">
        <v>774</v>
      </c>
      <c r="C544" s="59" t="s">
        <v>253</v>
      </c>
      <c r="D544" s="64" t="s">
        <v>212</v>
      </c>
      <c r="E544" s="12">
        <f>IF(ISNUMBER(SEARCH($F$1,B544)),LOOKUP(9.99999999999999E+307,E$1:E543)+1,"")</f>
        <v>543</v>
      </c>
      <c r="F544" s="12"/>
      <c r="G544" s="12" t="str">
        <f>IF(ROWS(G$2:G544)&gt;$G$1,"",LOOKUP(ROWS(G$2:G544),E:E,B:B))</f>
        <v>สีรองพื้นปูน Captain Shield Plus</v>
      </c>
    </row>
    <row r="545" spans="1:7">
      <c r="A545" s="59">
        <v>1358</v>
      </c>
      <c r="B545" s="64" t="s">
        <v>775</v>
      </c>
      <c r="C545" s="59" t="s">
        <v>253</v>
      </c>
      <c r="D545" s="64" t="s">
        <v>212</v>
      </c>
      <c r="E545" s="12">
        <f>IF(ISNUMBER(SEARCH($F$1,B545)),LOOKUP(9.99999999999999E+307,E$1:E544)+1,"")</f>
        <v>544</v>
      </c>
      <c r="F545" s="12"/>
      <c r="G545" s="12" t="str">
        <f>IF(ROWS(G$2:G545)&gt;$G$1,"",LOOKUP(ROWS(G$2:G545),E:E,B:B))</f>
        <v>สีรองพื้นปูน RPs</v>
      </c>
    </row>
    <row r="546" spans="1:7">
      <c r="A546" s="59">
        <v>1359</v>
      </c>
      <c r="B546" s="64" t="s">
        <v>776</v>
      </c>
      <c r="C546" s="59" t="s">
        <v>253</v>
      </c>
      <c r="D546" s="64" t="s">
        <v>212</v>
      </c>
      <c r="E546" s="12">
        <f>IF(ISNUMBER(SEARCH($F$1,B546)),LOOKUP(9.99999999999999E+307,E$1:E545)+1,"")</f>
        <v>545</v>
      </c>
      <c r="F546" s="12"/>
      <c r="G546" s="12" t="str">
        <f>IF(ROWS(G$2:G546)&gt;$G$1,"",LOOKUP(ROWS(G$2:G546),E:E,B:B))</f>
        <v>สีรองพื้นเหล็ก RPs</v>
      </c>
    </row>
    <row r="547" spans="1:7">
      <c r="A547" s="59">
        <v>1461</v>
      </c>
      <c r="B547" s="64" t="s">
        <v>777</v>
      </c>
      <c r="C547" s="59" t="s">
        <v>253</v>
      </c>
      <c r="D547" s="64" t="s">
        <v>212</v>
      </c>
      <c r="E547" s="12">
        <f>IF(ISNUMBER(SEARCH($F$1,B547)),LOOKUP(9.99999999999999E+307,E$1:E546)+1,"")</f>
        <v>546</v>
      </c>
      <c r="F547" s="12"/>
      <c r="G547" s="12" t="str">
        <f>IF(ROWS(G$2:G547)&gt;$G$1,"",LOOKUP(ROWS(G$2:G547),E:E,B:B))</f>
        <v>สีลิควิด อีพ๊อกซี่ Jotun (Part A&amp;B)</v>
      </c>
    </row>
    <row r="548" spans="1:7">
      <c r="A548" s="59">
        <v>1360</v>
      </c>
      <c r="B548" s="64" t="s">
        <v>778</v>
      </c>
      <c r="C548" s="59" t="s">
        <v>288</v>
      </c>
      <c r="D548" s="64" t="s">
        <v>212</v>
      </c>
      <c r="E548" s="12">
        <f>IF(ISNUMBER(SEARCH($F$1,B548)),LOOKUP(9.99999999999999E+307,E$1:E547)+1,"")</f>
        <v>547</v>
      </c>
      <c r="F548" s="12"/>
      <c r="G548" s="12" t="str">
        <f>IF(ROWS(G$2:G548)&gt;$G$1,"",LOOKUP(ROWS(G$2:G548),E:E,B:B))</f>
        <v>สีสเปรย์ (สีเทา)</v>
      </c>
    </row>
    <row r="549" spans="1:7">
      <c r="A549" s="59">
        <v>1648</v>
      </c>
      <c r="B549" s="64" t="s">
        <v>779</v>
      </c>
      <c r="C549" s="59" t="s">
        <v>780</v>
      </c>
      <c r="D549" s="64" t="s">
        <v>212</v>
      </c>
      <c r="E549" s="12">
        <f>IF(ISNUMBER(SEARCH($F$1,B549)),LOOKUP(9.99999999999999E+307,E$1:E548)+1,"")</f>
        <v>548</v>
      </c>
      <c r="F549" s="12"/>
      <c r="G549" s="12" t="str">
        <f>IF(ROWS(G$2:G549)&gt;$G$1,"",LOOKUP(ROWS(G$2:G549),E:E,B:B))</f>
        <v>เสาเข็ม คอร. เหลี่ยม # 0.18x0.18x5.50 ม.</v>
      </c>
    </row>
    <row r="550" spans="1:7">
      <c r="A550" s="59">
        <v>1361</v>
      </c>
      <c r="B550" s="64" t="s">
        <v>781</v>
      </c>
      <c r="C550" s="59" t="s">
        <v>780</v>
      </c>
      <c r="D550" s="64" t="s">
        <v>212</v>
      </c>
      <c r="E550" s="12">
        <f>IF(ISNUMBER(SEARCH($F$1,B550)),LOOKUP(9.99999999999999E+307,E$1:E549)+1,"")</f>
        <v>549</v>
      </c>
      <c r="F550" s="12"/>
      <c r="G550" s="12" t="str">
        <f>IF(ROWS(G$2:G550)&gt;$G$1,"",LOOKUP(ROWS(G$2:G550),E:E,B:B))</f>
        <v>เสาเข็ม คอร. เหลี่ยม # 0.26x0.26x3.5 ม.</v>
      </c>
    </row>
    <row r="551" spans="1:7">
      <c r="A551" s="59">
        <v>1362</v>
      </c>
      <c r="B551" s="64" t="s">
        <v>782</v>
      </c>
      <c r="C551" s="59" t="s">
        <v>780</v>
      </c>
      <c r="D551" s="64" t="s">
        <v>212</v>
      </c>
      <c r="E551" s="12">
        <f>IF(ISNUMBER(SEARCH($F$1,B551)),LOOKUP(9.99999999999999E+307,E$1:E550)+1,"")</f>
        <v>550</v>
      </c>
      <c r="F551" s="12"/>
      <c r="G551" s="12" t="str">
        <f>IF(ROWS(G$2:G551)&gt;$G$1,"",LOOKUP(ROWS(G$2:G551),E:E,B:B))</f>
        <v>เสาเข็ม คอร. เหลี่ยม # 0.26x0.26x6 ม.</v>
      </c>
    </row>
    <row r="552" spans="1:7">
      <c r="A552" s="59">
        <v>1363</v>
      </c>
      <c r="B552" s="64" t="s">
        <v>783</v>
      </c>
      <c r="C552" s="59" t="s">
        <v>780</v>
      </c>
      <c r="D552" s="64" t="s">
        <v>212</v>
      </c>
      <c r="E552" s="12">
        <f>IF(ISNUMBER(SEARCH($F$1,B552)),LOOKUP(9.99999999999999E+307,E$1:E551)+1,"")</f>
        <v>551</v>
      </c>
      <c r="F552" s="12"/>
      <c r="G552" s="12" t="str">
        <f>IF(ROWS(G$2:G552)&gt;$G$1,"",LOOKUP(ROWS(G$2:G552),E:E,B:B))</f>
        <v>เสาเข็ม คอร. เหลี่ยม # 0.26x0.26x6.5 ม.</v>
      </c>
    </row>
    <row r="553" spans="1:7">
      <c r="A553" s="59">
        <v>1364</v>
      </c>
      <c r="B553" s="64" t="s">
        <v>784</v>
      </c>
      <c r="C553" s="59" t="s">
        <v>780</v>
      </c>
      <c r="D553" s="64" t="s">
        <v>212</v>
      </c>
      <c r="E553" s="12">
        <f>IF(ISNUMBER(SEARCH($F$1,B553)),LOOKUP(9.99999999999999E+307,E$1:E552)+1,"")</f>
        <v>552</v>
      </c>
      <c r="F553" s="12"/>
      <c r="G553" s="12" t="str">
        <f>IF(ROWS(G$2:G553)&gt;$G$1,"",LOOKUP(ROWS(G$2:G553),E:E,B:B))</f>
        <v>เสาเข็ม คอร. เหลี่ยม # 0.26x0.26x8 ม.</v>
      </c>
    </row>
    <row r="554" spans="1:7">
      <c r="A554" s="59">
        <v>1544</v>
      </c>
      <c r="B554" s="64" t="s">
        <v>785</v>
      </c>
      <c r="C554" s="59" t="s">
        <v>780</v>
      </c>
      <c r="D554" s="64" t="s">
        <v>212</v>
      </c>
      <c r="E554" s="12">
        <f>IF(ISNUMBER(SEARCH($F$1,B554)),LOOKUP(9.99999999999999E+307,E$1:E553)+1,"")</f>
        <v>553</v>
      </c>
      <c r="F554" s="12"/>
      <c r="G554" s="12" t="str">
        <f>IF(ROWS(G$2:G554)&gt;$G$1,"",LOOKUP(ROWS(G$2:G554),E:E,B:B))</f>
        <v>เสาเข็มสี่เหลี่ยมตัน 0.22x0.22x10.00 ม.เสริมเหล็ก 4DB 12x2.00 ม.</v>
      </c>
    </row>
    <row r="555" spans="1:7">
      <c r="A555" s="59">
        <v>1545</v>
      </c>
      <c r="B555" s="64" t="s">
        <v>786</v>
      </c>
      <c r="C555" s="59" t="s">
        <v>780</v>
      </c>
      <c r="D555" s="64" t="s">
        <v>212</v>
      </c>
      <c r="E555" s="12">
        <f>IF(ISNUMBER(SEARCH($F$1,B555)),LOOKUP(9.99999999999999E+307,E$1:E554)+1,"")</f>
        <v>554</v>
      </c>
      <c r="F555" s="12"/>
      <c r="G555" s="12" t="str">
        <f>IF(ROWS(G$2:G555)&gt;$G$1,"",LOOKUP(ROWS(G$2:G555),E:E,B:B))</f>
        <v>เสาเข็มสี่เหลี่ยมตัน 0.22x0.22x10.00 ม.เสริมเหล็ก 4DB 16x2.50 ม.</v>
      </c>
    </row>
    <row r="556" spans="1:7">
      <c r="A556" s="59">
        <v>1546</v>
      </c>
      <c r="B556" s="64" t="s">
        <v>787</v>
      </c>
      <c r="C556" s="59" t="s">
        <v>780</v>
      </c>
      <c r="D556" s="64" t="s">
        <v>212</v>
      </c>
      <c r="E556" s="12">
        <f>IF(ISNUMBER(SEARCH($F$1,B556)),LOOKUP(9.99999999999999E+307,E$1:E555)+1,"")</f>
        <v>555</v>
      </c>
      <c r="F556" s="12"/>
      <c r="G556" s="12" t="str">
        <f>IF(ROWS(G$2:G556)&gt;$G$1,"",LOOKUP(ROWS(G$2:G556),E:E,B:B))</f>
        <v>เสาเข็มสี่เหลี่ยมตัน 0.22x0.22x11.50 ม.เสริมเหล็ก 4DB 12x2.00 ม.</v>
      </c>
    </row>
    <row r="557" spans="1:7">
      <c r="A557" s="59">
        <v>1365</v>
      </c>
      <c r="B557" s="64" t="s">
        <v>788</v>
      </c>
      <c r="C557" s="59" t="s">
        <v>780</v>
      </c>
      <c r="D557" s="64" t="s">
        <v>212</v>
      </c>
      <c r="E557" s="12">
        <f>IF(ISNUMBER(SEARCH($F$1,B557)),LOOKUP(9.99999999999999E+307,E$1:E556)+1,"")</f>
        <v>556</v>
      </c>
      <c r="F557" s="12"/>
      <c r="G557" s="12" t="str">
        <f>IF(ROWS(G$2:G557)&gt;$G$1,"",LOOKUP(ROWS(G$2:G557),E:E,B:B))</f>
        <v>เสาเข็มสี่เหลี่ยมตัน 0.22x0.22x6.50 ม.</v>
      </c>
    </row>
    <row r="558" spans="1:7">
      <c r="A558" s="59">
        <v>1547</v>
      </c>
      <c r="B558" s="64" t="s">
        <v>789</v>
      </c>
      <c r="C558" s="59" t="s">
        <v>780</v>
      </c>
      <c r="D558" s="64" t="s">
        <v>212</v>
      </c>
      <c r="E558" s="12">
        <f>IF(ISNUMBER(SEARCH($F$1,B558)),LOOKUP(9.99999999999999E+307,E$1:E557)+1,"")</f>
        <v>557</v>
      </c>
      <c r="F558" s="12"/>
      <c r="G558" s="12" t="str">
        <f>IF(ROWS(G$2:G558)&gt;$G$1,"",LOOKUP(ROWS(G$2:G558),E:E,B:B))</f>
        <v>เสาเข็มสี่เหลี่ยมตัน 0.30x0.30x8.00 ม.เสริมเหล็ก 4DB 16x2.50 ม.</v>
      </c>
    </row>
    <row r="559" spans="1:7">
      <c r="A559" s="59">
        <v>1367</v>
      </c>
      <c r="B559" s="64" t="s">
        <v>790</v>
      </c>
      <c r="C559" s="59" t="s">
        <v>27</v>
      </c>
      <c r="D559" s="64" t="s">
        <v>212</v>
      </c>
      <c r="E559" s="12">
        <f>IF(ISNUMBER(SEARCH($F$1,B559)),LOOKUP(9.99999999999999E+307,E$1:E558)+1,"")</f>
        <v>558</v>
      </c>
      <c r="F559" s="12"/>
      <c r="G559" s="12" t="str">
        <f>IF(ROWS(G$2:G559)&gt;$G$1,"",LOOKUP(ROWS(G$2:G559),E:E,B:B))</f>
        <v>หน้าจานเกลียวเหล็กเหนียว # 100x2 มม.</v>
      </c>
    </row>
    <row r="560" spans="1:7">
      <c r="A560" s="59">
        <v>1453</v>
      </c>
      <c r="B560" s="64" t="s">
        <v>791</v>
      </c>
      <c r="C560" s="59" t="s">
        <v>27</v>
      </c>
      <c r="D560" s="64" t="s">
        <v>212</v>
      </c>
      <c r="E560" s="12">
        <f>IF(ISNUMBER(SEARCH($F$1,B560)),LOOKUP(9.99999999999999E+307,E$1:E559)+1,"")</f>
        <v>559</v>
      </c>
      <c r="F560" s="12"/>
      <c r="G560" s="12" t="str">
        <f>IF(ROWS(G$2:G560)&gt;$G$1,"",LOOKUP(ROWS(G$2:G560),E:E,B:B))</f>
        <v>หน้าจานเกลียวเหล็กเหนียว # 50 มม.</v>
      </c>
    </row>
    <row r="561" spans="1:7">
      <c r="A561" s="59">
        <v>1376</v>
      </c>
      <c r="B561" s="64" t="s">
        <v>792</v>
      </c>
      <c r="C561" s="59" t="s">
        <v>27</v>
      </c>
      <c r="D561" s="64" t="s">
        <v>212</v>
      </c>
      <c r="E561" s="12">
        <f>IF(ISNUMBER(SEARCH($F$1,B561)),LOOKUP(9.99999999999999E+307,E$1:E560)+1,"")</f>
        <v>560</v>
      </c>
      <c r="F561" s="12"/>
      <c r="G561" s="12" t="str">
        <f>IF(ROWS(G$2:G561)&gt;$G$1,"",LOOKUP(ROWS(G$2:G561),E:E,B:B))</f>
        <v>หน้าจานตาบอดเหล็กหล่อ # 200 มม.</v>
      </c>
    </row>
    <row r="562" spans="1:7">
      <c r="A562" s="59">
        <v>1375</v>
      </c>
      <c r="B562" s="64" t="s">
        <v>793</v>
      </c>
      <c r="C562" s="59" t="s">
        <v>27</v>
      </c>
      <c r="D562" s="64" t="s">
        <v>212</v>
      </c>
      <c r="E562" s="12">
        <f>IF(ISNUMBER(SEARCH($F$1,B562)),LOOKUP(9.99999999999999E+307,E$1:E561)+1,"")</f>
        <v>561</v>
      </c>
      <c r="F562" s="12"/>
      <c r="G562" s="12" t="str">
        <f>IF(ROWS(G$2:G562)&gt;$G$1,"",LOOKUP(ROWS(G$2:G562),E:E,B:B))</f>
        <v>หน้าจานตาบอดเหล็กหล่อ # 300 มม.</v>
      </c>
    </row>
    <row r="563" spans="1:7">
      <c r="A563" s="59">
        <v>1374</v>
      </c>
      <c r="B563" s="64" t="s">
        <v>794</v>
      </c>
      <c r="C563" s="59" t="s">
        <v>27</v>
      </c>
      <c r="D563" s="64" t="s">
        <v>212</v>
      </c>
      <c r="E563" s="12">
        <f>IF(ISNUMBER(SEARCH($F$1,B563)),LOOKUP(9.99999999999999E+307,E$1:E562)+1,"")</f>
        <v>562</v>
      </c>
      <c r="F563" s="12"/>
      <c r="G563" s="12" t="str">
        <f>IF(ROWS(G$2:G563)&gt;$G$1,"",LOOKUP(ROWS(G$2:G563),E:E,B:B))</f>
        <v>หน้าจานตาบอดเหล็กหล่อ # 500 มม.</v>
      </c>
    </row>
    <row r="564" spans="1:7">
      <c r="A564" s="59">
        <v>1377</v>
      </c>
      <c r="B564" s="64" t="s">
        <v>795</v>
      </c>
      <c r="C564" s="59" t="s">
        <v>27</v>
      </c>
      <c r="D564" s="64" t="s">
        <v>212</v>
      </c>
      <c r="E564" s="12">
        <f>IF(ISNUMBER(SEARCH($F$1,B564)),LOOKUP(9.99999999999999E+307,E$1:E563)+1,"")</f>
        <v>563</v>
      </c>
      <c r="F564" s="12"/>
      <c r="G564" s="12" t="str">
        <f>IF(ROWS(G$2:G564)&gt;$G$1,"",LOOKUP(ROWS(G$2:G564),E:E,B:B))</f>
        <v>หน้าจานตาบอดเหล็กหล่อ # 700 มม.</v>
      </c>
    </row>
    <row r="565" spans="1:7">
      <c r="A565" s="59">
        <v>1585</v>
      </c>
      <c r="B565" s="64" t="s">
        <v>207</v>
      </c>
      <c r="C565" s="59" t="s">
        <v>26</v>
      </c>
      <c r="D565" s="64" t="s">
        <v>212</v>
      </c>
      <c r="E565" s="12">
        <f>IF(ISNUMBER(SEARCH($F$1,B565)),LOOKUP(9.99999999999999E+307,E$1:E564)+1,"")</f>
        <v>564</v>
      </c>
      <c r="F565" s="12"/>
      <c r="G565" s="12" t="str">
        <f>IF(ROWS(G$2:G565)&gt;$G$1,"",LOOKUP(ROWS(G$2:G565),E:E,B:B))</f>
        <v xml:space="preserve">หน้าจานเทสน้ำ </v>
      </c>
    </row>
    <row r="566" spans="1:7">
      <c r="A566" s="59">
        <v>1366</v>
      </c>
      <c r="B566" s="64" t="s">
        <v>796</v>
      </c>
      <c r="C566" s="59" t="s">
        <v>27</v>
      </c>
      <c r="D566" s="64" t="s">
        <v>212</v>
      </c>
      <c r="E566" s="12">
        <f>IF(ISNUMBER(SEARCH($F$1,B566)),LOOKUP(9.99999999999999E+307,E$1:E565)+1,"")</f>
        <v>565</v>
      </c>
      <c r="F566" s="12"/>
      <c r="G566" s="12" t="str">
        <f>IF(ROWS(G$2:G566)&gt;$G$1,"",LOOKUP(ROWS(G$2:G566),E:E,B:B))</f>
        <v>หน้าจานเหล็กเหนียวตาดี # 100 มม.</v>
      </c>
    </row>
    <row r="567" spans="1:7">
      <c r="A567" s="59">
        <v>1370</v>
      </c>
      <c r="B567" s="64" t="s">
        <v>797</v>
      </c>
      <c r="C567" s="59" t="s">
        <v>27</v>
      </c>
      <c r="D567" s="64" t="s">
        <v>212</v>
      </c>
      <c r="E567" s="12">
        <f>IF(ISNUMBER(SEARCH($F$1,B567)),LOOKUP(9.99999999999999E+307,E$1:E566)+1,"")</f>
        <v>566</v>
      </c>
      <c r="F567" s="12"/>
      <c r="G567" s="12" t="str">
        <f>IF(ROWS(G$2:G567)&gt;$G$1,"",LOOKUP(ROWS(G$2:G567),E:E,B:B))</f>
        <v>หน้าจานเหล็กเหนียวตาดี # 150 มม.</v>
      </c>
    </row>
    <row r="568" spans="1:7">
      <c r="A568" s="59">
        <v>1368</v>
      </c>
      <c r="B568" s="64" t="s">
        <v>798</v>
      </c>
      <c r="C568" s="59" t="s">
        <v>27</v>
      </c>
      <c r="D568" s="64" t="s">
        <v>212</v>
      </c>
      <c r="E568" s="12">
        <f>IF(ISNUMBER(SEARCH($F$1,B568)),LOOKUP(9.99999999999999E+307,E$1:E567)+1,"")</f>
        <v>567</v>
      </c>
      <c r="F568" s="12"/>
      <c r="G568" s="12" t="str">
        <f>IF(ROWS(G$2:G568)&gt;$G$1,"",LOOKUP(ROWS(G$2:G568),E:E,B:B))</f>
        <v>หน้าจานเหล็กเหนียวตาดี # 200 มม.</v>
      </c>
    </row>
    <row r="569" spans="1:7">
      <c r="A569" s="59">
        <v>1373</v>
      </c>
      <c r="B569" s="64" t="s">
        <v>799</v>
      </c>
      <c r="C569" s="59" t="s">
        <v>27</v>
      </c>
      <c r="D569" s="64" t="s">
        <v>212</v>
      </c>
      <c r="E569" s="12">
        <f>IF(ISNUMBER(SEARCH($F$1,B569)),LOOKUP(9.99999999999999E+307,E$1:E568)+1,"")</f>
        <v>568</v>
      </c>
      <c r="F569" s="12"/>
      <c r="G569" s="12" t="str">
        <f>IF(ROWS(G$2:G569)&gt;$G$1,"",LOOKUP(ROWS(G$2:G569),E:E,B:B))</f>
        <v>หน้าจานเหล็กเหนียวตาดี # 250 มม.</v>
      </c>
    </row>
    <row r="570" spans="1:7">
      <c r="A570" s="59">
        <v>1369</v>
      </c>
      <c r="B570" s="64" t="s">
        <v>800</v>
      </c>
      <c r="C570" s="59" t="s">
        <v>27</v>
      </c>
      <c r="D570" s="64" t="s">
        <v>212</v>
      </c>
      <c r="E570" s="12">
        <f>IF(ISNUMBER(SEARCH($F$1,B570)),LOOKUP(9.99999999999999E+307,E$1:E569)+1,"")</f>
        <v>569</v>
      </c>
      <c r="F570" s="12"/>
      <c r="G570" s="12" t="str">
        <f>IF(ROWS(G$2:G570)&gt;$G$1,"",LOOKUP(ROWS(G$2:G570),E:E,B:B))</f>
        <v>หน้าจานเหล็กเหนียวตาดี # 300 มม.</v>
      </c>
    </row>
    <row r="571" spans="1:7">
      <c r="A571" s="59">
        <v>1556</v>
      </c>
      <c r="B571" s="64" t="s">
        <v>801</v>
      </c>
      <c r="C571" s="59" t="s">
        <v>27</v>
      </c>
      <c r="D571" s="64" t="s">
        <v>212</v>
      </c>
      <c r="E571" s="12">
        <f>IF(ISNUMBER(SEARCH($F$1,B571)),LOOKUP(9.99999999999999E+307,E$1:E570)+1,"")</f>
        <v>570</v>
      </c>
      <c r="F571" s="12"/>
      <c r="G571" s="12" t="str">
        <f>IF(ROWS(G$2:G571)&gt;$G$1,"",LOOKUP(ROWS(G$2:G571),E:E,B:B))</f>
        <v>หน้าจานเหล็กเหนียวตาดี # 400 มม.</v>
      </c>
    </row>
    <row r="572" spans="1:7">
      <c r="A572" s="59">
        <v>1371</v>
      </c>
      <c r="B572" s="64" t="s">
        <v>802</v>
      </c>
      <c r="C572" s="59" t="s">
        <v>27</v>
      </c>
      <c r="D572" s="64" t="s">
        <v>212</v>
      </c>
      <c r="E572" s="12">
        <f>IF(ISNUMBER(SEARCH($F$1,B572)),LOOKUP(9.99999999999999E+307,E$1:E571)+1,"")</f>
        <v>571</v>
      </c>
      <c r="F572" s="12"/>
      <c r="G572" s="12" t="str">
        <f>IF(ROWS(G$2:G572)&gt;$G$1,"",LOOKUP(ROWS(G$2:G572),E:E,B:B))</f>
        <v>หน้าจานเหล็กเหนียวตาดี # 500 มม.</v>
      </c>
    </row>
    <row r="573" spans="1:7">
      <c r="A573" s="59">
        <v>1372</v>
      </c>
      <c r="B573" s="64" t="s">
        <v>803</v>
      </c>
      <c r="C573" s="59" t="s">
        <v>27</v>
      </c>
      <c r="D573" s="64" t="s">
        <v>212</v>
      </c>
      <c r="E573" s="12">
        <f>IF(ISNUMBER(SEARCH($F$1,B573)),LOOKUP(9.99999999999999E+307,E$1:E572)+1,"")</f>
        <v>572</v>
      </c>
      <c r="F573" s="12"/>
      <c r="G573" s="12" t="str">
        <f>IF(ROWS(G$2:G573)&gt;$G$1,"",LOOKUP(ROWS(G$2:G573),E:E,B:B))</f>
        <v>หน้าจานเหล็กเหนียวตาดี # 600 มม.</v>
      </c>
    </row>
    <row r="574" spans="1:7">
      <c r="A574" s="59">
        <v>1378</v>
      </c>
      <c r="B574" s="64" t="s">
        <v>804</v>
      </c>
      <c r="C574" s="59" t="s">
        <v>27</v>
      </c>
      <c r="D574" s="64" t="s">
        <v>212</v>
      </c>
      <c r="E574" s="12">
        <f>IF(ISNUMBER(SEARCH($F$1,B574)),LOOKUP(9.99999999999999E+307,E$1:E573)+1,"")</f>
        <v>573</v>
      </c>
      <c r="F574" s="12"/>
      <c r="G574" s="12" t="str">
        <f>IF(ROWS(G$2:G574)&gt;$G$1,"",LOOKUP(ROWS(G$2:G574),E:E,B:B))</f>
        <v>หน้าจานเหล็กเหนียวตาดี # 700 มม.</v>
      </c>
    </row>
    <row r="575" spans="1:7">
      <c r="A575" s="59">
        <v>1548</v>
      </c>
      <c r="B575" s="64" t="s">
        <v>805</v>
      </c>
      <c r="C575" s="59" t="s">
        <v>29</v>
      </c>
      <c r="D575" s="64" t="s">
        <v>212</v>
      </c>
      <c r="E575" s="12">
        <f>IF(ISNUMBER(SEARCH($F$1,B575)),LOOKUP(9.99999999999999E+307,E$1:E574)+1,"")</f>
        <v>574</v>
      </c>
      <c r="F575" s="12"/>
      <c r="G575" s="12" t="str">
        <f>IF(ROWS(G$2:G575)&gt;$G$1,"",LOOKUP(ROWS(G$2:G575),E:E,B:B))</f>
        <v>หน้าต่าง 1 วงกบเหล็กเคลือบสี 2"x4" ช่องแสงเหนือบานกระจกใสหนา 5 มม. บานเกล็ดชนิดมือโยก จำนวน 4 ช่อง</v>
      </c>
    </row>
    <row r="576" spans="1:7">
      <c r="A576" s="59">
        <v>1379</v>
      </c>
      <c r="B576" s="64" t="s">
        <v>806</v>
      </c>
      <c r="C576" s="59" t="s">
        <v>540</v>
      </c>
      <c r="D576" s="64" t="s">
        <v>212</v>
      </c>
      <c r="E576" s="12">
        <f>IF(ISNUMBER(SEARCH($F$1,B576)),LOOKUP(9.99999999999999E+307,E$1:E575)+1,"")</f>
        <v>575</v>
      </c>
      <c r="F576" s="12"/>
      <c r="G576" s="12" t="str">
        <f>IF(ROWS(G$2:G576)&gt;$G$1,"",LOOKUP(ROWS(G$2:G576),E:E,B:B))</f>
        <v>หน้าต่าง 2 ไม้เนื้อแข็ง 2x4 นิ้ว</v>
      </c>
    </row>
    <row r="577" spans="1:7">
      <c r="A577" s="59">
        <v>1549</v>
      </c>
      <c r="B577" s="64" t="s">
        <v>807</v>
      </c>
      <c r="C577" s="59" t="s">
        <v>29</v>
      </c>
      <c r="D577" s="64" t="s">
        <v>212</v>
      </c>
      <c r="E577" s="12">
        <f>IF(ISNUMBER(SEARCH($F$1,B577)),LOOKUP(9.99999999999999E+307,E$1:E576)+1,"")</f>
        <v>576</v>
      </c>
      <c r="F577" s="12"/>
      <c r="G577" s="12" t="str">
        <f>IF(ROWS(G$2:G577)&gt;$G$1,"",LOOKUP(ROWS(G$2:G577),E:E,B:B))</f>
        <v>หน้าต่าง 2 วงกบเหล็กเคลือบสี 2"x4" ช่องแสงเหนือบานกระจกใสหนา 5 มม. บานเกล็ดชนิดมือโยก จำนวน 6 ช่อง</v>
      </c>
    </row>
    <row r="578" spans="1:7">
      <c r="A578" s="59">
        <v>1380</v>
      </c>
      <c r="B578" s="64" t="s">
        <v>808</v>
      </c>
      <c r="C578" s="59" t="s">
        <v>540</v>
      </c>
      <c r="D578" s="64" t="s">
        <v>212</v>
      </c>
      <c r="E578" s="12">
        <f>IF(ISNUMBER(SEARCH($F$1,B578)),LOOKUP(9.99999999999999E+307,E$1:E577)+1,"")</f>
        <v>577</v>
      </c>
      <c r="F578" s="12"/>
      <c r="G578" s="12" t="str">
        <f>IF(ROWS(G$2:G578)&gt;$G$1,"",LOOKUP(ROWS(G$2:G578),E:E,B:B))</f>
        <v>หน้าต่าง 3,3 ไม้เนื้อแข็ง 2x4 นิ้ว</v>
      </c>
    </row>
    <row r="579" spans="1:7">
      <c r="A579" s="59">
        <v>1550</v>
      </c>
      <c r="B579" s="64" t="s">
        <v>809</v>
      </c>
      <c r="C579" s="59" t="s">
        <v>29</v>
      </c>
      <c r="D579" s="64" t="s">
        <v>212</v>
      </c>
      <c r="E579" s="12">
        <f>IF(ISNUMBER(SEARCH($F$1,B579)),LOOKUP(9.99999999999999E+307,E$1:E578)+1,"")</f>
        <v>578</v>
      </c>
      <c r="F579" s="12"/>
      <c r="G579" s="12" t="str">
        <f>IF(ROWS(G$2:G579)&gt;$G$1,"",LOOKUP(ROWS(G$2:G579),E:E,B:B))</f>
        <v>หน้าต่าง 3,3" วงกบเหล็กเคลือบสี 2"x4" ช่องแสงเหนือบานกระจกใสหนา 5 มม. บานเกล็ดชนิดมือโยก จำนวน 4 ช่อง</v>
      </c>
    </row>
    <row r="580" spans="1:7">
      <c r="A580" s="59">
        <v>1381</v>
      </c>
      <c r="B580" s="64" t="s">
        <v>810</v>
      </c>
      <c r="C580" s="59" t="s">
        <v>540</v>
      </c>
      <c r="D580" s="64" t="s">
        <v>212</v>
      </c>
      <c r="E580" s="12">
        <f>IF(ISNUMBER(SEARCH($F$1,B580)),LOOKUP(9.99999999999999E+307,E$1:E579)+1,"")</f>
        <v>579</v>
      </c>
      <c r="F580" s="12"/>
      <c r="G580" s="12" t="str">
        <f>IF(ROWS(G$2:G580)&gt;$G$1,"",LOOKUP(ROWS(G$2:G580),E:E,B:B))</f>
        <v>หน้าต่าง 4 ไม้เนื้อแข็ง 2x4 นิ้ว</v>
      </c>
    </row>
    <row r="581" spans="1:7">
      <c r="A581" s="59">
        <v>1551</v>
      </c>
      <c r="B581" s="64" t="s">
        <v>811</v>
      </c>
      <c r="C581" s="59" t="s">
        <v>29</v>
      </c>
      <c r="D581" s="64" t="s">
        <v>212</v>
      </c>
      <c r="E581" s="12">
        <f>IF(ISNUMBER(SEARCH($F$1,B581)),LOOKUP(9.99999999999999E+307,E$1:E580)+1,"")</f>
        <v>580</v>
      </c>
      <c r="F581" s="12"/>
      <c r="G581" s="12" t="str">
        <f>IF(ROWS(G$2:G581)&gt;$G$1,"",LOOKUP(ROWS(G$2:G581),E:E,B:B))</f>
        <v>หน้าต่าง 4 วงกบเหล็กเคลือบสี 2"x4" ช่องแสงส่องกระจกหนา 5 มม. บานเกล็ดชนิดมือโยก จำนวน 2 ช่อง</v>
      </c>
    </row>
    <row r="582" spans="1:7">
      <c r="A582" s="59">
        <v>1382</v>
      </c>
      <c r="B582" s="64" t="s">
        <v>812</v>
      </c>
      <c r="C582" s="59" t="s">
        <v>540</v>
      </c>
      <c r="D582" s="64" t="s">
        <v>212</v>
      </c>
      <c r="E582" s="12">
        <f>IF(ISNUMBER(SEARCH($F$1,B582)),LOOKUP(9.99999999999999E+307,E$1:E581)+1,"")</f>
        <v>581</v>
      </c>
      <c r="F582" s="12"/>
      <c r="G582" s="12" t="str">
        <f>IF(ROWS(G$2:G582)&gt;$G$1,"",LOOKUP(ROWS(G$2:G582),E:E,B:B))</f>
        <v>หน้าต่าง 5 ไม้เนื้อแข็ง 2x4 นิ้ว</v>
      </c>
    </row>
    <row r="583" spans="1:7">
      <c r="A583" s="59">
        <v>1526</v>
      </c>
      <c r="B583" s="64" t="s">
        <v>813</v>
      </c>
      <c r="C583" s="59" t="s">
        <v>27</v>
      </c>
      <c r="D583" s="64" t="s">
        <v>212</v>
      </c>
      <c r="E583" s="12">
        <f>IF(ISNUMBER(SEARCH($F$1,B583)),LOOKUP(9.99999999999999E+307,E$1:E582)+1,"")</f>
        <v>582</v>
      </c>
      <c r="F583" s="12"/>
      <c r="G583" s="12" t="str">
        <f>IF(ROWS(G$2:G583)&gt;$G$1,"",LOOKUP(ROWS(G$2:G583),E:E,B:B))</f>
        <v>หน้าแปลนเหล็ก 110 มม. PN10</v>
      </c>
    </row>
    <row r="584" spans="1:7">
      <c r="A584" s="59">
        <v>1524</v>
      </c>
      <c r="B584" s="64" t="s">
        <v>814</v>
      </c>
      <c r="C584" s="59" t="s">
        <v>27</v>
      </c>
      <c r="D584" s="64" t="s">
        <v>212</v>
      </c>
      <c r="E584" s="12">
        <f>IF(ISNUMBER(SEARCH($F$1,B584)),LOOKUP(9.99999999999999E+307,E$1:E583)+1,"")</f>
        <v>583</v>
      </c>
      <c r="F584" s="12"/>
      <c r="G584" s="12" t="str">
        <f>IF(ROWS(G$2:G584)&gt;$G$1,"",LOOKUP(ROWS(G$2:G584),E:E,B:B))</f>
        <v>หน้าแปลนเหล็ก 160 มม. PN10</v>
      </c>
    </row>
    <row r="585" spans="1:7">
      <c r="A585" s="59">
        <v>1525</v>
      </c>
      <c r="B585" s="64" t="s">
        <v>815</v>
      </c>
      <c r="C585" s="59" t="s">
        <v>27</v>
      </c>
      <c r="D585" s="64" t="s">
        <v>212</v>
      </c>
      <c r="E585" s="12">
        <f>IF(ISNUMBER(SEARCH($F$1,B585)),LOOKUP(9.99999999999999E+307,E$1:E584)+1,"")</f>
        <v>584</v>
      </c>
      <c r="F585" s="12"/>
      <c r="G585" s="12" t="str">
        <f>IF(ROWS(G$2:G585)&gt;$G$1,"",LOOKUP(ROWS(G$2:G585),E:E,B:B))</f>
        <v>หน้าแปลนเหล็ก 225 มม. PN10</v>
      </c>
    </row>
    <row r="586" spans="1:7">
      <c r="A586" s="59">
        <v>1527</v>
      </c>
      <c r="B586" s="64" t="s">
        <v>816</v>
      </c>
      <c r="C586" s="59" t="s">
        <v>27</v>
      </c>
      <c r="D586" s="64" t="s">
        <v>212</v>
      </c>
      <c r="E586" s="12">
        <f>IF(ISNUMBER(SEARCH($F$1,B586)),LOOKUP(9.99999999999999E+307,E$1:E585)+1,"")</f>
        <v>585</v>
      </c>
      <c r="F586" s="12"/>
      <c r="G586" s="12" t="str">
        <f>IF(ROWS(G$2:G586)&gt;$G$1,"",LOOKUP(ROWS(G$2:G586),E:E,B:B))</f>
        <v>หน้าแปลนเหล็ก 630 มม. PN10</v>
      </c>
    </row>
    <row r="587" spans="1:7">
      <c r="A587" s="59">
        <v>1642</v>
      </c>
      <c r="B587" s="64" t="s">
        <v>817</v>
      </c>
      <c r="C587" s="59" t="s">
        <v>818</v>
      </c>
      <c r="D587" s="64" t="s">
        <v>212</v>
      </c>
      <c r="E587" s="12">
        <f>IF(ISNUMBER(SEARCH($F$1,B587)),LOOKUP(9.99999999999999E+307,E$1:E586)+1,"")</f>
        <v>586</v>
      </c>
      <c r="F587" s="12"/>
      <c r="G587" s="12" t="str">
        <f>IF(ROWS(G$2:G587)&gt;$G$1,"",LOOKUP(ROWS(G$2:G587),E:E,B:B))</f>
        <v>หมึกพิมพ์ Canon Cartridge 328</v>
      </c>
    </row>
    <row r="588" spans="1:7">
      <c r="A588" s="59">
        <v>1383</v>
      </c>
      <c r="B588" s="64" t="s">
        <v>819</v>
      </c>
      <c r="C588" s="59" t="s">
        <v>26</v>
      </c>
      <c r="D588" s="64" t="s">
        <v>212</v>
      </c>
      <c r="E588" s="12">
        <f>IF(ISNUMBER(SEARCH($F$1,B588)),LOOKUP(9.99999999999999E+307,E$1:E587)+1,"")</f>
        <v>587</v>
      </c>
      <c r="F588" s="12"/>
      <c r="G588" s="12" t="str">
        <f>IF(ROWS(G$2:G588)&gt;$G$1,"",LOOKUP(ROWS(G$2:G588),E:E,B:B))</f>
        <v>หัวดับเพลิง # 100 มม.</v>
      </c>
    </row>
    <row r="589" spans="1:7">
      <c r="A589" s="59">
        <v>1528</v>
      </c>
      <c r="B589" s="64" t="s">
        <v>820</v>
      </c>
      <c r="C589" s="59" t="s">
        <v>26</v>
      </c>
      <c r="D589" s="64" t="s">
        <v>212</v>
      </c>
      <c r="E589" s="12">
        <f>IF(ISNUMBER(SEARCH($F$1,B589)),LOOKUP(9.99999999999999E+307,E$1:E588)+1,"")</f>
        <v>588</v>
      </c>
      <c r="F589" s="12"/>
      <c r="G589" s="12" t="str">
        <f>IF(ROWS(G$2:G589)&gt;$G$1,"",LOOKUP(ROWS(G$2:G589),E:E,B:B))</f>
        <v>หีบกุญแจประตูน้ำ # 100 มม.</v>
      </c>
    </row>
    <row r="590" spans="1:7">
      <c r="A590" s="59">
        <v>1529</v>
      </c>
      <c r="B590" s="64" t="s">
        <v>821</v>
      </c>
      <c r="C590" s="59" t="s">
        <v>26</v>
      </c>
      <c r="D590" s="64" t="s">
        <v>212</v>
      </c>
      <c r="E590" s="12">
        <f>IF(ISNUMBER(SEARCH($F$1,B590)),LOOKUP(9.99999999999999E+307,E$1:E589)+1,"")</f>
        <v>589</v>
      </c>
      <c r="F590" s="12"/>
      <c r="G590" s="12" t="str">
        <f>IF(ROWS(G$2:G590)&gt;$G$1,"",LOOKUP(ROWS(G$2:G590),E:E,B:B))</f>
        <v>หีบกุญแจประตูน้ำ # 250 มม.</v>
      </c>
    </row>
    <row r="591" spans="1:7">
      <c r="A591" s="59">
        <v>1530</v>
      </c>
      <c r="B591" s="64" t="s">
        <v>822</v>
      </c>
      <c r="C591" s="59" t="s">
        <v>26</v>
      </c>
      <c r="D591" s="64" t="s">
        <v>212</v>
      </c>
      <c r="E591" s="12">
        <f>IF(ISNUMBER(SEARCH($F$1,B591)),LOOKUP(9.99999999999999E+307,E$1:E590)+1,"")</f>
        <v>590</v>
      </c>
      <c r="F591" s="12"/>
      <c r="G591" s="12" t="str">
        <f>IF(ROWS(G$2:G591)&gt;$G$1,"",LOOKUP(ROWS(G$2:G591),E:E,B:B))</f>
        <v>หีบกุญแจประตูน้ำผีเสื้อ # 600 มม.</v>
      </c>
    </row>
    <row r="592" spans="1:7">
      <c r="A592" s="59">
        <v>1531</v>
      </c>
      <c r="B592" s="64" t="s">
        <v>823</v>
      </c>
      <c r="C592" s="59" t="s">
        <v>26</v>
      </c>
      <c r="D592" s="64" t="s">
        <v>212</v>
      </c>
      <c r="E592" s="12">
        <f>IF(ISNUMBER(SEARCH($F$1,B592)),LOOKUP(9.99999999999999E+307,E$1:E591)+1,"")</f>
        <v>591</v>
      </c>
      <c r="F592" s="12"/>
      <c r="G592" s="12" t="str">
        <f>IF(ROWS(G$2:G592)&gt;$G$1,"",LOOKUP(ROWS(G$2:G592),E:E,B:B))</f>
        <v>หีบประตูน้ำเกตวาล์ว #150 มม.</v>
      </c>
    </row>
    <row r="593" spans="1:7">
      <c r="A593" s="59">
        <v>1427</v>
      </c>
      <c r="B593" s="64" t="s">
        <v>824</v>
      </c>
      <c r="C593" s="59" t="s">
        <v>27</v>
      </c>
      <c r="D593" s="64" t="s">
        <v>212</v>
      </c>
      <c r="E593" s="12">
        <f>IF(ISNUMBER(SEARCH($F$1,B593)),LOOKUP(9.99999999999999E+307,E$1:E592)+1,"")</f>
        <v>592</v>
      </c>
      <c r="F593" s="12"/>
      <c r="G593" s="12" t="str">
        <f>IF(ROWS(G$2:G593)&gt;$G$1,"",LOOKUP(ROWS(G$2:G593),E:E,B:B))</f>
        <v>เหล็ก FB 50x50x3.2 มม.x 6ม.</v>
      </c>
    </row>
    <row r="594" spans="1:7">
      <c r="A594" s="59">
        <v>1426</v>
      </c>
      <c r="B594" s="64" t="s">
        <v>825</v>
      </c>
      <c r="C594" s="59" t="s">
        <v>27</v>
      </c>
      <c r="D594" s="64" t="s">
        <v>212</v>
      </c>
      <c r="E594" s="12">
        <f>IF(ISNUMBER(SEARCH($F$1,B594)),LOOKUP(9.99999999999999E+307,E$1:E593)+1,"")</f>
        <v>593</v>
      </c>
      <c r="F594" s="12"/>
      <c r="G594" s="12" t="str">
        <f>IF(ROWS(G$2:G594)&gt;$G$1,"",LOOKUP(ROWS(G$2:G594),E:E,B:B))</f>
        <v>เหล็ก FB 50x50x6 มม.x 6ม.</v>
      </c>
    </row>
    <row r="595" spans="1:7">
      <c r="A595" s="59">
        <v>1416</v>
      </c>
      <c r="B595" s="64" t="s">
        <v>826</v>
      </c>
      <c r="C595" s="59" t="s">
        <v>27</v>
      </c>
      <c r="D595" s="64" t="s">
        <v>212</v>
      </c>
      <c r="E595" s="12">
        <f>IF(ISNUMBER(SEARCH($F$1,B595)),LOOKUP(9.99999999999999E+307,E$1:E594)+1,"")</f>
        <v>594</v>
      </c>
      <c r="F595" s="12"/>
      <c r="G595" s="12" t="str">
        <f>IF(ROWS(G$2:G595)&gt;$G$1,"",LOOKUP(ROWS(G$2:G595),E:E,B:B))</f>
        <v>เหล็ก FB 75x75x6 มม.x 6ม.</v>
      </c>
    </row>
    <row r="596" spans="1:7">
      <c r="A596" s="59">
        <v>1408</v>
      </c>
      <c r="B596" s="64" t="s">
        <v>827</v>
      </c>
      <c r="C596" s="59" t="s">
        <v>28</v>
      </c>
      <c r="D596" s="64" t="s">
        <v>212</v>
      </c>
      <c r="E596" s="12">
        <f>IF(ISNUMBER(SEARCH($F$1,B596)),LOOKUP(9.99999999999999E+307,E$1:E595)+1,"")</f>
        <v>595</v>
      </c>
      <c r="F596" s="12"/>
      <c r="G596" s="12" t="str">
        <f>IF(ROWS(G$2:G596)&gt;$G$1,"",LOOKUP(ROWS(G$2:G596),E:E,B:B))</f>
        <v>เหล็ก IBEEM # 250x125x10x19 มม. 6 ม.</v>
      </c>
    </row>
    <row r="597" spans="1:7">
      <c r="A597" s="59">
        <v>1409</v>
      </c>
      <c r="B597" s="64" t="s">
        <v>828</v>
      </c>
      <c r="C597" s="59" t="s">
        <v>28</v>
      </c>
      <c r="D597" s="64" t="s">
        <v>212</v>
      </c>
      <c r="E597" s="12">
        <f>IF(ISNUMBER(SEARCH($F$1,B597)),LOOKUP(9.99999999999999E+307,E$1:E596)+1,"")</f>
        <v>596</v>
      </c>
      <c r="F597" s="12"/>
      <c r="G597" s="12" t="str">
        <f>IF(ROWS(G$2:G597)&gt;$G$1,"",LOOKUP(ROWS(G$2:G597),E:E,B:B))</f>
        <v>เหล็ก IBEEM # 300x150x11.5x22 มม. 6 ม.</v>
      </c>
    </row>
    <row r="598" spans="1:7">
      <c r="A598" s="59">
        <v>1384</v>
      </c>
      <c r="B598" s="64" t="s">
        <v>829</v>
      </c>
      <c r="C598" s="59" t="s">
        <v>28</v>
      </c>
      <c r="D598" s="64" t="s">
        <v>212</v>
      </c>
      <c r="E598" s="12">
        <f>IF(ISNUMBER(SEARCH($F$1,B598)),LOOKUP(9.99999999999999E+307,E$1:E597)+1,"")</f>
        <v>597</v>
      </c>
      <c r="F598" s="12"/>
      <c r="G598" s="12" t="str">
        <f>IF(ROWS(G$2:G598)&gt;$G$1,"",LOOKUP(ROWS(G$2:G598),E:E,B:B))</f>
        <v>เหล็ก IBEEM # 300x150x18.5x22 มม. 6 ม.</v>
      </c>
    </row>
    <row r="599" spans="1:7">
      <c r="A599" s="59">
        <v>1414</v>
      </c>
      <c r="B599" s="64" t="s">
        <v>830</v>
      </c>
      <c r="C599" s="59" t="s">
        <v>28</v>
      </c>
      <c r="D599" s="64" t="s">
        <v>212</v>
      </c>
      <c r="E599" s="12">
        <f>IF(ISNUMBER(SEARCH($F$1,B599)),LOOKUP(9.99999999999999E+307,E$1:E598)+1,"")</f>
        <v>598</v>
      </c>
      <c r="F599" s="12"/>
      <c r="G599" s="12" t="str">
        <f>IF(ROWS(G$2:G599)&gt;$G$1,"",LOOKUP(ROWS(G$2:G599),E:E,B:B))</f>
        <v>เหล็ก IBEEM # 400x150x10x8 มม. 6 ม.</v>
      </c>
    </row>
    <row r="600" spans="1:7">
      <c r="A600" s="59">
        <v>1417</v>
      </c>
      <c r="B600" s="64" t="s">
        <v>831</v>
      </c>
      <c r="C600" s="59" t="s">
        <v>91</v>
      </c>
      <c r="D600" s="64" t="s">
        <v>212</v>
      </c>
      <c r="E600" s="12">
        <f>IF(ISNUMBER(SEARCH($F$1,B600)),LOOKUP(9.99999999999999E+307,E$1:E599)+1,"")</f>
        <v>599</v>
      </c>
      <c r="F600" s="12"/>
      <c r="G600" s="12" t="str">
        <f>IF(ROWS(G$2:G600)&gt;$G$1,"",LOOKUP(ROWS(G$2:G600),E:E,B:B))</f>
        <v>เหล็กกล่อง # 100x100x2 มม.</v>
      </c>
    </row>
    <row r="601" spans="1:7">
      <c r="A601" s="59">
        <v>1386</v>
      </c>
      <c r="B601" s="64" t="s">
        <v>832</v>
      </c>
      <c r="C601" s="59" t="s">
        <v>91</v>
      </c>
      <c r="D601" s="64" t="s">
        <v>212</v>
      </c>
      <c r="E601" s="12">
        <f>IF(ISNUMBER(SEARCH($F$1,B601)),LOOKUP(9.99999999999999E+307,E$1:E600)+1,"")</f>
        <v>600</v>
      </c>
      <c r="F601" s="12"/>
      <c r="G601" s="12" t="str">
        <f>IF(ROWS(G$2:G601)&gt;$G$1,"",LOOKUP(ROWS(G$2:G601),E:E,B:B))</f>
        <v>เหล็กกล่อง # 100x100x2.3 มม.</v>
      </c>
    </row>
    <row r="602" spans="1:7">
      <c r="A602" s="59">
        <v>1387</v>
      </c>
      <c r="B602" s="64" t="s">
        <v>833</v>
      </c>
      <c r="C602" s="59" t="s">
        <v>91</v>
      </c>
      <c r="D602" s="64" t="s">
        <v>212</v>
      </c>
      <c r="E602" s="12">
        <f>IF(ISNUMBER(SEARCH($F$1,B602)),LOOKUP(9.99999999999999E+307,E$1:E601)+1,"")</f>
        <v>601</v>
      </c>
      <c r="F602" s="12"/>
      <c r="G602" s="12" t="str">
        <f>IF(ROWS(G$2:G602)&gt;$G$1,"",LOOKUP(ROWS(G$2:G602),E:E,B:B))</f>
        <v>เหล็กกล่อง # 100x100x3.2 มม.</v>
      </c>
    </row>
    <row r="603" spans="1:7">
      <c r="A603" s="59">
        <v>1418</v>
      </c>
      <c r="B603" s="64" t="s">
        <v>834</v>
      </c>
      <c r="C603" s="59" t="s">
        <v>91</v>
      </c>
      <c r="D603" s="64" t="s">
        <v>212</v>
      </c>
      <c r="E603" s="12">
        <f>IF(ISNUMBER(SEARCH($F$1,B603)),LOOKUP(9.99999999999999E+307,E$1:E602)+1,"")</f>
        <v>602</v>
      </c>
      <c r="F603" s="12"/>
      <c r="G603" s="12" t="str">
        <f>IF(ROWS(G$2:G603)&gt;$G$1,"",LOOKUP(ROWS(G$2:G603),E:E,B:B))</f>
        <v>เหล็กกล่อง # 100x50x2 มม.</v>
      </c>
    </row>
    <row r="604" spans="1:7">
      <c r="A604" s="59">
        <v>1423</v>
      </c>
      <c r="B604" s="64" t="s">
        <v>835</v>
      </c>
      <c r="C604" s="59" t="s">
        <v>91</v>
      </c>
      <c r="D604" s="64" t="s">
        <v>212</v>
      </c>
      <c r="E604" s="12">
        <f>IF(ISNUMBER(SEARCH($F$1,B604)),LOOKUP(9.99999999999999E+307,E$1:E603)+1,"")</f>
        <v>603</v>
      </c>
      <c r="F604" s="12"/>
      <c r="G604" s="12" t="str">
        <f>IF(ROWS(G$2:G604)&gt;$G$1,"",LOOKUP(ROWS(G$2:G604),E:E,B:B))</f>
        <v>เหล็กกล่อง # 100x50x2.3 มม.</v>
      </c>
    </row>
    <row r="605" spans="1:7">
      <c r="A605" s="59">
        <v>1640</v>
      </c>
      <c r="B605" s="64" t="s">
        <v>836</v>
      </c>
      <c r="C605" s="59" t="s">
        <v>28</v>
      </c>
      <c r="D605" s="64" t="s">
        <v>212</v>
      </c>
      <c r="E605" s="12">
        <f>IF(ISNUMBER(SEARCH($F$1,B605)),LOOKUP(9.99999999999999E+307,E$1:E604)+1,"")</f>
        <v>604</v>
      </c>
      <c r="F605" s="12"/>
      <c r="G605" s="12" t="str">
        <f>IF(ROWS(G$2:G605)&gt;$G$1,"",LOOKUP(ROWS(G$2:G605),E:E,B:B))</f>
        <v>เหล็กกล่อง # 2x2x2.5 มม.</v>
      </c>
    </row>
    <row r="606" spans="1:7">
      <c r="A606" s="59">
        <v>1567</v>
      </c>
      <c r="B606" s="64" t="s">
        <v>837</v>
      </c>
      <c r="C606" s="59" t="s">
        <v>91</v>
      </c>
      <c r="D606" s="64" t="s">
        <v>212</v>
      </c>
      <c r="E606" s="12">
        <f>IF(ISNUMBER(SEARCH($F$1,B606)),LOOKUP(9.99999999999999E+307,E$1:E605)+1,"")</f>
        <v>605</v>
      </c>
      <c r="F606" s="12"/>
      <c r="G606" s="12" t="str">
        <f>IF(ROWS(G$2:G606)&gt;$G$1,"",LOOKUP(ROWS(G$2:G606),E:E,B:B))</f>
        <v>เหล็กกล่อง # 4"x4"x6 ม. (100*100*6)</v>
      </c>
    </row>
    <row r="607" spans="1:7">
      <c r="A607" s="59">
        <v>1419</v>
      </c>
      <c r="B607" s="64" t="s">
        <v>838</v>
      </c>
      <c r="C607" s="59" t="s">
        <v>91</v>
      </c>
      <c r="D607" s="64" t="s">
        <v>212</v>
      </c>
      <c r="E607" s="12">
        <f>IF(ISNUMBER(SEARCH($F$1,B607)),LOOKUP(9.99999999999999E+307,E$1:E606)+1,"")</f>
        <v>606</v>
      </c>
      <c r="F607" s="12"/>
      <c r="G607" s="12" t="str">
        <f>IF(ROWS(G$2:G607)&gt;$G$1,"",LOOKUP(ROWS(G$2:G607),E:E,B:B))</f>
        <v>เหล็กกล่อง # 50x50x2 มม.</v>
      </c>
    </row>
    <row r="608" spans="1:7">
      <c r="A608" s="59">
        <v>1425</v>
      </c>
      <c r="B608" s="64" t="s">
        <v>839</v>
      </c>
      <c r="C608" s="59" t="s">
        <v>91</v>
      </c>
      <c r="D608" s="64" t="s">
        <v>212</v>
      </c>
      <c r="E608" s="12">
        <f>IF(ISNUMBER(SEARCH($F$1,B608)),LOOKUP(9.99999999999999E+307,E$1:E607)+1,"")</f>
        <v>607</v>
      </c>
      <c r="F608" s="12"/>
      <c r="G608" s="12" t="str">
        <f>IF(ROWS(G$2:G608)&gt;$G$1,"",LOOKUP(ROWS(G$2:G608),E:E,B:B))</f>
        <v>เหล็กกล่อง # 50x50x2.3 มม.</v>
      </c>
    </row>
    <row r="609" spans="1:7">
      <c r="A609" s="59">
        <v>1424</v>
      </c>
      <c r="B609" s="64" t="s">
        <v>840</v>
      </c>
      <c r="C609" s="59" t="s">
        <v>91</v>
      </c>
      <c r="D609" s="64" t="s">
        <v>212</v>
      </c>
      <c r="E609" s="12">
        <f>IF(ISNUMBER(SEARCH($F$1,B609)),LOOKUP(9.99999999999999E+307,E$1:E608)+1,"")</f>
        <v>608</v>
      </c>
      <c r="F609" s="12"/>
      <c r="G609" s="12" t="str">
        <f>IF(ROWS(G$2:G609)&gt;$G$1,"",LOOKUP(ROWS(G$2:G609),E:E,B:B))</f>
        <v>เหล็กกล่อง # 75x45x2.3 มม.</v>
      </c>
    </row>
    <row r="610" spans="1:7">
      <c r="A610" s="59">
        <v>1388</v>
      </c>
      <c r="B610" s="64" t="s">
        <v>841</v>
      </c>
      <c r="C610" s="59" t="s">
        <v>28</v>
      </c>
      <c r="D610" s="64" t="s">
        <v>212</v>
      </c>
      <c r="E610" s="12">
        <f>IF(ISNUMBER(SEARCH($F$1,B610)),LOOKUP(9.99999999999999E+307,E$1:E609)+1,"")</f>
        <v>609</v>
      </c>
      <c r="F610" s="12"/>
      <c r="G610" s="12" t="str">
        <f>IF(ROWS(G$2:G610)&gt;$G$1,"",LOOKUP(ROWS(G$2:G610),E:E,B:B))</f>
        <v>เหล็กข้ออ้อย # 12x10 มม.</v>
      </c>
    </row>
    <row r="611" spans="1:7">
      <c r="A611" s="59">
        <v>1389</v>
      </c>
      <c r="B611" s="64" t="s">
        <v>842</v>
      </c>
      <c r="C611" s="59" t="s">
        <v>28</v>
      </c>
      <c r="D611" s="64" t="s">
        <v>212</v>
      </c>
      <c r="E611" s="12">
        <f>IF(ISNUMBER(SEARCH($F$1,B611)),LOOKUP(9.99999999999999E+307,E$1:E610)+1,"")</f>
        <v>610</v>
      </c>
      <c r="F611" s="12"/>
      <c r="G611" s="12" t="str">
        <f>IF(ROWS(G$2:G611)&gt;$G$1,"",LOOKUP(ROWS(G$2:G611),E:E,B:B))</f>
        <v>เหล็กข้ออ้อย # 12x12 มม.</v>
      </c>
    </row>
    <row r="612" spans="1:7">
      <c r="A612" s="59">
        <v>1390</v>
      </c>
      <c r="B612" s="64" t="s">
        <v>843</v>
      </c>
      <c r="C612" s="59" t="s">
        <v>28</v>
      </c>
      <c r="D612" s="64" t="s">
        <v>212</v>
      </c>
      <c r="E612" s="12">
        <f>IF(ISNUMBER(SEARCH($F$1,B612)),LOOKUP(9.99999999999999E+307,E$1:E611)+1,"")</f>
        <v>611</v>
      </c>
      <c r="F612" s="12"/>
      <c r="G612" s="12" t="str">
        <f>IF(ROWS(G$2:G612)&gt;$G$1,"",LOOKUP(ROWS(G$2:G612),E:E,B:B))</f>
        <v>เหล็กข้ออ้อย # 16x10 มม.</v>
      </c>
    </row>
    <row r="613" spans="1:7">
      <c r="A613" s="59">
        <v>1391</v>
      </c>
      <c r="B613" s="64" t="s">
        <v>844</v>
      </c>
      <c r="C613" s="59" t="s">
        <v>28</v>
      </c>
      <c r="D613" s="64" t="s">
        <v>212</v>
      </c>
      <c r="E613" s="12">
        <f>IF(ISNUMBER(SEARCH($F$1,B613)),LOOKUP(9.99999999999999E+307,E$1:E612)+1,"")</f>
        <v>612</v>
      </c>
      <c r="F613" s="12"/>
      <c r="G613" s="12" t="str">
        <f>IF(ROWS(G$2:G613)&gt;$G$1,"",LOOKUP(ROWS(G$2:G613),E:E,B:B))</f>
        <v>เหล็กข้ออ้อย # 16x12 มม.</v>
      </c>
    </row>
    <row r="614" spans="1:7">
      <c r="A614" s="59">
        <v>1392</v>
      </c>
      <c r="B614" s="64" t="s">
        <v>192</v>
      </c>
      <c r="C614" s="59" t="s">
        <v>28</v>
      </c>
      <c r="D614" s="64" t="s">
        <v>212</v>
      </c>
      <c r="E614" s="12">
        <f>IF(ISNUMBER(SEARCH($F$1,B614)),LOOKUP(9.99999999999999E+307,E$1:E613)+1,"")</f>
        <v>613</v>
      </c>
      <c r="F614" s="12"/>
      <c r="G614" s="12" t="str">
        <f>IF(ROWS(G$2:G614)&gt;$G$1,"",LOOKUP(ROWS(G$2:G614),E:E,B:B))</f>
        <v>เหล็กข้ออ้อย # 20x10 มม.</v>
      </c>
    </row>
    <row r="615" spans="1:7">
      <c r="A615" s="59">
        <v>1393</v>
      </c>
      <c r="B615" s="64" t="s">
        <v>845</v>
      </c>
      <c r="C615" s="59" t="s">
        <v>28</v>
      </c>
      <c r="D615" s="64" t="s">
        <v>212</v>
      </c>
      <c r="E615" s="12">
        <f>IF(ISNUMBER(SEARCH($F$1,B615)),LOOKUP(9.99999999999999E+307,E$1:E614)+1,"")</f>
        <v>614</v>
      </c>
      <c r="F615" s="12"/>
      <c r="G615" s="12" t="str">
        <f>IF(ROWS(G$2:G615)&gt;$G$1,"",LOOKUP(ROWS(G$2:G615),E:E,B:B))</f>
        <v>เหล็กข้ออ้อย # 20x12 มม.</v>
      </c>
    </row>
    <row r="616" spans="1:7">
      <c r="A616" s="59">
        <v>1394</v>
      </c>
      <c r="B616" s="64" t="s">
        <v>846</v>
      </c>
      <c r="C616" s="59" t="s">
        <v>28</v>
      </c>
      <c r="D616" s="64" t="s">
        <v>212</v>
      </c>
      <c r="E616" s="12">
        <f>IF(ISNUMBER(SEARCH($F$1,B616)),LOOKUP(9.99999999999999E+307,E$1:E615)+1,"")</f>
        <v>615</v>
      </c>
      <c r="F616" s="12"/>
      <c r="G616" s="12" t="str">
        <f>IF(ROWS(G$2:G616)&gt;$G$1,"",LOOKUP(ROWS(G$2:G616),E:E,B:B))</f>
        <v>เหล็กข้ออ้อย # 25x12 มม.</v>
      </c>
    </row>
    <row r="617" spans="1:7">
      <c r="A617" s="59">
        <v>1460</v>
      </c>
      <c r="B617" s="64" t="s">
        <v>847</v>
      </c>
      <c r="C617" s="59" t="s">
        <v>28</v>
      </c>
      <c r="D617" s="64" t="s">
        <v>212</v>
      </c>
      <c r="E617" s="12">
        <f>IF(ISNUMBER(SEARCH($F$1,B617)),LOOKUP(9.99999999999999E+307,E$1:E616)+1,"")</f>
        <v>616</v>
      </c>
      <c r="F617" s="12"/>
      <c r="G617" s="12" t="str">
        <f>IF(ROWS(G$2:G617)&gt;$G$1,"",LOOKUP(ROWS(G$2:G617),E:E,B:B))</f>
        <v>เหล็กข้ออ้อย # 6x10 มม.</v>
      </c>
    </row>
    <row r="618" spans="1:7">
      <c r="A618" s="59">
        <v>1399</v>
      </c>
      <c r="B618" s="64" t="s">
        <v>848</v>
      </c>
      <c r="C618" s="59" t="s">
        <v>28</v>
      </c>
      <c r="D618" s="64" t="s">
        <v>212</v>
      </c>
      <c r="E618" s="12">
        <f>IF(ISNUMBER(SEARCH($F$1,B618)),LOOKUP(9.99999999999999E+307,E$1:E617)+1,"")</f>
        <v>617</v>
      </c>
      <c r="F618" s="12"/>
      <c r="G618" s="12" t="str">
        <f>IF(ROWS(G$2:G618)&gt;$G$1,"",LOOKUP(ROWS(G$2:G618),E:E,B:B))</f>
        <v>เหล็กข้ออ้อย # 9x10 มม.</v>
      </c>
    </row>
    <row r="619" spans="1:7">
      <c r="A619" s="59">
        <v>1385</v>
      </c>
      <c r="B619" s="64" t="s">
        <v>849</v>
      </c>
      <c r="C619" s="59" t="s">
        <v>28</v>
      </c>
      <c r="D619" s="64" t="s">
        <v>212</v>
      </c>
      <c r="E619" s="12">
        <f>IF(ISNUMBER(SEARCH($F$1,B619)),LOOKUP(9.99999999999999E+307,E$1:E618)+1,"")</f>
        <v>618</v>
      </c>
      <c r="F619" s="12"/>
      <c r="G619" s="12" t="str">
        <f>IF(ROWS(G$2:G619)&gt;$G$1,"",LOOKUP(ROWS(G$2:G619),E:E,B:B))</f>
        <v>เหล็กฉาก # 100x50x20x4.0มม. x6 ม.</v>
      </c>
    </row>
    <row r="620" spans="1:7">
      <c r="A620" s="59">
        <v>1466</v>
      </c>
      <c r="B620" s="64" t="s">
        <v>850</v>
      </c>
      <c r="C620" s="59" t="s">
        <v>28</v>
      </c>
      <c r="D620" s="64" t="s">
        <v>212</v>
      </c>
      <c r="E620" s="12">
        <f>IF(ISNUMBER(SEARCH($F$1,B620)),LOOKUP(9.99999999999999E+307,E$1:E619)+1,"")</f>
        <v>619</v>
      </c>
      <c r="F620" s="12"/>
      <c r="G620" s="12" t="str">
        <f>IF(ROWS(G$2:G620)&gt;$G$1,"",LOOKUP(ROWS(G$2:G620),E:E,B:B))</f>
        <v>เหล็กฉาก # 50x50x20x4 มม.x6 ม.</v>
      </c>
    </row>
    <row r="621" spans="1:7">
      <c r="A621" s="59">
        <v>1405</v>
      </c>
      <c r="B621" s="64" t="s">
        <v>851</v>
      </c>
      <c r="C621" s="59" t="s">
        <v>28</v>
      </c>
      <c r="D621" s="64" t="s">
        <v>212</v>
      </c>
      <c r="E621" s="12">
        <f>IF(ISNUMBER(SEARCH($F$1,B621)),LOOKUP(9.99999999999999E+307,E$1:E620)+1,"")</f>
        <v>620</v>
      </c>
      <c r="F621" s="12"/>
      <c r="G621" s="12" t="str">
        <f>IF(ROWS(G$2:G621)&gt;$G$1,"",LOOKUP(ROWS(G$2:G621),E:E,B:B))</f>
        <v>เหล็กฉาก # 50x50x6มม.x6 ม.</v>
      </c>
    </row>
    <row r="622" spans="1:7">
      <c r="A622" s="59">
        <v>1415</v>
      </c>
      <c r="B622" s="64" t="s">
        <v>851</v>
      </c>
      <c r="C622" s="59" t="s">
        <v>28</v>
      </c>
      <c r="D622" s="64" t="s">
        <v>212</v>
      </c>
      <c r="E622" s="12">
        <f>IF(ISNUMBER(SEARCH($F$1,B622)),LOOKUP(9.99999999999999E+307,E$1:E621)+1,"")</f>
        <v>621</v>
      </c>
      <c r="F622" s="12"/>
      <c r="G622" s="12" t="str">
        <f>IF(ROWS(G$2:G622)&gt;$G$1,"",LOOKUP(ROWS(G$2:G622),E:E,B:B))</f>
        <v>เหล็กฉาก # 50x50x6มม.x6 ม.</v>
      </c>
    </row>
    <row r="623" spans="1:7">
      <c r="A623" s="59">
        <v>1429</v>
      </c>
      <c r="B623" s="64" t="s">
        <v>852</v>
      </c>
      <c r="C623" s="59" t="s">
        <v>28</v>
      </c>
      <c r="D623" s="64" t="s">
        <v>212</v>
      </c>
      <c r="E623" s="12">
        <f>IF(ISNUMBER(SEARCH($F$1,B623)),LOOKUP(9.99999999999999E+307,E$1:E622)+1,"")</f>
        <v>622</v>
      </c>
      <c r="F623" s="12"/>
      <c r="G623" s="12" t="str">
        <f>IF(ROWS(G$2:G623)&gt;$G$1,"",LOOKUP(ROWS(G$2:G623),E:E,B:B))</f>
        <v>เหล็กฉาก # 65x65x6มม.x6 ม.</v>
      </c>
    </row>
    <row r="624" spans="1:7">
      <c r="A624" s="59">
        <v>1395</v>
      </c>
      <c r="B624" s="64" t="s">
        <v>853</v>
      </c>
      <c r="C624" s="59" t="s">
        <v>28</v>
      </c>
      <c r="D624" s="64" t="s">
        <v>212</v>
      </c>
      <c r="E624" s="12">
        <f>IF(ISNUMBER(SEARCH($F$1,B624)),LOOKUP(9.99999999999999E+307,E$1:E623)+1,"")</f>
        <v>623</v>
      </c>
      <c r="F624" s="12"/>
      <c r="G624" s="12" t="str">
        <f>IF(ROWS(G$2:G624)&gt;$G$1,"",LOOKUP(ROWS(G$2:G624),E:E,B:B))</f>
        <v>เหล็กตัวซี # 100x50x20x2.3มม. x6 ม.</v>
      </c>
    </row>
    <row r="625" spans="1:7">
      <c r="A625" s="59">
        <v>1428</v>
      </c>
      <c r="B625" s="64" t="s">
        <v>854</v>
      </c>
      <c r="C625" s="59" t="s">
        <v>28</v>
      </c>
      <c r="D625" s="64" t="s">
        <v>212</v>
      </c>
      <c r="E625" s="12">
        <f>IF(ISNUMBER(SEARCH($F$1,B625)),LOOKUP(9.99999999999999E+307,E$1:E624)+1,"")</f>
        <v>624</v>
      </c>
      <c r="F625" s="12"/>
      <c r="G625" s="12" t="str">
        <f>IF(ROWS(G$2:G625)&gt;$G$1,"",LOOKUP(ROWS(G$2:G625),E:E,B:B))</f>
        <v>เหล็กตัวซี # 125x50x20x2.3มม. x6 ม.</v>
      </c>
    </row>
    <row r="626" spans="1:7">
      <c r="A626" s="59">
        <v>1396</v>
      </c>
      <c r="B626" s="64" t="s">
        <v>855</v>
      </c>
      <c r="C626" s="59" t="s">
        <v>28</v>
      </c>
      <c r="D626" s="64" t="s">
        <v>212</v>
      </c>
      <c r="E626" s="12">
        <f>IF(ISNUMBER(SEARCH($F$1,B626)),LOOKUP(9.99999999999999E+307,E$1:E625)+1,"")</f>
        <v>625</v>
      </c>
      <c r="F626" s="12"/>
      <c r="G626" s="12" t="str">
        <f>IF(ROWS(G$2:G626)&gt;$G$1,"",LOOKUP(ROWS(G$2:G626),E:E,B:B))</f>
        <v>เหล็กตัวซี # 150x50x20x3.2มม. x6 ม.</v>
      </c>
    </row>
    <row r="627" spans="1:7">
      <c r="A627" s="59">
        <v>1421</v>
      </c>
      <c r="B627" s="64" t="s">
        <v>856</v>
      </c>
      <c r="C627" s="59" t="s">
        <v>91</v>
      </c>
      <c r="D627" s="64" t="s">
        <v>212</v>
      </c>
      <c r="E627" s="12">
        <f>IF(ISNUMBER(SEARCH($F$1,B627)),LOOKUP(9.99999999999999E+307,E$1:E626)+1,"")</f>
        <v>626</v>
      </c>
      <c r="F627" s="12"/>
      <c r="G627" s="12" t="str">
        <f>IF(ROWS(G$2:G627)&gt;$G$1,"",LOOKUP(ROWS(G$2:G627),E:E,B:B))</f>
        <v>เหล็กท่อดำ 100x3.6 มม.</v>
      </c>
    </row>
    <row r="628" spans="1:7">
      <c r="A628" s="59">
        <v>1422</v>
      </c>
      <c r="B628" s="64" t="s">
        <v>857</v>
      </c>
      <c r="C628" s="59" t="s">
        <v>91</v>
      </c>
      <c r="D628" s="64" t="s">
        <v>212</v>
      </c>
      <c r="E628" s="12">
        <f>IF(ISNUMBER(SEARCH($F$1,B628)),LOOKUP(9.99999999999999E+307,E$1:E627)+1,"")</f>
        <v>627</v>
      </c>
      <c r="F628" s="12"/>
      <c r="G628" s="12" t="str">
        <f>IF(ROWS(G$2:G628)&gt;$G$1,"",LOOKUP(ROWS(G$2:G628),E:E,B:B))</f>
        <v>เหล็กท่อดำ 32x2.6 มม.</v>
      </c>
    </row>
    <row r="629" spans="1:7">
      <c r="A629" s="59">
        <v>1650</v>
      </c>
      <c r="B629" s="64" t="s">
        <v>858</v>
      </c>
      <c r="C629" s="59" t="s">
        <v>91</v>
      </c>
      <c r="D629" s="64" t="s">
        <v>212</v>
      </c>
      <c r="E629" s="12">
        <f>IF(ISNUMBER(SEARCH($F$1,B629)),LOOKUP(9.99999999999999E+307,E$1:E628)+1,"")</f>
        <v>628</v>
      </c>
      <c r="F629" s="12"/>
      <c r="G629" s="12" t="str">
        <f>IF(ROWS(G$2:G629)&gt;$G$1,"",LOOKUP(ROWS(G$2:G629),E:E,B:B))</f>
        <v>เหล็กท่อดำ 48X6 มม.</v>
      </c>
    </row>
    <row r="630" spans="1:7">
      <c r="A630" s="59">
        <v>1420</v>
      </c>
      <c r="B630" s="64" t="s">
        <v>859</v>
      </c>
      <c r="C630" s="59" t="s">
        <v>91</v>
      </c>
      <c r="D630" s="64" t="s">
        <v>212</v>
      </c>
      <c r="E630" s="12">
        <f>IF(ISNUMBER(SEARCH($F$1,B630)),LOOKUP(9.99999999999999E+307,E$1:E629)+1,"")</f>
        <v>629</v>
      </c>
      <c r="F630" s="12"/>
      <c r="G630" s="12" t="str">
        <f>IF(ROWS(G$2:G630)&gt;$G$1,"",LOOKUP(ROWS(G$2:G630),E:E,B:B))</f>
        <v>เหล็กท่อดำ 65x3.2 มม.</v>
      </c>
    </row>
    <row r="631" spans="1:7">
      <c r="A631" s="59">
        <v>1568</v>
      </c>
      <c r="B631" s="64" t="s">
        <v>860</v>
      </c>
      <c r="C631" s="59" t="s">
        <v>29</v>
      </c>
      <c r="D631" s="64" t="s">
        <v>212</v>
      </c>
      <c r="E631" s="12">
        <f>IF(ISNUMBER(SEARCH($F$1,B631)),LOOKUP(9.99999999999999E+307,E$1:E630)+1,"")</f>
        <v>630</v>
      </c>
      <c r="F631" s="12"/>
      <c r="G631" s="12" t="str">
        <f>IF(ROWS(G$2:G631)&gt;$G$1,"",LOOKUP(ROWS(G$2:G631),E:E,B:B))</f>
        <v>เหล็กแป๊บค้ำยันแกนเลื่อน พร้อมเกลียวหัวท้าย # 3x200 ม.</v>
      </c>
    </row>
    <row r="632" spans="1:7">
      <c r="A632" s="59">
        <v>1569</v>
      </c>
      <c r="B632" s="64" t="s">
        <v>861</v>
      </c>
      <c r="C632" s="59" t="s">
        <v>29</v>
      </c>
      <c r="D632" s="64" t="s">
        <v>212</v>
      </c>
      <c r="E632" s="12">
        <f>IF(ISNUMBER(SEARCH($F$1,B632)),LOOKUP(9.99999999999999E+307,E$1:E631)+1,"")</f>
        <v>631</v>
      </c>
      <c r="F632" s="12"/>
      <c r="G632" s="12" t="str">
        <f>IF(ROWS(G$2:G632)&gt;$G$1,"",LOOKUP(ROWS(G$2:G632),E:E,B:B))</f>
        <v>เหล็กแป๊บค้ำยันขาล่าง พร้อมตัวยูยันแบบ # 2x1.50 ม.</v>
      </c>
    </row>
    <row r="633" spans="1:7">
      <c r="A633" s="59">
        <v>1397</v>
      </c>
      <c r="B633" s="64" t="s">
        <v>862</v>
      </c>
      <c r="C633" s="59" t="s">
        <v>27</v>
      </c>
      <c r="D633" s="64" t="s">
        <v>212</v>
      </c>
      <c r="E633" s="12">
        <f>IF(ISNUMBER(SEARCH($F$1,B633)),LOOKUP(9.99999999999999E+307,E$1:E632)+1,"")</f>
        <v>632</v>
      </c>
      <c r="F633" s="12"/>
      <c r="G633" s="12" t="str">
        <f>IF(ROWS(G$2:G633)&gt;$G$1,"",LOOKUP(ROWS(G$2:G633),E:E,B:B))</f>
        <v>เหล็กแผ่น 4x8 ฟุต # 3 มม.</v>
      </c>
    </row>
    <row r="634" spans="1:7">
      <c r="A634" s="59">
        <v>1467</v>
      </c>
      <c r="B634" s="64" t="s">
        <v>863</v>
      </c>
      <c r="C634" s="59" t="s">
        <v>27</v>
      </c>
      <c r="D634" s="64" t="s">
        <v>212</v>
      </c>
      <c r="E634" s="12">
        <f>IF(ISNUMBER(SEARCH($F$1,B634)),LOOKUP(9.99999999999999E+307,E$1:E633)+1,"")</f>
        <v>633</v>
      </c>
      <c r="F634" s="12"/>
      <c r="G634" s="12" t="str">
        <f>IF(ROWS(G$2:G634)&gt;$G$1,"",LOOKUP(ROWS(G$2:G634),E:E,B:B))</f>
        <v>เหล็กแผ่น 4x8 ฟุต # 5 มม.</v>
      </c>
    </row>
    <row r="635" spans="1:7">
      <c r="A635" s="59">
        <v>1254</v>
      </c>
      <c r="B635" s="64" t="s">
        <v>864</v>
      </c>
      <c r="C635" s="59" t="s">
        <v>27</v>
      </c>
      <c r="D635" s="64" t="s">
        <v>212</v>
      </c>
      <c r="E635" s="12">
        <f>IF(ISNUMBER(SEARCH($F$1,B635)),LOOKUP(9.99999999999999E+307,E$1:E634)+1,"")</f>
        <v>634</v>
      </c>
      <c r="F635" s="12"/>
      <c r="G635" s="12" t="str">
        <f>IF(ROWS(G$2:G635)&gt;$G$1,"",LOOKUP(ROWS(G$2:G635),E:E,B:B))</f>
        <v>เหล็กแผ่น 4x8 ฟุต # 6 มม.</v>
      </c>
    </row>
    <row r="636" spans="1:7">
      <c r="A636" s="59">
        <v>1468</v>
      </c>
      <c r="B636" s="64" t="s">
        <v>865</v>
      </c>
      <c r="C636" s="59" t="s">
        <v>27</v>
      </c>
      <c r="D636" s="64" t="s">
        <v>212</v>
      </c>
      <c r="E636" s="12">
        <f>IF(ISNUMBER(SEARCH($F$1,B636)),LOOKUP(9.99999999999999E+307,E$1:E635)+1,"")</f>
        <v>635</v>
      </c>
      <c r="F636" s="12"/>
      <c r="G636" s="12" t="str">
        <f>IF(ROWS(G$2:G636)&gt;$G$1,"",LOOKUP(ROWS(G$2:G636),E:E,B:B))</f>
        <v>เหล็กแผ่นดำ 5x20 ฟุต # 5 มม.</v>
      </c>
    </row>
    <row r="637" spans="1:7">
      <c r="A637" s="59">
        <v>1638</v>
      </c>
      <c r="B637" s="64" t="s">
        <v>866</v>
      </c>
      <c r="C637" s="59" t="s">
        <v>28</v>
      </c>
      <c r="D637" s="64" t="s">
        <v>212</v>
      </c>
      <c r="E637" s="12">
        <f>IF(ISNUMBER(SEARCH($F$1,B637)),LOOKUP(9.99999999999999E+307,E$1:E636)+1,"")</f>
        <v>636</v>
      </c>
      <c r="F637" s="12"/>
      <c r="G637" s="12" t="str">
        <f>IF(ROWS(G$2:G637)&gt;$G$1,"",LOOKUP(ROWS(G$2:G637),E:E,B:B))</f>
        <v>เหล็กเส้นกลม ขนาด 25x12 มม.</v>
      </c>
    </row>
    <row r="638" spans="1:7">
      <c r="A638" s="59">
        <v>1398</v>
      </c>
      <c r="B638" s="64" t="s">
        <v>867</v>
      </c>
      <c r="C638" s="59" t="s">
        <v>28</v>
      </c>
      <c r="D638" s="64" t="s">
        <v>212</v>
      </c>
      <c r="E638" s="12">
        <f>IF(ISNUMBER(SEARCH($F$1,B638)),LOOKUP(9.99999999999999E+307,E$1:E637)+1,"")</f>
        <v>637</v>
      </c>
      <c r="F638" s="12"/>
      <c r="G638" s="12" t="str">
        <f>IF(ROWS(G$2:G638)&gt;$G$1,"",LOOKUP(ROWS(G$2:G638),E:E,B:B))</f>
        <v>เหล็กเส้นกลม ขนาด 6x10 มม.</v>
      </c>
    </row>
    <row r="639" spans="1:7">
      <c r="A639" s="59">
        <v>1407</v>
      </c>
      <c r="B639" s="64" t="s">
        <v>868</v>
      </c>
      <c r="C639" s="59" t="s">
        <v>28</v>
      </c>
      <c r="D639" s="64" t="s">
        <v>212</v>
      </c>
      <c r="E639" s="12">
        <f>IF(ISNUMBER(SEARCH($F$1,B639)),LOOKUP(9.99999999999999E+307,E$1:E638)+1,"")</f>
        <v>638</v>
      </c>
      <c r="F639" s="12"/>
      <c r="G639" s="12" t="str">
        <f>IF(ROWS(G$2:G639)&gt;$G$1,"",LOOKUP(ROWS(G$2:G639),E:E,B:B))</f>
        <v>เหล็กเส้นกลม ขนาด 9x10 มม.</v>
      </c>
    </row>
    <row r="640" spans="1:7">
      <c r="A640" s="59">
        <v>1475</v>
      </c>
      <c r="B640" s="64" t="s">
        <v>869</v>
      </c>
      <c r="C640" s="59" t="s">
        <v>26</v>
      </c>
      <c r="D640" s="64" t="s">
        <v>212</v>
      </c>
      <c r="E640" s="12">
        <f>IF(ISNUMBER(SEARCH($F$1,B640)),LOOKUP(9.99999999999999E+307,E$1:E639)+1,"")</f>
        <v>639</v>
      </c>
      <c r="F640" s="12"/>
      <c r="G640" s="12" t="str">
        <f>IF(ROWS(G$2:G640)&gt;$G$1,"",LOOKUP(ROWS(G$2:G640),E:E,B:B))</f>
        <v>เหล็กอินเนอร์ ผนังหนา 0.40 ม.</v>
      </c>
    </row>
    <row r="641" spans="1:7">
      <c r="A641" s="59">
        <v>1400</v>
      </c>
      <c r="B641" s="64" t="s">
        <v>870</v>
      </c>
      <c r="C641" s="59" t="s">
        <v>27</v>
      </c>
      <c r="D641" s="64" t="s">
        <v>212</v>
      </c>
      <c r="E641" s="12">
        <f>IF(ISNUMBER(SEARCH($F$1,B641)),LOOKUP(9.99999999999999E+307,E$1:E640)+1,"")</f>
        <v>640</v>
      </c>
      <c r="F641" s="12"/>
      <c r="G641" s="12" t="str">
        <f>IF(ROWS(G$2:G641)&gt;$G$1,"",LOOKUP(ROWS(G$2:G641),E:E,B:B))</f>
        <v>แหวนยาง (Rubber Ring) # 6 นิ้ว (150 มม.)</v>
      </c>
    </row>
    <row r="642" spans="1:7">
      <c r="A642" s="59">
        <v>1401</v>
      </c>
      <c r="B642" s="64" t="s">
        <v>871</v>
      </c>
      <c r="C642" s="59" t="s">
        <v>27</v>
      </c>
      <c r="D642" s="64" t="s">
        <v>212</v>
      </c>
      <c r="E642" s="12">
        <f>IF(ISNUMBER(SEARCH($F$1,B642)),LOOKUP(9.99999999999999E+307,E$1:E641)+1,"")</f>
        <v>641</v>
      </c>
      <c r="F642" s="12"/>
      <c r="G642" s="12" t="str">
        <f>IF(ROWS(G$2:G642)&gt;$G$1,"",LOOKUP(ROWS(G$2:G642),E:E,B:B))</f>
        <v>แหวนยาง (Rubber Ring) # 8 นิ้ว (200 มม.)</v>
      </c>
    </row>
    <row r="643" spans="1:7">
      <c r="A643" s="59">
        <v>1402</v>
      </c>
      <c r="B643" s="64" t="s">
        <v>872</v>
      </c>
      <c r="C643" s="59" t="s">
        <v>27</v>
      </c>
      <c r="D643" s="64" t="s">
        <v>212</v>
      </c>
      <c r="E643" s="12">
        <f>IF(ISNUMBER(SEARCH($F$1,B643)),LOOKUP(9.99999999999999E+307,E$1:E642)+1,"")</f>
        <v>642</v>
      </c>
      <c r="F643" s="12"/>
      <c r="G643" s="12" t="str">
        <f>IF(ROWS(G$2:G643)&gt;$G$1,"",LOOKUP(ROWS(G$2:G643),E:E,B:B))</f>
        <v>แหวนยางปากระฆัง # 150 มม.</v>
      </c>
    </row>
    <row r="644" spans="1:7">
      <c r="A644" s="59">
        <v>1403</v>
      </c>
      <c r="B644" s="64" t="s">
        <v>873</v>
      </c>
      <c r="C644" s="59" t="s">
        <v>27</v>
      </c>
      <c r="D644" s="64" t="s">
        <v>212</v>
      </c>
      <c r="E644" s="12">
        <f>IF(ISNUMBER(SEARCH($F$1,B644)),LOOKUP(9.99999999999999E+307,E$1:E643)+1,"")</f>
        <v>643</v>
      </c>
      <c r="F644" s="12"/>
      <c r="G644" s="12" t="str">
        <f>IF(ROWS(G$2:G644)&gt;$G$1,"",LOOKUP(ROWS(G$2:G644),E:E,B:B))</f>
        <v>แหวนสปริง SUS 1 นิ้ว</v>
      </c>
    </row>
    <row r="645" spans="1:7">
      <c r="A645" s="59">
        <v>1404</v>
      </c>
      <c r="B645" s="64" t="s">
        <v>874</v>
      </c>
      <c r="C645" s="59" t="s">
        <v>27</v>
      </c>
      <c r="D645" s="64" t="s">
        <v>212</v>
      </c>
      <c r="E645" s="12">
        <f>IF(ISNUMBER(SEARCH($F$1,B645)),LOOKUP(9.99999999999999E+307,E$1:E644)+1,"")</f>
        <v>644</v>
      </c>
      <c r="F645" s="12"/>
      <c r="G645" s="12" t="str">
        <f>IF(ROWS(G$2:G645)&gt;$G$1,"",LOOKUP(ROWS(G$2:G645),E:E,B:B))</f>
        <v>แหวนอีแปะ SUS 1 นิ้ว</v>
      </c>
    </row>
    <row r="646" spans="1:7">
      <c r="A646" s="59">
        <v>1462</v>
      </c>
      <c r="B646" s="64" t="s">
        <v>875</v>
      </c>
      <c r="C646" s="59" t="s">
        <v>26</v>
      </c>
      <c r="D646" s="64" t="s">
        <v>212</v>
      </c>
      <c r="E646" s="12">
        <f>IF(ISNUMBER(SEARCH($F$1,B646)),LOOKUP(9.99999999999999E+307,E$1:E645)+1,"")</f>
        <v>645</v>
      </c>
      <c r="F646" s="12"/>
      <c r="G646" s="12" t="str">
        <f>IF(ROWS(G$2:G646)&gt;$G$1,"",LOOKUP(ROWS(G$2:G646),E:E,B:B))</f>
        <v>แอร์วาล์ว (บอลคู่) # 50 มม.</v>
      </c>
    </row>
    <row r="647" spans="1:7">
      <c r="A647" s="59">
        <v>1493</v>
      </c>
      <c r="B647" s="64" t="s">
        <v>876</v>
      </c>
      <c r="C647" s="59" t="s">
        <v>26</v>
      </c>
      <c r="D647" s="64" t="s">
        <v>212</v>
      </c>
      <c r="E647" s="12">
        <f>IF(ISNUMBER(SEARCH($F$1,B647)),LOOKUP(9.99999999999999E+307,E$1:E646)+1,"")</f>
        <v>646</v>
      </c>
      <c r="F647" s="12"/>
      <c r="G647" s="12" t="str">
        <f>IF(ROWS(G$2:G647)&gt;$G$1,"",LOOKUP(ROWS(G$2:G647),E:E,B:B))</f>
        <v>แอร์วาล์ว (บอลเดี่ยว) รุ่นบาง # 3/4 นิ้ว.</v>
      </c>
    </row>
    <row r="648" spans="1:7">
      <c r="A648" s="59">
        <v>1456</v>
      </c>
      <c r="B648" s="64" t="s">
        <v>877</v>
      </c>
      <c r="C648" s="59" t="s">
        <v>26</v>
      </c>
      <c r="D648" s="64" t="s">
        <v>212</v>
      </c>
      <c r="E648" s="12">
        <f>IF(ISNUMBER(SEARCH($F$1,B648)),LOOKUP(9.99999999999999E+307,E$1:E647)+1,"")</f>
        <v>647</v>
      </c>
      <c r="F648" s="12"/>
      <c r="G648" s="12" t="str">
        <f>IF(ROWS(G$2:G648)&gt;$G$1,"",LOOKUP(ROWS(G$2:G648),E:E,B:B))</f>
        <v>แอร์วาล์ว (ประตูระบายอากาศ มอก.) # 20 มม.</v>
      </c>
    </row>
    <row r="649" spans="1:7">
      <c r="A649" s="59">
        <v>1451</v>
      </c>
      <c r="B649" s="64" t="s">
        <v>878</v>
      </c>
      <c r="C649" s="59" t="s">
        <v>26</v>
      </c>
      <c r="D649" s="64" t="s">
        <v>212</v>
      </c>
      <c r="E649" s="12">
        <f>IF(ISNUMBER(SEARCH($F$1,B649)),LOOKUP(9.99999999999999E+307,E$1:E648)+1,"")</f>
        <v>648</v>
      </c>
      <c r="F649" s="12"/>
      <c r="G649" s="12" t="str">
        <f>IF(ROWS(G$2:G649)&gt;$G$1,"",LOOKUP(ROWS(G$2:G649),E:E,B:B))</f>
        <v>แอร์วาล์ว (ประตูระบายอากาศ มอก.) # 25 มม.</v>
      </c>
    </row>
    <row r="650" spans="1:7">
      <c r="A650" s="59">
        <v>1577</v>
      </c>
      <c r="B650" s="64" t="s">
        <v>879</v>
      </c>
      <c r="C650" s="59" t="s">
        <v>26</v>
      </c>
      <c r="D650" s="64" t="s">
        <v>212</v>
      </c>
      <c r="E650" s="12">
        <f>IF(ISNUMBER(SEARCH($F$1,B650)),LOOKUP(9.99999999999999E+307,E$1:E649)+1,"")</f>
        <v>649</v>
      </c>
      <c r="F650" s="12"/>
      <c r="G650" s="12" t="str">
        <f>IF(ROWS(G$2:G650)&gt;$G$1,"",LOOKUP(ROWS(G$2:G650),E:E,B:B))</f>
        <v>แอร์วาล์ว (ประตูระบายอากาศ มอก.) # 50 มม.</v>
      </c>
    </row>
    <row r="651" spans="1:7">
      <c r="A651" s="59">
        <v>1234</v>
      </c>
      <c r="B651" s="64" t="s">
        <v>880</v>
      </c>
      <c r="C651" s="59" t="s">
        <v>26</v>
      </c>
      <c r="D651" s="64" t="s">
        <v>212</v>
      </c>
      <c r="E651" s="12">
        <f>IF(ISNUMBER(SEARCH($F$1,B651)),LOOKUP(9.99999999999999E+307,E$1:E650)+1,"")</f>
        <v>650</v>
      </c>
      <c r="F651" s="12"/>
      <c r="G651" s="12" t="str">
        <f>IF(ROWS(G$2:G651)&gt;$G$1,"",LOOKUP(ROWS(G$2:G651),E:E,B:B))</f>
        <v>แอร์วาล์ว (ประตูระบายอากาศ มอก.) # 80 มม.</v>
      </c>
    </row>
    <row r="652" spans="1:7">
      <c r="A652" s="59">
        <v>1651</v>
      </c>
      <c r="B652" s="64"/>
      <c r="C652" s="59"/>
      <c r="D652" s="64"/>
      <c r="E652" s="12" t="str">
        <f>IF(ISNUMBER(SEARCH($F$1,B652)),LOOKUP(9.99999999999999E+307,E$1:E651)+1,"")</f>
        <v/>
      </c>
      <c r="F652" s="12"/>
      <c r="G652" s="12" t="str">
        <f>IF(ROWS(G$2:G652)&gt;$G$1,"",LOOKUP(ROWS(G$2:G652),E:E,B:B))</f>
        <v/>
      </c>
    </row>
    <row r="653" spans="1:7">
      <c r="A653" s="59">
        <v>1652</v>
      </c>
      <c r="B653" s="64"/>
      <c r="C653" s="59"/>
      <c r="D653" s="64"/>
      <c r="E653" s="12" t="str">
        <f>IF(ISNUMBER(SEARCH($F$1,B653)),LOOKUP(9.99999999999999E+307,E$1:E652)+1,"")</f>
        <v/>
      </c>
      <c r="F653" s="12"/>
      <c r="G653" s="12" t="str">
        <f>IF(ROWS(G$2:G653)&gt;$G$1,"",LOOKUP(ROWS(G$2:G653),E:E,B:B))</f>
        <v/>
      </c>
    </row>
    <row r="654" spans="1:7">
      <c r="A654" s="59">
        <v>1653</v>
      </c>
      <c r="B654" s="64"/>
      <c r="C654" s="59"/>
      <c r="D654" s="64"/>
      <c r="E654" s="12" t="str">
        <f>IF(ISNUMBER(SEARCH($F$1,B654)),LOOKUP(9.99999999999999E+307,E$1:E653)+1,"")</f>
        <v/>
      </c>
      <c r="F654" s="12"/>
      <c r="G654" s="12" t="str">
        <f>IF(ROWS(G$2:G654)&gt;$G$1,"",LOOKUP(ROWS(G$2:G654),E:E,B:B))</f>
        <v/>
      </c>
    </row>
    <row r="655" spans="1:7">
      <c r="A655" s="59">
        <v>1654</v>
      </c>
      <c r="B655" s="64"/>
      <c r="C655" s="59"/>
      <c r="D655" s="64"/>
      <c r="E655" s="12" t="str">
        <f>IF(ISNUMBER(SEARCH($F$1,B655)),LOOKUP(9.99999999999999E+307,E$1:E654)+1,"")</f>
        <v/>
      </c>
      <c r="F655" s="12"/>
      <c r="G655" s="12" t="str">
        <f>IF(ROWS(G$2:G655)&gt;$G$1,"",LOOKUP(ROWS(G$2:G655),E:E,B:B))</f>
        <v/>
      </c>
    </row>
    <row r="656" spans="1:7">
      <c r="A656" s="59">
        <v>1655</v>
      </c>
      <c r="B656" s="64"/>
      <c r="C656" s="59"/>
      <c r="D656" s="64"/>
      <c r="E656" s="12" t="str">
        <f>IF(ISNUMBER(SEARCH($F$1,B656)),LOOKUP(9.99999999999999E+307,E$1:E655)+1,"")</f>
        <v/>
      </c>
      <c r="F656" s="12"/>
      <c r="G656" s="12" t="str">
        <f>IF(ROWS(G$2:G656)&gt;$G$1,"",LOOKUP(ROWS(G$2:G656),E:E,B:B))</f>
        <v/>
      </c>
    </row>
    <row r="657" spans="1:7">
      <c r="A657" s="59">
        <v>1656</v>
      </c>
      <c r="B657" s="64"/>
      <c r="C657" s="59"/>
      <c r="D657" s="64"/>
      <c r="E657" s="12" t="str">
        <f>IF(ISNUMBER(SEARCH($F$1,B657)),LOOKUP(9.99999999999999E+307,E$1:E656)+1,"")</f>
        <v/>
      </c>
      <c r="F657" s="12"/>
      <c r="G657" s="12" t="str">
        <f>IF(ROWS(G$2:G657)&gt;$G$1,"",LOOKUP(ROWS(G$2:G657),E:E,B:B))</f>
        <v/>
      </c>
    </row>
    <row r="658" spans="1:7">
      <c r="A658" s="59">
        <v>1657</v>
      </c>
      <c r="B658" s="64"/>
      <c r="C658" s="59"/>
      <c r="D658" s="64"/>
      <c r="E658" s="12" t="str">
        <f>IF(ISNUMBER(SEARCH($F$1,B658)),LOOKUP(9.99999999999999E+307,E$1:E657)+1,"")</f>
        <v/>
      </c>
      <c r="F658" s="12"/>
      <c r="G658" s="12" t="str">
        <f>IF(ROWS(G$2:G658)&gt;$G$1,"",LOOKUP(ROWS(G$2:G658),E:E,B:B))</f>
        <v/>
      </c>
    </row>
    <row r="659" spans="1:7">
      <c r="A659" s="59">
        <v>1658</v>
      </c>
      <c r="B659" s="64"/>
      <c r="C659" s="59"/>
      <c r="D659" s="64"/>
      <c r="E659" s="12" t="str">
        <f>IF(ISNUMBER(SEARCH($F$1,B659)),LOOKUP(9.99999999999999E+307,E$1:E658)+1,"")</f>
        <v/>
      </c>
      <c r="F659" s="12"/>
      <c r="G659" s="12" t="str">
        <f>IF(ROWS(G$2:G659)&gt;$G$1,"",LOOKUP(ROWS(G$2:G659),E:E,B:B))</f>
        <v/>
      </c>
    </row>
    <row r="660" spans="1:7">
      <c r="A660" s="59">
        <v>1659</v>
      </c>
      <c r="B660" s="64"/>
      <c r="C660" s="59"/>
      <c r="D660" s="64"/>
      <c r="E660" s="12" t="str">
        <f>IF(ISNUMBER(SEARCH($F$1,B660)),LOOKUP(9.99999999999999E+307,E$1:E659)+1,"")</f>
        <v/>
      </c>
      <c r="F660" s="12"/>
      <c r="G660" s="12" t="str">
        <f>IF(ROWS(G$2:G660)&gt;$G$1,"",LOOKUP(ROWS(G$2:G660),E:E,B:B))</f>
        <v/>
      </c>
    </row>
    <row r="661" spans="1:7">
      <c r="A661" s="59">
        <v>1660</v>
      </c>
      <c r="B661" s="64"/>
      <c r="C661" s="59"/>
      <c r="D661" s="64"/>
      <c r="E661" s="12" t="str">
        <f>IF(ISNUMBER(SEARCH($F$1,B661)),LOOKUP(9.99999999999999E+307,E$1:E660)+1,"")</f>
        <v/>
      </c>
      <c r="F661" s="12"/>
      <c r="G661" s="12" t="str">
        <f>IF(ROWS(G$2:G661)&gt;$G$1,"",LOOKUP(ROWS(G$2:G661),E:E,B:B))</f>
        <v/>
      </c>
    </row>
    <row r="662" spans="1:7">
      <c r="A662" s="59">
        <v>1661</v>
      </c>
      <c r="B662" s="64"/>
      <c r="C662" s="59"/>
      <c r="D662" s="64"/>
      <c r="E662" s="12" t="str">
        <f>IF(ISNUMBER(SEARCH($F$1,B662)),LOOKUP(9.99999999999999E+307,E$1:E661)+1,"")</f>
        <v/>
      </c>
      <c r="F662" s="12"/>
      <c r="G662" s="12" t="str">
        <f>IF(ROWS(G$2:G662)&gt;$G$1,"",LOOKUP(ROWS(G$2:G662),E:E,B:B))</f>
        <v/>
      </c>
    </row>
    <row r="663" spans="1:7">
      <c r="A663" s="59">
        <v>1662</v>
      </c>
      <c r="B663" s="64"/>
      <c r="C663" s="59"/>
      <c r="D663" s="64"/>
      <c r="E663" s="12" t="str">
        <f>IF(ISNUMBER(SEARCH($F$1,B663)),LOOKUP(9.99999999999999E+307,E$1:E662)+1,"")</f>
        <v/>
      </c>
      <c r="F663" s="12"/>
      <c r="G663" s="12" t="str">
        <f>IF(ROWS(G$2:G663)&gt;$G$1,"",LOOKUP(ROWS(G$2:G663),E:E,B:B))</f>
        <v/>
      </c>
    </row>
    <row r="664" spans="1:7">
      <c r="A664" s="59">
        <v>1663</v>
      </c>
      <c r="B664" s="64"/>
      <c r="C664" s="59"/>
      <c r="D664" s="64"/>
      <c r="E664" s="12" t="str">
        <f>IF(ISNUMBER(SEARCH($F$1,B664)),LOOKUP(9.99999999999999E+307,E$1:E663)+1,"")</f>
        <v/>
      </c>
      <c r="F664" s="12"/>
      <c r="G664" s="12" t="str">
        <f>IF(ROWS(G$2:G664)&gt;$G$1,"",LOOKUP(ROWS(G$2:G664),E:E,B:B))</f>
        <v/>
      </c>
    </row>
    <row r="665" spans="1:7">
      <c r="A665" s="59">
        <v>1664</v>
      </c>
      <c r="B665" s="64"/>
      <c r="C665" s="59"/>
      <c r="D665" s="64"/>
      <c r="E665" s="12" t="str">
        <f>IF(ISNUMBER(SEARCH($F$1,B665)),LOOKUP(9.99999999999999E+307,E$1:E664)+1,"")</f>
        <v/>
      </c>
      <c r="F665" s="12"/>
      <c r="G665" s="12" t="str">
        <f>IF(ROWS(G$2:G665)&gt;$G$1,"",LOOKUP(ROWS(G$2:G665),E:E,B:B))</f>
        <v/>
      </c>
    </row>
    <row r="666" spans="1:7">
      <c r="A666" s="59">
        <v>1665</v>
      </c>
      <c r="B666" s="64"/>
      <c r="C666" s="59"/>
      <c r="D666" s="64"/>
      <c r="E666" s="12" t="str">
        <f>IF(ISNUMBER(SEARCH($F$1,B666)),LOOKUP(9.99999999999999E+307,E$1:E665)+1,"")</f>
        <v/>
      </c>
      <c r="F666" s="12"/>
      <c r="G666" s="12" t="str">
        <f>IF(ROWS(G$2:G666)&gt;$G$1,"",LOOKUP(ROWS(G$2:G666),E:E,B:B))</f>
        <v/>
      </c>
    </row>
    <row r="667" spans="1:7">
      <c r="A667" s="59">
        <v>1666</v>
      </c>
      <c r="B667" s="64"/>
      <c r="C667" s="59"/>
      <c r="D667" s="64"/>
      <c r="E667" s="12" t="str">
        <f>IF(ISNUMBER(SEARCH($F$1,B667)),LOOKUP(9.99999999999999E+307,E$1:E666)+1,"")</f>
        <v/>
      </c>
      <c r="F667" s="12"/>
      <c r="G667" s="12" t="str">
        <f>IF(ROWS(G$2:G667)&gt;$G$1,"",LOOKUP(ROWS(G$2:G667),E:E,B:B))</f>
        <v/>
      </c>
    </row>
    <row r="668" spans="1:7">
      <c r="A668" s="59">
        <v>1667</v>
      </c>
      <c r="B668" s="64"/>
      <c r="C668" s="59"/>
      <c r="D668" s="64"/>
      <c r="E668" s="12" t="str">
        <f>IF(ISNUMBER(SEARCH($F$1,B668)),LOOKUP(9.99999999999999E+307,E$1:E667)+1,"")</f>
        <v/>
      </c>
      <c r="F668" s="12"/>
      <c r="G668" s="12" t="str">
        <f>IF(ROWS(G$2:G668)&gt;$G$1,"",LOOKUP(ROWS(G$2:G668),E:E,B:B))</f>
        <v/>
      </c>
    </row>
    <row r="669" spans="1:7">
      <c r="A669" s="59">
        <v>1668</v>
      </c>
      <c r="B669" s="64"/>
      <c r="C669" s="59"/>
      <c r="D669" s="64"/>
      <c r="E669" s="12" t="str">
        <f>IF(ISNUMBER(SEARCH($F$1,B669)),LOOKUP(9.99999999999999E+307,E$1:E668)+1,"")</f>
        <v/>
      </c>
      <c r="F669" s="12"/>
      <c r="G669" s="12" t="str">
        <f>IF(ROWS(G$2:G669)&gt;$G$1,"",LOOKUP(ROWS(G$2:G669),E:E,B:B))</f>
        <v/>
      </c>
    </row>
    <row r="670" spans="1:7">
      <c r="A670" s="59">
        <v>1669</v>
      </c>
      <c r="B670" s="64"/>
      <c r="C670" s="59"/>
      <c r="D670" s="64"/>
      <c r="E670" s="12" t="str">
        <f>IF(ISNUMBER(SEARCH($F$1,B670)),LOOKUP(9.99999999999999E+307,E$1:E669)+1,"")</f>
        <v/>
      </c>
      <c r="F670" s="12"/>
      <c r="G670" s="12" t="str">
        <f>IF(ROWS(G$2:G670)&gt;$G$1,"",LOOKUP(ROWS(G$2:G670),E:E,B:B))</f>
        <v/>
      </c>
    </row>
    <row r="671" spans="1:7">
      <c r="A671" s="59">
        <v>1670</v>
      </c>
      <c r="B671" s="64"/>
      <c r="C671" s="59"/>
      <c r="D671" s="64"/>
      <c r="E671" s="12" t="str">
        <f>IF(ISNUMBER(SEARCH($F$1,B671)),LOOKUP(9.99999999999999E+307,E$1:E670)+1,"")</f>
        <v/>
      </c>
      <c r="F671" s="12"/>
      <c r="G671" s="12" t="str">
        <f>IF(ROWS(G$2:G671)&gt;$G$1,"",LOOKUP(ROWS(G$2:G671),E:E,B:B))</f>
        <v/>
      </c>
    </row>
    <row r="672" spans="1:7">
      <c r="A672" s="59">
        <v>1671</v>
      </c>
      <c r="B672" s="64"/>
      <c r="C672" s="59"/>
      <c r="D672" s="64"/>
      <c r="E672" s="12" t="str">
        <f>IF(ISNUMBER(SEARCH($F$1,B672)),LOOKUP(9.99999999999999E+307,E$1:E671)+1,"")</f>
        <v/>
      </c>
      <c r="F672" s="12"/>
      <c r="G672" s="12" t="str">
        <f>IF(ROWS(G$2:G672)&gt;$G$1,"",LOOKUP(ROWS(G$2:G672),E:E,B:B))</f>
        <v/>
      </c>
    </row>
    <row r="673" spans="1:7">
      <c r="A673" s="59">
        <v>1672</v>
      </c>
      <c r="B673" s="64"/>
      <c r="C673" s="59"/>
      <c r="D673" s="64"/>
      <c r="E673" s="12" t="str">
        <f>IF(ISNUMBER(SEARCH($F$1,B673)),LOOKUP(9.99999999999999E+307,E$1:E672)+1,"")</f>
        <v/>
      </c>
      <c r="F673" s="12"/>
      <c r="G673" s="12" t="str">
        <f>IF(ROWS(G$2:G673)&gt;$G$1,"",LOOKUP(ROWS(G$2:G673),E:E,B:B))</f>
        <v/>
      </c>
    </row>
    <row r="674" spans="1:7">
      <c r="A674" s="59">
        <v>1673</v>
      </c>
      <c r="B674" s="64"/>
      <c r="C674" s="59"/>
      <c r="D674" s="64"/>
      <c r="E674" s="12" t="str">
        <f>IF(ISNUMBER(SEARCH($F$1,B674)),LOOKUP(9.99999999999999E+307,E$1:E673)+1,"")</f>
        <v/>
      </c>
      <c r="F674" s="12"/>
      <c r="G674" s="12" t="str">
        <f>IF(ROWS(G$2:G674)&gt;$G$1,"",LOOKUP(ROWS(G$2:G674),E:E,B:B))</f>
        <v/>
      </c>
    </row>
    <row r="675" spans="1:7">
      <c r="A675" s="59">
        <v>1674</v>
      </c>
      <c r="B675" s="64"/>
      <c r="C675" s="59"/>
      <c r="D675" s="64"/>
      <c r="E675" s="12" t="str">
        <f>IF(ISNUMBER(SEARCH($F$1,B675)),LOOKUP(9.99999999999999E+307,E$1:E674)+1,"")</f>
        <v/>
      </c>
      <c r="F675" s="12"/>
      <c r="G675" s="12" t="str">
        <f>IF(ROWS(G$2:G675)&gt;$G$1,"",LOOKUP(ROWS(G$2:G675),E:E,B:B))</f>
        <v/>
      </c>
    </row>
    <row r="676" spans="1:7">
      <c r="A676" s="59">
        <v>1675</v>
      </c>
      <c r="B676" s="64"/>
      <c r="C676" s="59"/>
      <c r="D676" s="64"/>
      <c r="E676" s="12" t="str">
        <f>IF(ISNUMBER(SEARCH($F$1,B676)),LOOKUP(9.99999999999999E+307,E$1:E675)+1,"")</f>
        <v/>
      </c>
      <c r="F676" s="12"/>
      <c r="G676" s="12" t="str">
        <f>IF(ROWS(G$2:G676)&gt;$G$1,"",LOOKUP(ROWS(G$2:G676),E:E,B:B))</f>
        <v/>
      </c>
    </row>
    <row r="677" spans="1:7">
      <c r="A677" s="59">
        <v>1676</v>
      </c>
      <c r="B677" s="64"/>
      <c r="C677" s="59"/>
      <c r="D677" s="64"/>
      <c r="E677" s="12" t="str">
        <f>IF(ISNUMBER(SEARCH($F$1,B677)),LOOKUP(9.99999999999999E+307,E$1:E676)+1,"")</f>
        <v/>
      </c>
      <c r="F677" s="12"/>
      <c r="G677" s="12" t="str">
        <f>IF(ROWS(G$2:G677)&gt;$G$1,"",LOOKUP(ROWS(G$2:G677),E:E,B:B))</f>
        <v/>
      </c>
    </row>
    <row r="678" spans="1:7">
      <c r="A678" s="59">
        <v>1677</v>
      </c>
      <c r="B678" s="64"/>
      <c r="C678" s="59"/>
      <c r="D678" s="64"/>
      <c r="E678" s="12" t="str">
        <f>IF(ISNUMBER(SEARCH($F$1,B678)),LOOKUP(9.99999999999999E+307,E$1:E677)+1,"")</f>
        <v/>
      </c>
      <c r="F678" s="12"/>
      <c r="G678" s="12" t="str">
        <f>IF(ROWS(G$2:G678)&gt;$G$1,"",LOOKUP(ROWS(G$2:G678),E:E,B:B))</f>
        <v/>
      </c>
    </row>
    <row r="679" spans="1:7">
      <c r="A679" s="59">
        <v>1678</v>
      </c>
      <c r="B679" s="64"/>
      <c r="C679" s="59"/>
      <c r="D679" s="64"/>
      <c r="E679" s="12" t="str">
        <f>IF(ISNUMBER(SEARCH($F$1,B679)),LOOKUP(9.99999999999999E+307,E$1:E678)+1,"")</f>
        <v/>
      </c>
      <c r="F679" s="12"/>
      <c r="G679" s="12" t="str">
        <f>IF(ROWS(G$2:G679)&gt;$G$1,"",LOOKUP(ROWS(G$2:G679),E:E,B:B))</f>
        <v/>
      </c>
    </row>
    <row r="680" spans="1:7">
      <c r="A680" s="59">
        <v>1679</v>
      </c>
      <c r="B680" s="64"/>
      <c r="C680" s="59"/>
      <c r="D680" s="64"/>
      <c r="E680" s="12" t="str">
        <f>IF(ISNUMBER(SEARCH($F$1,B680)),LOOKUP(9.99999999999999E+307,E$1:E679)+1,"")</f>
        <v/>
      </c>
      <c r="F680" s="12"/>
      <c r="G680" s="12" t="str">
        <f>IF(ROWS(G$2:G680)&gt;$G$1,"",LOOKUP(ROWS(G$2:G680),E:E,B:B))</f>
        <v/>
      </c>
    </row>
    <row r="681" spans="1:7">
      <c r="A681" s="59">
        <v>1680</v>
      </c>
      <c r="B681" s="64"/>
      <c r="C681" s="59"/>
      <c r="D681" s="64"/>
      <c r="E681" s="12" t="str">
        <f>IF(ISNUMBER(SEARCH($F$1,B681)),LOOKUP(9.99999999999999E+307,E$1:E680)+1,"")</f>
        <v/>
      </c>
      <c r="F681" s="12"/>
      <c r="G681" s="12" t="str">
        <f>IF(ROWS(G$2:G681)&gt;$G$1,"",LOOKUP(ROWS(G$2:G681),E:E,B:B))</f>
        <v/>
      </c>
    </row>
    <row r="682" spans="1:7">
      <c r="A682" s="59">
        <v>1681</v>
      </c>
      <c r="B682" s="64"/>
      <c r="C682" s="59"/>
      <c r="D682" s="64"/>
      <c r="E682" s="12" t="str">
        <f>IF(ISNUMBER(SEARCH($F$1,B682)),LOOKUP(9.99999999999999E+307,E$1:E681)+1,"")</f>
        <v/>
      </c>
      <c r="F682" s="12"/>
      <c r="G682" s="12" t="str">
        <f>IF(ROWS(G$2:G682)&gt;$G$1,"",LOOKUP(ROWS(G$2:G682),E:E,B:B))</f>
        <v/>
      </c>
    </row>
    <row r="683" spans="1:7">
      <c r="A683" s="59">
        <v>1682</v>
      </c>
      <c r="B683" s="64"/>
      <c r="C683" s="59"/>
      <c r="D683" s="64"/>
      <c r="E683" s="12" t="str">
        <f>IF(ISNUMBER(SEARCH($F$1,B683)),LOOKUP(9.99999999999999E+307,E$1:E682)+1,"")</f>
        <v/>
      </c>
      <c r="F683" s="12"/>
      <c r="G683" s="12" t="str">
        <f>IF(ROWS(G$2:G683)&gt;$G$1,"",LOOKUP(ROWS(G$2:G683),E:E,B:B))</f>
        <v/>
      </c>
    </row>
    <row r="684" spans="1:7">
      <c r="A684" s="59">
        <v>1683</v>
      </c>
      <c r="B684" s="64"/>
      <c r="C684" s="59"/>
      <c r="D684" s="64"/>
      <c r="E684" s="12" t="str">
        <f>IF(ISNUMBER(SEARCH($F$1,B684)),LOOKUP(9.99999999999999E+307,E$1:E683)+1,"")</f>
        <v/>
      </c>
      <c r="F684" s="12"/>
      <c r="G684" s="12" t="str">
        <f>IF(ROWS(G$2:G684)&gt;$G$1,"",LOOKUP(ROWS(G$2:G684),E:E,B:B))</f>
        <v/>
      </c>
    </row>
    <row r="685" spans="1:7">
      <c r="A685" s="59">
        <v>1684</v>
      </c>
      <c r="B685" s="64"/>
      <c r="C685" s="59"/>
      <c r="D685" s="64"/>
      <c r="E685" s="12" t="str">
        <f>IF(ISNUMBER(SEARCH($F$1,B685)),LOOKUP(9.99999999999999E+307,E$1:E684)+1,"")</f>
        <v/>
      </c>
      <c r="F685" s="12"/>
      <c r="G685" s="12" t="str">
        <f>IF(ROWS(G$2:G685)&gt;$G$1,"",LOOKUP(ROWS(G$2:G685),E:E,B:B))</f>
        <v/>
      </c>
    </row>
    <row r="686" spans="1:7">
      <c r="A686" s="59">
        <v>1685</v>
      </c>
      <c r="B686" s="64"/>
      <c r="C686" s="59"/>
      <c r="D686" s="64"/>
      <c r="E686" s="12" t="str">
        <f>IF(ISNUMBER(SEARCH($F$1,B686)),LOOKUP(9.99999999999999E+307,E$1:E685)+1,"")</f>
        <v/>
      </c>
      <c r="F686" s="12"/>
      <c r="G686" s="12" t="str">
        <f>IF(ROWS(G$2:G686)&gt;$G$1,"",LOOKUP(ROWS(G$2:G686),E:E,B:B))</f>
        <v/>
      </c>
    </row>
    <row r="687" spans="1:7">
      <c r="A687" s="59">
        <v>1686</v>
      </c>
      <c r="B687" s="64"/>
      <c r="C687" s="59"/>
      <c r="D687" s="64"/>
      <c r="E687" s="12" t="str">
        <f>IF(ISNUMBER(SEARCH($F$1,B687)),LOOKUP(9.99999999999999E+307,E$1:E686)+1,"")</f>
        <v/>
      </c>
      <c r="F687" s="12"/>
      <c r="G687" s="12" t="str">
        <f>IF(ROWS(G$2:G687)&gt;$G$1,"",LOOKUP(ROWS(G$2:G687),E:E,B:B))</f>
        <v/>
      </c>
    </row>
    <row r="688" spans="1:7">
      <c r="A688" s="59">
        <v>1687</v>
      </c>
      <c r="B688" s="64"/>
      <c r="C688" s="59"/>
      <c r="D688" s="64"/>
      <c r="E688" s="12" t="str">
        <f>IF(ISNUMBER(SEARCH($F$1,B688)),LOOKUP(9.99999999999999E+307,E$1:E687)+1,"")</f>
        <v/>
      </c>
      <c r="F688" s="12"/>
      <c r="G688" s="12" t="str">
        <f>IF(ROWS(G$2:G688)&gt;$G$1,"",LOOKUP(ROWS(G$2:G688),E:E,B:B))</f>
        <v/>
      </c>
    </row>
    <row r="689" spans="1:7">
      <c r="A689" s="59">
        <v>1688</v>
      </c>
      <c r="B689" s="64"/>
      <c r="C689" s="59"/>
      <c r="D689" s="64"/>
      <c r="E689" s="12" t="str">
        <f>IF(ISNUMBER(SEARCH($F$1,B689)),LOOKUP(9.99999999999999E+307,E$1:E688)+1,"")</f>
        <v/>
      </c>
      <c r="F689" s="12"/>
      <c r="G689" s="12" t="str">
        <f>IF(ROWS(G$2:G689)&gt;$G$1,"",LOOKUP(ROWS(G$2:G689),E:E,B:B))</f>
        <v/>
      </c>
    </row>
    <row r="690" spans="1:7">
      <c r="A690" s="59">
        <v>1689</v>
      </c>
      <c r="B690" s="64"/>
      <c r="C690" s="59"/>
      <c r="D690" s="64"/>
      <c r="E690" s="12" t="str">
        <f>IF(ISNUMBER(SEARCH($F$1,B690)),LOOKUP(9.99999999999999E+307,E$1:E689)+1,"")</f>
        <v/>
      </c>
      <c r="F690" s="12"/>
      <c r="G690" s="12" t="str">
        <f>IF(ROWS(G$2:G690)&gt;$G$1,"",LOOKUP(ROWS(G$2:G690),E:E,B:B))</f>
        <v/>
      </c>
    </row>
    <row r="691" spans="1:7">
      <c r="A691" s="59">
        <v>1690</v>
      </c>
      <c r="B691" s="64"/>
      <c r="C691" s="59"/>
      <c r="D691" s="64"/>
      <c r="E691" s="12" t="str">
        <f>IF(ISNUMBER(SEARCH($F$1,B691)),LOOKUP(9.99999999999999E+307,E$1:E690)+1,"")</f>
        <v/>
      </c>
      <c r="F691" s="12"/>
      <c r="G691" s="12" t="str">
        <f>IF(ROWS(G$2:G691)&gt;$G$1,"",LOOKUP(ROWS(G$2:G691),E:E,B:B))</f>
        <v/>
      </c>
    </row>
    <row r="692" spans="1:7">
      <c r="A692" s="59">
        <v>1691</v>
      </c>
      <c r="B692" s="64"/>
      <c r="C692" s="59"/>
      <c r="D692" s="64"/>
      <c r="E692" s="12" t="str">
        <f>IF(ISNUMBER(SEARCH($F$1,B692)),LOOKUP(9.99999999999999E+307,E$1:E691)+1,"")</f>
        <v/>
      </c>
      <c r="F692" s="12"/>
      <c r="G692" s="12" t="str">
        <f>IF(ROWS(G$2:G692)&gt;$G$1,"",LOOKUP(ROWS(G$2:G692),E:E,B:B))</f>
        <v/>
      </c>
    </row>
    <row r="693" spans="1:7">
      <c r="A693" s="59">
        <v>1692</v>
      </c>
      <c r="B693" s="64"/>
      <c r="C693" s="59"/>
      <c r="D693" s="64"/>
      <c r="E693" s="12" t="str">
        <f>IF(ISNUMBER(SEARCH($F$1,B693)),LOOKUP(9.99999999999999E+307,E$1:E692)+1,"")</f>
        <v/>
      </c>
      <c r="F693" s="12"/>
      <c r="G693" s="12" t="str">
        <f>IF(ROWS(G$2:G693)&gt;$G$1,"",LOOKUP(ROWS(G$2:G693),E:E,B:B))</f>
        <v/>
      </c>
    </row>
    <row r="694" spans="1:7">
      <c r="A694" s="59">
        <v>1693</v>
      </c>
      <c r="B694" s="64"/>
      <c r="C694" s="59"/>
      <c r="D694" s="64"/>
      <c r="E694" s="12" t="str">
        <f>IF(ISNUMBER(SEARCH($F$1,B694)),LOOKUP(9.99999999999999E+307,E$1:E693)+1,"")</f>
        <v/>
      </c>
      <c r="F694" s="12"/>
      <c r="G694" s="12" t="str">
        <f>IF(ROWS(G$2:G694)&gt;$G$1,"",LOOKUP(ROWS(G$2:G694),E:E,B:B))</f>
        <v/>
      </c>
    </row>
    <row r="695" spans="1:7">
      <c r="A695" s="59">
        <v>1694</v>
      </c>
      <c r="B695" s="64"/>
      <c r="C695" s="59"/>
      <c r="D695" s="64"/>
      <c r="E695" s="12" t="str">
        <f>IF(ISNUMBER(SEARCH($F$1,B695)),LOOKUP(9.99999999999999E+307,E$1:E694)+1,"")</f>
        <v/>
      </c>
      <c r="F695" s="12"/>
      <c r="G695" s="12" t="str">
        <f>IF(ROWS(G$2:G695)&gt;$G$1,"",LOOKUP(ROWS(G$2:G695),E:E,B:B))</f>
        <v/>
      </c>
    </row>
    <row r="696" spans="1:7">
      <c r="A696" s="59">
        <v>1695</v>
      </c>
      <c r="B696" s="64"/>
      <c r="C696" s="59"/>
      <c r="D696" s="64"/>
      <c r="E696" s="12" t="str">
        <f>IF(ISNUMBER(SEARCH($F$1,B696)),LOOKUP(9.99999999999999E+307,E$1:E695)+1,"")</f>
        <v/>
      </c>
      <c r="F696" s="12"/>
      <c r="G696" s="12" t="str">
        <f>IF(ROWS(G$2:G696)&gt;$G$1,"",LOOKUP(ROWS(G$2:G696),E:E,B:B))</f>
        <v/>
      </c>
    </row>
    <row r="697" spans="1:7">
      <c r="A697" s="59">
        <v>1696</v>
      </c>
      <c r="B697" s="64"/>
      <c r="C697" s="59"/>
      <c r="D697" s="64"/>
      <c r="E697" s="12" t="str">
        <f>IF(ISNUMBER(SEARCH($F$1,B697)),LOOKUP(9.99999999999999E+307,E$1:E696)+1,"")</f>
        <v/>
      </c>
      <c r="F697" s="12"/>
      <c r="G697" s="12" t="str">
        <f>IF(ROWS(G$2:G697)&gt;$G$1,"",LOOKUP(ROWS(G$2:G697),E:E,B:B))</f>
        <v/>
      </c>
    </row>
    <row r="698" spans="1:7">
      <c r="A698" s="59">
        <v>1697</v>
      </c>
      <c r="B698" s="64"/>
      <c r="C698" s="59"/>
      <c r="D698" s="64"/>
      <c r="E698" s="12" t="str">
        <f>IF(ISNUMBER(SEARCH($F$1,B698)),LOOKUP(9.99999999999999E+307,E$1:E697)+1,"")</f>
        <v/>
      </c>
      <c r="F698" s="12"/>
      <c r="G698" s="12" t="str">
        <f>IF(ROWS(G$2:G698)&gt;$G$1,"",LOOKUP(ROWS(G$2:G698),E:E,B:B))</f>
        <v/>
      </c>
    </row>
    <row r="699" spans="1:7">
      <c r="A699" s="59">
        <v>1698</v>
      </c>
      <c r="B699" s="64"/>
      <c r="C699" s="59"/>
      <c r="D699" s="64"/>
      <c r="E699" s="12" t="str">
        <f>IF(ISNUMBER(SEARCH($F$1,B699)),LOOKUP(9.99999999999999E+307,E$1:E698)+1,"")</f>
        <v/>
      </c>
      <c r="F699" s="12"/>
      <c r="G699" s="12" t="str">
        <f>IF(ROWS(G$2:G699)&gt;$G$1,"",LOOKUP(ROWS(G$2:G699),E:E,B:B))</f>
        <v/>
      </c>
    </row>
    <row r="700" spans="1:7">
      <c r="A700" s="59">
        <v>1699</v>
      </c>
      <c r="B700" s="64"/>
      <c r="C700" s="59"/>
      <c r="D700" s="64"/>
      <c r="E700" s="12" t="str">
        <f>IF(ISNUMBER(SEARCH($F$1,B700)),LOOKUP(9.99999999999999E+307,E$1:E699)+1,"")</f>
        <v/>
      </c>
      <c r="F700" s="12"/>
      <c r="G700" s="12" t="str">
        <f>IF(ROWS(G$2:G700)&gt;$G$1,"",LOOKUP(ROWS(G$2:G700),E:E,B:B))</f>
        <v/>
      </c>
    </row>
    <row r="701" spans="1:7">
      <c r="A701" s="60"/>
      <c r="E701" s="12" t="str">
        <f>IF(ISNUMBER(SEARCH($F$1,B701)),LOOKUP(9.99999999999999E+307,E$1:E700)+1,"")</f>
        <v/>
      </c>
      <c r="F701" s="12"/>
      <c r="G701" s="12" t="str">
        <f>IF(ROWS(G$2:G701)&gt;$G$1,"",LOOKUP(ROWS(G$2:G701),E:E,B:B))</f>
        <v/>
      </c>
    </row>
    <row r="702" spans="1:7">
      <c r="A702" s="60"/>
      <c r="E702" s="12" t="str">
        <f>IF(ISNUMBER(SEARCH($F$1,B702)),LOOKUP(9.99999999999999E+307,E$1:E701)+1,"")</f>
        <v/>
      </c>
      <c r="F702" s="12"/>
      <c r="G702" s="12" t="str">
        <f>IF(ROWS(G$2:G702)&gt;$G$1,"",LOOKUP(ROWS(G$2:G702),E:E,B:B))</f>
        <v/>
      </c>
    </row>
    <row r="703" spans="1:7">
      <c r="A703" s="60"/>
      <c r="E703" s="12" t="str">
        <f>IF(ISNUMBER(SEARCH($F$1,B703)),LOOKUP(9.99999999999999E+307,E$1:E702)+1,"")</f>
        <v/>
      </c>
      <c r="F703" s="12"/>
      <c r="G703" s="12" t="str">
        <f>IF(ROWS(G$2:G703)&gt;$G$1,"",LOOKUP(ROWS(G$2:G703),E:E,B:B))</f>
        <v/>
      </c>
    </row>
    <row r="704" spans="1:7">
      <c r="A704" s="60"/>
      <c r="E704" s="12" t="str">
        <f>IF(ISNUMBER(SEARCH($F$1,B704)),LOOKUP(9.99999999999999E+307,E$1:E703)+1,"")</f>
        <v/>
      </c>
      <c r="F704" s="12"/>
      <c r="G704" s="12" t="str">
        <f>IF(ROWS(G$2:G704)&gt;$G$1,"",LOOKUP(ROWS(G$2:G704),E:E,B:B))</f>
        <v/>
      </c>
    </row>
    <row r="705" spans="1:7">
      <c r="A705" s="60"/>
      <c r="E705" s="12" t="str">
        <f>IF(ISNUMBER(SEARCH($F$1,B705)),LOOKUP(9.99999999999999E+307,E$1:E704)+1,"")</f>
        <v/>
      </c>
      <c r="F705" s="12"/>
      <c r="G705" s="12" t="str">
        <f>IF(ROWS(G$2:G705)&gt;$G$1,"",LOOKUP(ROWS(G$2:G705),E:E,B:B))</f>
        <v/>
      </c>
    </row>
    <row r="706" spans="1:7">
      <c r="A706" s="60"/>
      <c r="E706" s="12" t="str">
        <f>IF(ISNUMBER(SEARCH($F$1,B706)),LOOKUP(9.99999999999999E+307,E$1:E705)+1,"")</f>
        <v/>
      </c>
      <c r="F706" s="12"/>
      <c r="G706" s="12" t="str">
        <f>IF(ROWS(G$2:G706)&gt;$G$1,"",LOOKUP(ROWS(G$2:G706),E:E,B:B))</f>
        <v/>
      </c>
    </row>
    <row r="707" spans="1:7">
      <c r="A707" s="60"/>
      <c r="E707" s="12" t="str">
        <f>IF(ISNUMBER(SEARCH($F$1,B707)),LOOKUP(9.99999999999999E+307,E$1:E706)+1,"")</f>
        <v/>
      </c>
      <c r="F707" s="12"/>
      <c r="G707" s="12" t="str">
        <f>IF(ROWS(G$2:G707)&gt;$G$1,"",LOOKUP(ROWS(G$2:G707),E:E,B:B))</f>
        <v/>
      </c>
    </row>
    <row r="708" spans="1:7">
      <c r="A708" s="60"/>
      <c r="E708" s="12" t="str">
        <f>IF(ISNUMBER(SEARCH($F$1,B708)),LOOKUP(9.99999999999999E+307,E$1:E707)+1,"")</f>
        <v/>
      </c>
      <c r="F708" s="12"/>
      <c r="G708" s="12" t="str">
        <f>IF(ROWS(G$2:G708)&gt;$G$1,"",LOOKUP(ROWS(G$2:G708),E:E,B:B))</f>
        <v/>
      </c>
    </row>
    <row r="709" spans="1:7">
      <c r="A709" s="60"/>
      <c r="E709" s="12" t="str">
        <f>IF(ISNUMBER(SEARCH($F$1,B709)),LOOKUP(9.99999999999999E+307,E$1:E708)+1,"")</f>
        <v/>
      </c>
      <c r="F709" s="12"/>
      <c r="G709" s="12" t="str">
        <f>IF(ROWS(G$2:G709)&gt;$G$1,"",LOOKUP(ROWS(G$2:G709),E:E,B:B))</f>
        <v/>
      </c>
    </row>
    <row r="710" spans="1:7">
      <c r="A710" s="60"/>
      <c r="E710" s="12" t="str">
        <f>IF(ISNUMBER(SEARCH($F$1,B710)),LOOKUP(9.99999999999999E+307,E$1:E709)+1,"")</f>
        <v/>
      </c>
      <c r="F710" s="12"/>
      <c r="G710" s="12" t="str">
        <f>IF(ROWS(G$2:G710)&gt;$G$1,"",LOOKUP(ROWS(G$2:G710),E:E,B:B))</f>
        <v/>
      </c>
    </row>
    <row r="711" spans="1:7">
      <c r="A711" s="60"/>
      <c r="E711" s="12" t="str">
        <f>IF(ISNUMBER(SEARCH($F$1,B711)),LOOKUP(9.99999999999999E+307,E$1:E710)+1,"")</f>
        <v/>
      </c>
      <c r="F711" s="12"/>
      <c r="G711" s="12" t="str">
        <f>IF(ROWS(G$2:G711)&gt;$G$1,"",LOOKUP(ROWS(G$2:G711),E:E,B:B))</f>
        <v/>
      </c>
    </row>
    <row r="712" spans="1:7">
      <c r="A712" s="60"/>
      <c r="E712" s="12" t="str">
        <f>IF(ISNUMBER(SEARCH($F$1,B712)),LOOKUP(9.99999999999999E+307,E$1:E711)+1,"")</f>
        <v/>
      </c>
      <c r="F712" s="12"/>
      <c r="G712" s="12" t="str">
        <f>IF(ROWS(G$2:G712)&gt;$G$1,"",LOOKUP(ROWS(G$2:G712),E:E,B:B))</f>
        <v/>
      </c>
    </row>
    <row r="713" spans="1:7">
      <c r="A713" s="60"/>
      <c r="E713" s="12" t="str">
        <f>IF(ISNUMBER(SEARCH($F$1,B713)),LOOKUP(9.99999999999999E+307,E$1:E712)+1,"")</f>
        <v/>
      </c>
      <c r="F713" s="12"/>
      <c r="G713" s="12" t="str">
        <f>IF(ROWS(G$2:G713)&gt;$G$1,"",LOOKUP(ROWS(G$2:G713),E:E,B:B))</f>
        <v/>
      </c>
    </row>
    <row r="714" spans="1:7">
      <c r="A714" s="60"/>
      <c r="E714" s="12" t="str">
        <f>IF(ISNUMBER(SEARCH($F$1,B714)),LOOKUP(9.99999999999999E+307,E$1:E713)+1,"")</f>
        <v/>
      </c>
      <c r="F714" s="12"/>
      <c r="G714" s="12" t="str">
        <f>IF(ROWS(G$2:G714)&gt;$G$1,"",LOOKUP(ROWS(G$2:G714),E:E,B:B))</f>
        <v/>
      </c>
    </row>
    <row r="715" spans="1:7">
      <c r="A715" s="60"/>
      <c r="E715" s="12" t="str">
        <f>IF(ISNUMBER(SEARCH($F$1,B715)),LOOKUP(9.99999999999999E+307,E$1:E714)+1,"")</f>
        <v/>
      </c>
      <c r="F715" s="12"/>
      <c r="G715" s="12" t="str">
        <f>IF(ROWS(G$2:G715)&gt;$G$1,"",LOOKUP(ROWS(G$2:G715),E:E,B:B))</f>
        <v/>
      </c>
    </row>
    <row r="716" spans="1:7">
      <c r="A716" s="60"/>
      <c r="E716" s="12" t="str">
        <f>IF(ISNUMBER(SEARCH($F$1,B716)),LOOKUP(9.99999999999999E+307,E$1:E715)+1,"")</f>
        <v/>
      </c>
      <c r="F716" s="12"/>
      <c r="G716" s="12" t="str">
        <f>IF(ROWS(G$2:G716)&gt;$G$1,"",LOOKUP(ROWS(G$2:G716),E:E,B:B))</f>
        <v/>
      </c>
    </row>
    <row r="717" spans="1:7">
      <c r="A717" s="60"/>
      <c r="E717" s="12" t="str">
        <f>IF(ISNUMBER(SEARCH($F$1,B717)),LOOKUP(9.99999999999999E+307,E$1:E716)+1,"")</f>
        <v/>
      </c>
      <c r="F717" s="12"/>
      <c r="G717" s="12" t="str">
        <f>IF(ROWS(G$2:G717)&gt;$G$1,"",LOOKUP(ROWS(G$2:G717),E:E,B:B))</f>
        <v/>
      </c>
    </row>
    <row r="718" spans="1:7">
      <c r="A718" s="60"/>
      <c r="E718" s="12" t="str">
        <f>IF(ISNUMBER(SEARCH($F$1,B718)),LOOKUP(9.99999999999999E+307,E$1:E717)+1,"")</f>
        <v/>
      </c>
      <c r="F718" s="12"/>
      <c r="G718" s="12" t="str">
        <f>IF(ROWS(G$2:G718)&gt;$G$1,"",LOOKUP(ROWS(G$2:G718),E:E,B:B))</f>
        <v/>
      </c>
    </row>
    <row r="719" spans="1:7">
      <c r="A719" s="60"/>
      <c r="E719" s="12" t="str">
        <f>IF(ISNUMBER(SEARCH($F$1,B719)),LOOKUP(9.99999999999999E+307,E$1:E718)+1,"")</f>
        <v/>
      </c>
      <c r="F719" s="12"/>
      <c r="G719" s="12" t="str">
        <f>IF(ROWS(G$2:G719)&gt;$G$1,"",LOOKUP(ROWS(G$2:G719),E:E,B:B))</f>
        <v/>
      </c>
    </row>
    <row r="720" spans="1:7">
      <c r="A720" s="60"/>
      <c r="E720" s="12" t="str">
        <f>IF(ISNUMBER(SEARCH($F$1,B720)),LOOKUP(9.99999999999999E+307,E$1:E719)+1,"")</f>
        <v/>
      </c>
      <c r="F720" s="12"/>
      <c r="G720" s="12" t="str">
        <f>IF(ROWS(G$2:G720)&gt;$G$1,"",LOOKUP(ROWS(G$2:G720),E:E,B:B))</f>
        <v/>
      </c>
    </row>
    <row r="721" spans="1:7">
      <c r="A721" s="60"/>
      <c r="E721" s="12" t="str">
        <f>IF(ISNUMBER(SEARCH($F$1,B721)),LOOKUP(9.99999999999999E+307,E$1:E720)+1,"")</f>
        <v/>
      </c>
      <c r="F721" s="12"/>
      <c r="G721" s="12" t="str">
        <f>IF(ROWS(G$2:G721)&gt;$G$1,"",LOOKUP(ROWS(G$2:G721),E:E,B:B))</f>
        <v/>
      </c>
    </row>
    <row r="722" spans="1:7">
      <c r="A722" s="60"/>
      <c r="E722" s="12" t="str">
        <f>IF(ISNUMBER(SEARCH($F$1,B722)),LOOKUP(9.99999999999999E+307,E$1:E721)+1,"")</f>
        <v/>
      </c>
      <c r="F722" s="12"/>
      <c r="G722" s="12" t="str">
        <f>IF(ROWS(G$2:G722)&gt;$G$1,"",LOOKUP(ROWS(G$2:G722),E:E,B:B))</f>
        <v/>
      </c>
    </row>
    <row r="723" spans="1:7">
      <c r="A723" s="60"/>
      <c r="E723" s="12" t="str">
        <f>IF(ISNUMBER(SEARCH($F$1,B723)),LOOKUP(9.99999999999999E+307,E$1:E722)+1,"")</f>
        <v/>
      </c>
      <c r="F723" s="12"/>
      <c r="G723" s="12" t="str">
        <f>IF(ROWS(G$2:G723)&gt;$G$1,"",LOOKUP(ROWS(G$2:G723),E:E,B:B))</f>
        <v/>
      </c>
    </row>
    <row r="724" spans="1:7">
      <c r="A724" s="60"/>
      <c r="E724" s="12" t="str">
        <f>IF(ISNUMBER(SEARCH($F$1,B724)),LOOKUP(9.99999999999999E+307,E$1:E723)+1,"")</f>
        <v/>
      </c>
      <c r="F724" s="12"/>
      <c r="G724" s="12" t="str">
        <f>IF(ROWS(G$2:G724)&gt;$G$1,"",LOOKUP(ROWS(G$2:G724),E:E,B:B))</f>
        <v/>
      </c>
    </row>
    <row r="725" spans="1:7">
      <c r="A725" s="60"/>
      <c r="E725" s="12" t="str">
        <f>IF(ISNUMBER(SEARCH($F$1,B725)),LOOKUP(9.99999999999999E+307,E$1:E724)+1,"")</f>
        <v/>
      </c>
      <c r="F725" s="12"/>
      <c r="G725" s="12" t="str">
        <f>IF(ROWS(G$2:G725)&gt;$G$1,"",LOOKUP(ROWS(G$2:G725),E:E,B:B))</f>
        <v/>
      </c>
    </row>
    <row r="726" spans="1:7">
      <c r="A726" s="60"/>
      <c r="E726" s="12" t="str">
        <f>IF(ISNUMBER(SEARCH($F$1,B726)),LOOKUP(9.99999999999999E+307,E$1:E725)+1,"")</f>
        <v/>
      </c>
      <c r="F726" s="12"/>
      <c r="G726" s="12" t="str">
        <f>IF(ROWS(G$2:G726)&gt;$G$1,"",LOOKUP(ROWS(G$2:G726),E:E,B:B))</f>
        <v/>
      </c>
    </row>
    <row r="727" spans="1:7">
      <c r="A727" s="60"/>
      <c r="E727" s="12" t="str">
        <f>IF(ISNUMBER(SEARCH($F$1,B727)),LOOKUP(9.99999999999999E+307,E$1:E726)+1,"")</f>
        <v/>
      </c>
      <c r="F727" s="12"/>
      <c r="G727" s="12" t="str">
        <f>IF(ROWS(G$2:G727)&gt;$G$1,"",LOOKUP(ROWS(G$2:G727),E:E,B:B))</f>
        <v/>
      </c>
    </row>
    <row r="728" spans="1:7">
      <c r="A728" s="60"/>
      <c r="E728" s="12" t="str">
        <f>IF(ISNUMBER(SEARCH($F$1,B728)),LOOKUP(9.99999999999999E+307,E$1:E727)+1,"")</f>
        <v/>
      </c>
      <c r="F728" s="12"/>
      <c r="G728" s="12" t="str">
        <f>IF(ROWS(G$2:G728)&gt;$G$1,"",LOOKUP(ROWS(G$2:G728),E:E,B:B))</f>
        <v/>
      </c>
    </row>
    <row r="729" spans="1:7">
      <c r="A729" s="60"/>
      <c r="E729" s="12" t="str">
        <f>IF(ISNUMBER(SEARCH($F$1,B729)),LOOKUP(9.99999999999999E+307,E$1:E728)+1,"")</f>
        <v/>
      </c>
      <c r="F729" s="12"/>
      <c r="G729" s="12" t="str">
        <f>IF(ROWS(G$2:G729)&gt;$G$1,"",LOOKUP(ROWS(G$2:G729),E:E,B:B))</f>
        <v/>
      </c>
    </row>
    <row r="730" spans="1:7">
      <c r="A730" s="60"/>
      <c r="E730" s="12" t="str">
        <f>IF(ISNUMBER(SEARCH($F$1,B730)),LOOKUP(9.99999999999999E+307,E$1:E729)+1,"")</f>
        <v/>
      </c>
      <c r="F730" s="12"/>
      <c r="G730" s="12" t="str">
        <f>IF(ROWS(G$2:G730)&gt;$G$1,"",LOOKUP(ROWS(G$2:G730),E:E,B:B))</f>
        <v/>
      </c>
    </row>
    <row r="731" spans="1:7">
      <c r="A731" s="60"/>
      <c r="E731" s="12" t="str">
        <f>IF(ISNUMBER(SEARCH($F$1,B731)),LOOKUP(9.99999999999999E+307,E$1:E730)+1,"")</f>
        <v/>
      </c>
      <c r="F731" s="12"/>
      <c r="G731" s="12" t="str">
        <f>IF(ROWS(G$2:G731)&gt;$G$1,"",LOOKUP(ROWS(G$2:G731),E:E,B:B))</f>
        <v/>
      </c>
    </row>
    <row r="732" spans="1:7">
      <c r="A732" s="60"/>
      <c r="E732" s="12" t="str">
        <f>IF(ISNUMBER(SEARCH($F$1,B732)),LOOKUP(9.99999999999999E+307,E$1:E731)+1,"")</f>
        <v/>
      </c>
      <c r="F732" s="12"/>
      <c r="G732" s="12" t="str">
        <f>IF(ROWS(G$2:G732)&gt;$G$1,"",LOOKUP(ROWS(G$2:G732),E:E,B:B))</f>
        <v/>
      </c>
    </row>
    <row r="733" spans="1:7">
      <c r="A733" s="60"/>
      <c r="E733" s="12" t="str">
        <f>IF(ISNUMBER(SEARCH($F$1,B733)),LOOKUP(9.99999999999999E+307,E$1:E732)+1,"")</f>
        <v/>
      </c>
      <c r="F733" s="12"/>
      <c r="G733" s="12" t="str">
        <f>IF(ROWS(G$2:G733)&gt;$G$1,"",LOOKUP(ROWS(G$2:G733),E:E,B:B))</f>
        <v/>
      </c>
    </row>
    <row r="734" spans="1:7">
      <c r="A734" s="60"/>
      <c r="E734" s="12" t="str">
        <f>IF(ISNUMBER(SEARCH($F$1,B734)),LOOKUP(9.99999999999999E+307,E$1:E733)+1,"")</f>
        <v/>
      </c>
      <c r="F734" s="12"/>
      <c r="G734" s="12" t="str">
        <f>IF(ROWS(G$2:G734)&gt;$G$1,"",LOOKUP(ROWS(G$2:G734),E:E,B:B))</f>
        <v/>
      </c>
    </row>
    <row r="735" spans="1:7">
      <c r="A735" s="60"/>
      <c r="E735" s="12" t="str">
        <f>IF(ISNUMBER(SEARCH($F$1,B735)),LOOKUP(9.99999999999999E+307,E$1:E734)+1,"")</f>
        <v/>
      </c>
      <c r="F735" s="12"/>
      <c r="G735" s="12" t="str">
        <f>IF(ROWS(G$2:G735)&gt;$G$1,"",LOOKUP(ROWS(G$2:G735),E:E,B:B))</f>
        <v/>
      </c>
    </row>
    <row r="736" spans="1:7">
      <c r="A736" s="60"/>
      <c r="E736" s="12" t="str">
        <f>IF(ISNUMBER(SEARCH($F$1,B736)),LOOKUP(9.99999999999999E+307,E$1:E735)+1,"")</f>
        <v/>
      </c>
      <c r="F736" s="12"/>
      <c r="G736" s="12" t="str">
        <f>IF(ROWS(G$2:G736)&gt;$G$1,"",LOOKUP(ROWS(G$2:G736),E:E,B:B))</f>
        <v/>
      </c>
    </row>
    <row r="737" spans="1:7">
      <c r="A737" s="60"/>
      <c r="E737" s="12" t="str">
        <f>IF(ISNUMBER(SEARCH($F$1,B737)),LOOKUP(9.99999999999999E+307,E$1:E736)+1,"")</f>
        <v/>
      </c>
      <c r="F737" s="12"/>
      <c r="G737" s="12" t="str">
        <f>IF(ROWS(G$2:G737)&gt;$G$1,"",LOOKUP(ROWS(G$2:G737),E:E,B:B))</f>
        <v/>
      </c>
    </row>
    <row r="738" spans="1:7">
      <c r="A738" s="60"/>
      <c r="E738" s="12" t="str">
        <f>IF(ISNUMBER(SEARCH($F$1,B738)),LOOKUP(9.99999999999999E+307,E$1:E737)+1,"")</f>
        <v/>
      </c>
      <c r="F738" s="12"/>
      <c r="G738" s="12" t="str">
        <f>IF(ROWS(G$2:G738)&gt;$G$1,"",LOOKUP(ROWS(G$2:G738),E:E,B:B))</f>
        <v/>
      </c>
    </row>
    <row r="739" spans="1:7">
      <c r="A739" s="60"/>
      <c r="E739" s="12" t="str">
        <f>IF(ISNUMBER(SEARCH($F$1,B739)),LOOKUP(9.99999999999999E+307,E$1:E738)+1,"")</f>
        <v/>
      </c>
      <c r="F739" s="12"/>
      <c r="G739" s="12" t="str">
        <f>IF(ROWS(G$2:G739)&gt;$G$1,"",LOOKUP(ROWS(G$2:G739),E:E,B:B))</f>
        <v/>
      </c>
    </row>
    <row r="740" spans="1:7">
      <c r="A740" s="60"/>
      <c r="E740" s="12" t="str">
        <f>IF(ISNUMBER(SEARCH($F$1,B740)),LOOKUP(9.99999999999999E+307,E$1:E739)+1,"")</f>
        <v/>
      </c>
      <c r="F740" s="12"/>
      <c r="G740" s="12" t="str">
        <f>IF(ROWS(G$2:G740)&gt;$G$1,"",LOOKUP(ROWS(G$2:G740),E:E,B:B))</f>
        <v/>
      </c>
    </row>
    <row r="741" spans="1:7">
      <c r="A741" s="60"/>
      <c r="E741" s="12" t="str">
        <f>IF(ISNUMBER(SEARCH($F$1,B741)),LOOKUP(9.99999999999999E+307,E$1:E740)+1,"")</f>
        <v/>
      </c>
      <c r="F741" s="12"/>
      <c r="G741" s="12" t="str">
        <f>IF(ROWS(G$2:G741)&gt;$G$1,"",LOOKUP(ROWS(G$2:G741),E:E,B:B))</f>
        <v/>
      </c>
    </row>
    <row r="742" spans="1:7">
      <c r="A742" s="60"/>
      <c r="E742" s="12" t="str">
        <f>IF(ISNUMBER(SEARCH($F$1,B742)),LOOKUP(9.99999999999999E+307,E$1:E741)+1,"")</f>
        <v/>
      </c>
      <c r="F742" s="12"/>
      <c r="G742" s="12" t="str">
        <f>IF(ROWS(G$2:G742)&gt;$G$1,"",LOOKUP(ROWS(G$2:G742),E:E,B:B))</f>
        <v/>
      </c>
    </row>
    <row r="743" spans="1:7">
      <c r="A743" s="60"/>
      <c r="E743" s="12" t="str">
        <f>IF(ISNUMBER(SEARCH($F$1,B743)),LOOKUP(9.99999999999999E+307,E$1:E742)+1,"")</f>
        <v/>
      </c>
      <c r="F743" s="12"/>
      <c r="G743" s="12" t="str">
        <f>IF(ROWS(G$2:G743)&gt;$G$1,"",LOOKUP(ROWS(G$2:G743),E:E,B:B))</f>
        <v/>
      </c>
    </row>
    <row r="744" spans="1:7">
      <c r="A744" s="60"/>
      <c r="E744" s="12" t="str">
        <f>IF(ISNUMBER(SEARCH($F$1,B744)),LOOKUP(9.99999999999999E+307,E$1:E743)+1,"")</f>
        <v/>
      </c>
      <c r="F744" s="12"/>
      <c r="G744" s="12" t="str">
        <f>IF(ROWS(G$2:G744)&gt;$G$1,"",LOOKUP(ROWS(G$2:G744),E:E,B:B))</f>
        <v/>
      </c>
    </row>
    <row r="745" spans="1:7">
      <c r="A745" s="60"/>
      <c r="E745" s="12" t="str">
        <f>IF(ISNUMBER(SEARCH($F$1,B745)),LOOKUP(9.99999999999999E+307,E$1:E744)+1,"")</f>
        <v/>
      </c>
      <c r="F745" s="12"/>
      <c r="G745" s="12" t="str">
        <f>IF(ROWS(G$2:G745)&gt;$G$1,"",LOOKUP(ROWS(G$2:G745),E:E,B:B))</f>
        <v/>
      </c>
    </row>
    <row r="746" spans="1:7">
      <c r="A746" s="60"/>
      <c r="E746" s="12" t="str">
        <f>IF(ISNUMBER(SEARCH($F$1,B746)),LOOKUP(9.99999999999999E+307,E$1:E745)+1,"")</f>
        <v/>
      </c>
      <c r="F746" s="12"/>
      <c r="G746" s="12" t="str">
        <f>IF(ROWS(G$2:G746)&gt;$G$1,"",LOOKUP(ROWS(G$2:G746),E:E,B:B))</f>
        <v/>
      </c>
    </row>
    <row r="747" spans="1:7">
      <c r="A747" s="60"/>
      <c r="E747" s="12" t="str">
        <f>IF(ISNUMBER(SEARCH($F$1,B747)),LOOKUP(9.99999999999999E+307,E$1:E746)+1,"")</f>
        <v/>
      </c>
      <c r="F747" s="12"/>
      <c r="G747" s="12" t="str">
        <f>IF(ROWS(G$2:G747)&gt;$G$1,"",LOOKUP(ROWS(G$2:G747),E:E,B:B))</f>
        <v/>
      </c>
    </row>
    <row r="748" spans="1:7">
      <c r="A748" s="60"/>
      <c r="E748" s="12" t="str">
        <f>IF(ISNUMBER(SEARCH($F$1,B748)),LOOKUP(9.99999999999999E+307,E$1:E747)+1,"")</f>
        <v/>
      </c>
      <c r="F748" s="12"/>
      <c r="G748" s="12" t="str">
        <f>IF(ROWS(G$2:G748)&gt;$G$1,"",LOOKUP(ROWS(G$2:G748),E:E,B:B))</f>
        <v/>
      </c>
    </row>
    <row r="749" spans="1:7">
      <c r="A749" s="60"/>
      <c r="E749" s="12" t="str">
        <f>IF(ISNUMBER(SEARCH($F$1,B749)),LOOKUP(9.99999999999999E+307,E$1:E748)+1,"")</f>
        <v/>
      </c>
      <c r="F749" s="12"/>
      <c r="G749" s="12" t="str">
        <f>IF(ROWS(G$2:G749)&gt;$G$1,"",LOOKUP(ROWS(G$2:G749),E:E,B:B))</f>
        <v/>
      </c>
    </row>
    <row r="750" spans="1:7">
      <c r="A750" s="60"/>
      <c r="E750" s="12" t="str">
        <f>IF(ISNUMBER(SEARCH($F$1,B750)),LOOKUP(9.99999999999999E+307,E$1:E749)+1,"")</f>
        <v/>
      </c>
      <c r="F750" s="12"/>
      <c r="G750" s="12" t="str">
        <f>IF(ROWS(G$2:G750)&gt;$G$1,"",LOOKUP(ROWS(G$2:G750),E:E,B:B))</f>
        <v/>
      </c>
    </row>
    <row r="751" spans="1:7">
      <c r="A751" s="60"/>
      <c r="E751" s="12" t="str">
        <f>IF(ISNUMBER(SEARCH($F$1,B751)),LOOKUP(9.99999999999999E+307,E$1:E750)+1,"")</f>
        <v/>
      </c>
      <c r="F751" s="12"/>
      <c r="G751" s="12" t="str">
        <f>IF(ROWS(G$2:G751)&gt;$G$1,"",LOOKUP(ROWS(G$2:G751),E:E,B:B))</f>
        <v/>
      </c>
    </row>
    <row r="752" spans="1:7">
      <c r="A752" s="60"/>
      <c r="E752" s="12" t="str">
        <f>IF(ISNUMBER(SEARCH($F$1,B752)),LOOKUP(9.99999999999999E+307,E$1:E751)+1,"")</f>
        <v/>
      </c>
      <c r="F752" s="12"/>
      <c r="G752" s="12" t="str">
        <f>IF(ROWS(G$2:G752)&gt;$G$1,"",LOOKUP(ROWS(G$2:G752),E:E,B:B))</f>
        <v/>
      </c>
    </row>
    <row r="753" spans="1:7">
      <c r="A753" s="60"/>
      <c r="E753" s="12" t="str">
        <f>IF(ISNUMBER(SEARCH($F$1,B753)),LOOKUP(9.99999999999999E+307,E$1:E752)+1,"")</f>
        <v/>
      </c>
      <c r="F753" s="12"/>
      <c r="G753" s="12" t="str">
        <f>IF(ROWS(G$2:G753)&gt;$G$1,"",LOOKUP(ROWS(G$2:G753),E:E,B:B))</f>
        <v/>
      </c>
    </row>
    <row r="754" spans="1:7">
      <c r="A754" s="60"/>
      <c r="E754" s="12" t="str">
        <f>IF(ISNUMBER(SEARCH($F$1,B754)),LOOKUP(9.99999999999999E+307,E$1:E753)+1,"")</f>
        <v/>
      </c>
      <c r="F754" s="12"/>
      <c r="G754" s="12" t="str">
        <f>IF(ROWS(G$2:G754)&gt;$G$1,"",LOOKUP(ROWS(G$2:G754),E:E,B:B))</f>
        <v/>
      </c>
    </row>
    <row r="755" spans="1:7">
      <c r="A755" s="60"/>
      <c r="E755" s="12" t="str">
        <f>IF(ISNUMBER(SEARCH($F$1,B755)),LOOKUP(9.99999999999999E+307,E$1:E754)+1,"")</f>
        <v/>
      </c>
      <c r="F755" s="12"/>
      <c r="G755" s="12" t="str">
        <f>IF(ROWS(G$2:G755)&gt;$G$1,"",LOOKUP(ROWS(G$2:G755),E:E,B:B))</f>
        <v/>
      </c>
    </row>
    <row r="756" spans="1:7">
      <c r="A756" s="60"/>
      <c r="E756" s="12" t="str">
        <f>IF(ISNUMBER(SEARCH($F$1,B756)),LOOKUP(9.99999999999999E+307,E$1:E755)+1,"")</f>
        <v/>
      </c>
      <c r="F756" s="12"/>
      <c r="G756" s="12" t="str">
        <f>IF(ROWS(G$2:G756)&gt;$G$1,"",LOOKUP(ROWS(G$2:G756),E:E,B:B))</f>
        <v/>
      </c>
    </row>
    <row r="757" spans="1:7">
      <c r="A757" s="60"/>
      <c r="E757" s="12" t="str">
        <f>IF(ISNUMBER(SEARCH($F$1,B757)),LOOKUP(9.99999999999999E+307,E$1:E756)+1,"")</f>
        <v/>
      </c>
      <c r="F757" s="12"/>
      <c r="G757" s="12" t="str">
        <f>IF(ROWS(G$2:G757)&gt;$G$1,"",LOOKUP(ROWS(G$2:G757),E:E,B:B))</f>
        <v/>
      </c>
    </row>
    <row r="758" spans="1:7">
      <c r="A758" s="60"/>
      <c r="E758" s="12" t="str">
        <f>IF(ISNUMBER(SEARCH($F$1,B758)),LOOKUP(9.99999999999999E+307,E$1:E757)+1,"")</f>
        <v/>
      </c>
      <c r="F758" s="12"/>
      <c r="G758" s="12" t="str">
        <f>IF(ROWS(G$2:G758)&gt;$G$1,"",LOOKUP(ROWS(G$2:G758),E:E,B:B))</f>
        <v/>
      </c>
    </row>
    <row r="759" spans="1:7">
      <c r="A759" s="60"/>
      <c r="E759" s="12" t="str">
        <f>IF(ISNUMBER(SEARCH($F$1,B759)),LOOKUP(9.99999999999999E+307,E$1:E758)+1,"")</f>
        <v/>
      </c>
      <c r="F759" s="12"/>
      <c r="G759" s="12" t="str">
        <f>IF(ROWS(G$2:G759)&gt;$G$1,"",LOOKUP(ROWS(G$2:G759),E:E,B:B))</f>
        <v/>
      </c>
    </row>
    <row r="760" spans="1:7">
      <c r="A760" s="60"/>
      <c r="E760" s="12" t="str">
        <f>IF(ISNUMBER(SEARCH($F$1,B760)),LOOKUP(9.99999999999999E+307,E$1:E759)+1,"")</f>
        <v/>
      </c>
      <c r="F760" s="12"/>
      <c r="G760" s="12" t="str">
        <f>IF(ROWS(G$2:G760)&gt;$G$1,"",LOOKUP(ROWS(G$2:G760),E:E,B:B))</f>
        <v/>
      </c>
    </row>
    <row r="761" spans="1:7">
      <c r="A761" s="60"/>
      <c r="E761" s="12" t="str">
        <f>IF(ISNUMBER(SEARCH($F$1,B761)),LOOKUP(9.99999999999999E+307,E$1:E760)+1,"")</f>
        <v/>
      </c>
      <c r="F761" s="12"/>
      <c r="G761" s="12" t="str">
        <f>IF(ROWS(G$2:G761)&gt;$G$1,"",LOOKUP(ROWS(G$2:G761),E:E,B:B))</f>
        <v/>
      </c>
    </row>
    <row r="762" spans="1:7">
      <c r="A762" s="60"/>
      <c r="E762" s="12" t="str">
        <f>IF(ISNUMBER(SEARCH($F$1,B762)),LOOKUP(9.99999999999999E+307,E$1:E761)+1,"")</f>
        <v/>
      </c>
      <c r="F762" s="12"/>
      <c r="G762" s="12" t="str">
        <f>IF(ROWS(G$2:G762)&gt;$G$1,"",LOOKUP(ROWS(G$2:G762),E:E,B:B))</f>
        <v/>
      </c>
    </row>
    <row r="763" spans="1:7">
      <c r="A763" s="60"/>
      <c r="E763" s="12" t="str">
        <f>IF(ISNUMBER(SEARCH($F$1,B763)),LOOKUP(9.99999999999999E+307,E$1:E762)+1,"")</f>
        <v/>
      </c>
      <c r="F763" s="12"/>
      <c r="G763" s="12" t="str">
        <f>IF(ROWS(G$2:G763)&gt;$G$1,"",LOOKUP(ROWS(G$2:G763),E:E,B:B))</f>
        <v/>
      </c>
    </row>
    <row r="764" spans="1:7">
      <c r="A764" s="60"/>
      <c r="E764" s="12" t="str">
        <f>IF(ISNUMBER(SEARCH($F$1,B764)),LOOKUP(9.99999999999999E+307,E$1:E763)+1,"")</f>
        <v/>
      </c>
      <c r="F764" s="12"/>
      <c r="G764" s="12" t="str">
        <f>IF(ROWS(G$2:G764)&gt;$G$1,"",LOOKUP(ROWS(G$2:G764),E:E,B:B))</f>
        <v/>
      </c>
    </row>
    <row r="765" spans="1:7">
      <c r="A765" s="60"/>
      <c r="E765" s="12" t="str">
        <f>IF(ISNUMBER(SEARCH($F$1,B765)),LOOKUP(9.99999999999999E+307,E$1:E764)+1,"")</f>
        <v/>
      </c>
      <c r="F765" s="12"/>
      <c r="G765" s="12" t="str">
        <f>IF(ROWS(G$2:G765)&gt;$G$1,"",LOOKUP(ROWS(G$2:G765),E:E,B:B))</f>
        <v/>
      </c>
    </row>
    <row r="766" spans="1:7">
      <c r="A766" s="60"/>
      <c r="E766" s="12" t="str">
        <f>IF(ISNUMBER(SEARCH($F$1,B766)),LOOKUP(9.99999999999999E+307,E$1:E765)+1,"")</f>
        <v/>
      </c>
      <c r="F766" s="12"/>
      <c r="G766" s="12" t="str">
        <f>IF(ROWS(G$2:G766)&gt;$G$1,"",LOOKUP(ROWS(G$2:G766),E:E,B:B))</f>
        <v/>
      </c>
    </row>
    <row r="767" spans="1:7">
      <c r="A767" s="60"/>
      <c r="E767" s="12" t="str">
        <f>IF(ISNUMBER(SEARCH($F$1,B767)),LOOKUP(9.99999999999999E+307,E$1:E766)+1,"")</f>
        <v/>
      </c>
      <c r="F767" s="12"/>
      <c r="G767" s="12" t="str">
        <f>IF(ROWS(G$2:G767)&gt;$G$1,"",LOOKUP(ROWS(G$2:G767),E:E,B:B))</f>
        <v/>
      </c>
    </row>
    <row r="768" spans="1:7">
      <c r="A768" s="60"/>
      <c r="E768" s="12" t="str">
        <f>IF(ISNUMBER(SEARCH($F$1,B768)),LOOKUP(9.99999999999999E+307,E$1:E767)+1,"")</f>
        <v/>
      </c>
      <c r="F768" s="12"/>
      <c r="G768" s="12" t="str">
        <f>IF(ROWS(G$2:G768)&gt;$G$1,"",LOOKUP(ROWS(G$2:G768),E:E,B:B))</f>
        <v/>
      </c>
    </row>
    <row r="769" spans="1:7">
      <c r="A769" s="60"/>
      <c r="E769" s="12" t="str">
        <f>IF(ISNUMBER(SEARCH($F$1,B769)),LOOKUP(9.99999999999999E+307,E$1:E768)+1,"")</f>
        <v/>
      </c>
      <c r="F769" s="12"/>
      <c r="G769" s="12" t="str">
        <f>IF(ROWS(G$2:G769)&gt;$G$1,"",LOOKUP(ROWS(G$2:G769),E:E,B:B))</f>
        <v/>
      </c>
    </row>
    <row r="770" spans="1:7">
      <c r="A770" s="60"/>
      <c r="E770" s="12" t="str">
        <f>IF(ISNUMBER(SEARCH($F$1,B770)),LOOKUP(9.99999999999999E+307,E$1:E769)+1,"")</f>
        <v/>
      </c>
      <c r="F770" s="12"/>
      <c r="G770" s="12" t="str">
        <f>IF(ROWS(G$2:G770)&gt;$G$1,"",LOOKUP(ROWS(G$2:G770),E:E,B:B))</f>
        <v/>
      </c>
    </row>
    <row r="771" spans="1:7">
      <c r="A771" s="60"/>
      <c r="E771" s="12" t="str">
        <f>IF(ISNUMBER(SEARCH($F$1,B771)),LOOKUP(9.99999999999999E+307,E$1:E770)+1,"")</f>
        <v/>
      </c>
      <c r="F771" s="12"/>
      <c r="G771" s="12" t="str">
        <f>IF(ROWS(G$2:G771)&gt;$G$1,"",LOOKUP(ROWS(G$2:G771),E:E,B:B))</f>
        <v/>
      </c>
    </row>
    <row r="772" spans="1:7">
      <c r="A772" s="60"/>
      <c r="E772" s="12" t="str">
        <f>IF(ISNUMBER(SEARCH($F$1,B772)),LOOKUP(9.99999999999999E+307,E$1:E771)+1,"")</f>
        <v/>
      </c>
      <c r="F772" s="12"/>
      <c r="G772" s="12" t="str">
        <f>IF(ROWS(G$2:G772)&gt;$G$1,"",LOOKUP(ROWS(G$2:G772),E:E,B:B))</f>
        <v/>
      </c>
    </row>
    <row r="773" spans="1:7">
      <c r="A773" s="60"/>
      <c r="E773" s="12" t="str">
        <f>IF(ISNUMBER(SEARCH($F$1,B773)),LOOKUP(9.99999999999999E+307,E$1:E772)+1,"")</f>
        <v/>
      </c>
      <c r="F773" s="12"/>
      <c r="G773" s="12" t="str">
        <f>IF(ROWS(G$2:G773)&gt;$G$1,"",LOOKUP(ROWS(G$2:G773),E:E,B:B))</f>
        <v/>
      </c>
    </row>
    <row r="774" spans="1:7">
      <c r="A774" s="60"/>
      <c r="E774" s="12" t="str">
        <f>IF(ISNUMBER(SEARCH($F$1,B774)),LOOKUP(9.99999999999999E+307,E$1:E773)+1,"")</f>
        <v/>
      </c>
      <c r="F774" s="12"/>
      <c r="G774" s="12" t="str">
        <f>IF(ROWS(G$2:G774)&gt;$G$1,"",LOOKUP(ROWS(G$2:G774),E:E,B:B))</f>
        <v/>
      </c>
    </row>
    <row r="775" spans="1:7">
      <c r="A775" s="60"/>
      <c r="E775" s="12" t="str">
        <f>IF(ISNUMBER(SEARCH($F$1,B775)),LOOKUP(9.99999999999999E+307,E$1:E774)+1,"")</f>
        <v/>
      </c>
      <c r="F775" s="12"/>
      <c r="G775" s="12" t="str">
        <f>IF(ROWS(G$2:G775)&gt;$G$1,"",LOOKUP(ROWS(G$2:G775),E:E,B:B))</f>
        <v/>
      </c>
    </row>
    <row r="776" spans="1:7">
      <c r="A776" s="60"/>
      <c r="E776" s="12" t="str">
        <f>IF(ISNUMBER(SEARCH($F$1,B776)),LOOKUP(9.99999999999999E+307,E$1:E775)+1,"")</f>
        <v/>
      </c>
      <c r="F776" s="12"/>
      <c r="G776" s="12" t="str">
        <f>IF(ROWS(G$2:G776)&gt;$G$1,"",LOOKUP(ROWS(G$2:G776),E:E,B:B))</f>
        <v/>
      </c>
    </row>
    <row r="777" spans="1:7">
      <c r="A777" s="60"/>
      <c r="E777" s="12" t="str">
        <f>IF(ISNUMBER(SEARCH($F$1,B777)),LOOKUP(9.99999999999999E+307,E$1:E776)+1,"")</f>
        <v/>
      </c>
      <c r="F777" s="12"/>
      <c r="G777" s="12" t="str">
        <f>IF(ROWS(G$2:G777)&gt;$G$1,"",LOOKUP(ROWS(G$2:G777),E:E,B:B))</f>
        <v/>
      </c>
    </row>
    <row r="778" spans="1:7">
      <c r="A778" s="60"/>
      <c r="E778" s="12" t="str">
        <f>IF(ISNUMBER(SEARCH($F$1,B778)),LOOKUP(9.99999999999999E+307,E$1:E777)+1,"")</f>
        <v/>
      </c>
      <c r="F778" s="12"/>
      <c r="G778" s="12" t="str">
        <f>IF(ROWS(G$2:G778)&gt;$G$1,"",LOOKUP(ROWS(G$2:G778),E:E,B:B))</f>
        <v/>
      </c>
    </row>
    <row r="779" spans="1:7">
      <c r="A779" s="60"/>
      <c r="E779" s="12" t="str">
        <f>IF(ISNUMBER(SEARCH($F$1,B779)),LOOKUP(9.99999999999999E+307,E$1:E778)+1,"")</f>
        <v/>
      </c>
      <c r="F779" s="12"/>
      <c r="G779" s="12" t="str">
        <f>IF(ROWS(G$2:G779)&gt;$G$1,"",LOOKUP(ROWS(G$2:G779),E:E,B:B))</f>
        <v/>
      </c>
    </row>
    <row r="780" spans="1:7">
      <c r="A780" s="60"/>
      <c r="E780" s="12" t="str">
        <f>IF(ISNUMBER(SEARCH($F$1,B780)),LOOKUP(9.99999999999999E+307,E$1:E779)+1,"")</f>
        <v/>
      </c>
      <c r="F780" s="12"/>
      <c r="G780" s="12" t="str">
        <f>IF(ROWS(G$2:G780)&gt;$G$1,"",LOOKUP(ROWS(G$2:G780),E:E,B:B))</f>
        <v/>
      </c>
    </row>
    <row r="781" spans="1:7">
      <c r="A781" s="60"/>
      <c r="E781" s="12" t="str">
        <f>IF(ISNUMBER(SEARCH($F$1,B781)),LOOKUP(9.99999999999999E+307,E$1:E780)+1,"")</f>
        <v/>
      </c>
      <c r="F781" s="12"/>
      <c r="G781" s="12" t="str">
        <f>IF(ROWS(G$2:G781)&gt;$G$1,"",LOOKUP(ROWS(G$2:G781),E:E,B:B))</f>
        <v/>
      </c>
    </row>
    <row r="782" spans="1:7">
      <c r="A782" s="60"/>
      <c r="E782" s="12" t="str">
        <f>IF(ISNUMBER(SEARCH($F$1,B782)),LOOKUP(9.99999999999999E+307,E$1:E781)+1,"")</f>
        <v/>
      </c>
      <c r="F782" s="12"/>
      <c r="G782" s="12" t="str">
        <f>IF(ROWS(G$2:G782)&gt;$G$1,"",LOOKUP(ROWS(G$2:G782),E:E,B:B))</f>
        <v/>
      </c>
    </row>
    <row r="783" spans="1:7">
      <c r="A783" s="60"/>
      <c r="E783" s="12" t="str">
        <f>IF(ISNUMBER(SEARCH($F$1,B783)),LOOKUP(9.99999999999999E+307,E$1:E782)+1,"")</f>
        <v/>
      </c>
      <c r="F783" s="12"/>
      <c r="G783" s="12" t="str">
        <f>IF(ROWS(G$2:G783)&gt;$G$1,"",LOOKUP(ROWS(G$2:G783),E:E,B:B))</f>
        <v/>
      </c>
    </row>
    <row r="784" spans="1:7">
      <c r="A784" s="60"/>
      <c r="E784" s="12" t="str">
        <f>IF(ISNUMBER(SEARCH($F$1,B784)),LOOKUP(9.99999999999999E+307,E$1:E783)+1,"")</f>
        <v/>
      </c>
      <c r="F784" s="12"/>
      <c r="G784" s="12" t="str">
        <f>IF(ROWS(G$2:G784)&gt;$G$1,"",LOOKUP(ROWS(G$2:G784),E:E,B:B))</f>
        <v/>
      </c>
    </row>
    <row r="785" spans="1:7">
      <c r="A785" s="60"/>
      <c r="E785" s="12" t="str">
        <f>IF(ISNUMBER(SEARCH($F$1,B785)),LOOKUP(9.99999999999999E+307,E$1:E784)+1,"")</f>
        <v/>
      </c>
      <c r="F785" s="12"/>
      <c r="G785" s="12" t="str">
        <f>IF(ROWS(G$2:G785)&gt;$G$1,"",LOOKUP(ROWS(G$2:G785),E:E,B:B))</f>
        <v/>
      </c>
    </row>
    <row r="786" spans="1:7">
      <c r="A786" s="60"/>
      <c r="E786" s="12" t="str">
        <f>IF(ISNUMBER(SEARCH($F$1,B786)),LOOKUP(9.99999999999999E+307,E$1:E785)+1,"")</f>
        <v/>
      </c>
      <c r="F786" s="12"/>
      <c r="G786" s="12" t="str">
        <f>IF(ROWS(G$2:G786)&gt;$G$1,"",LOOKUP(ROWS(G$2:G786),E:E,B:B))</f>
        <v/>
      </c>
    </row>
    <row r="787" spans="1:7">
      <c r="A787" s="60"/>
      <c r="E787" s="12" t="str">
        <f>IF(ISNUMBER(SEARCH($F$1,B787)),LOOKUP(9.99999999999999E+307,E$1:E786)+1,"")</f>
        <v/>
      </c>
      <c r="F787" s="12"/>
      <c r="G787" s="12" t="str">
        <f>IF(ROWS(G$2:G787)&gt;$G$1,"",LOOKUP(ROWS(G$2:G787),E:E,B:B))</f>
        <v/>
      </c>
    </row>
    <row r="788" spans="1:7">
      <c r="A788" s="60"/>
      <c r="E788" s="12" t="str">
        <f>IF(ISNUMBER(SEARCH($F$1,B788)),LOOKUP(9.99999999999999E+307,E$1:E787)+1,"")</f>
        <v/>
      </c>
      <c r="F788" s="12"/>
      <c r="G788" s="12" t="str">
        <f>IF(ROWS(G$2:G788)&gt;$G$1,"",LOOKUP(ROWS(G$2:G788),E:E,B:B))</f>
        <v/>
      </c>
    </row>
    <row r="789" spans="1:7">
      <c r="A789" s="60"/>
      <c r="E789" s="12" t="str">
        <f>IF(ISNUMBER(SEARCH($F$1,B789)),LOOKUP(9.99999999999999E+307,E$1:E788)+1,"")</f>
        <v/>
      </c>
      <c r="F789" s="12"/>
      <c r="G789" s="12" t="str">
        <f>IF(ROWS(G$2:G789)&gt;$G$1,"",LOOKUP(ROWS(G$2:G789),E:E,B:B))</f>
        <v/>
      </c>
    </row>
    <row r="790" spans="1:7">
      <c r="A790" s="60"/>
      <c r="E790" s="12" t="str">
        <f>IF(ISNUMBER(SEARCH($F$1,B790)),LOOKUP(9.99999999999999E+307,E$1:E789)+1,"")</f>
        <v/>
      </c>
      <c r="F790" s="12"/>
      <c r="G790" s="12" t="str">
        <f>IF(ROWS(G$2:G790)&gt;$G$1,"",LOOKUP(ROWS(G$2:G790),E:E,B:B))</f>
        <v/>
      </c>
    </row>
    <row r="791" spans="1:7">
      <c r="A791" s="60"/>
      <c r="E791" s="12" t="str">
        <f>IF(ISNUMBER(SEARCH($F$1,B791)),LOOKUP(9.99999999999999E+307,E$1:E790)+1,"")</f>
        <v/>
      </c>
      <c r="F791" s="12"/>
      <c r="G791" s="12" t="str">
        <f>IF(ROWS(G$2:G791)&gt;$G$1,"",LOOKUP(ROWS(G$2:G791),E:E,B:B))</f>
        <v/>
      </c>
    </row>
    <row r="792" spans="1:7">
      <c r="A792" s="60"/>
      <c r="E792" s="12" t="str">
        <f>IF(ISNUMBER(SEARCH($F$1,B792)),LOOKUP(9.99999999999999E+307,E$1:E791)+1,"")</f>
        <v/>
      </c>
      <c r="F792" s="12"/>
      <c r="G792" s="12" t="str">
        <f>IF(ROWS(G$2:G792)&gt;$G$1,"",LOOKUP(ROWS(G$2:G792),E:E,B:B))</f>
        <v/>
      </c>
    </row>
    <row r="793" spans="1:7">
      <c r="A793" s="60"/>
      <c r="E793" s="12" t="str">
        <f>IF(ISNUMBER(SEARCH($F$1,B793)),LOOKUP(9.99999999999999E+307,E$1:E792)+1,"")</f>
        <v/>
      </c>
      <c r="F793" s="12"/>
      <c r="G793" s="12" t="str">
        <f>IF(ROWS(G$2:G793)&gt;$G$1,"",LOOKUP(ROWS(G$2:G793),E:E,B:B))</f>
        <v/>
      </c>
    </row>
    <row r="794" spans="1:7">
      <c r="A794" s="60"/>
      <c r="E794" s="12" t="str">
        <f>IF(ISNUMBER(SEARCH($F$1,B794)),LOOKUP(9.99999999999999E+307,E$1:E793)+1,"")</f>
        <v/>
      </c>
      <c r="F794" s="12"/>
      <c r="G794" s="12" t="str">
        <f>IF(ROWS(G$2:G794)&gt;$G$1,"",LOOKUP(ROWS(G$2:G794),E:E,B:B))</f>
        <v/>
      </c>
    </row>
    <row r="795" spans="1:7">
      <c r="A795" s="60"/>
      <c r="E795" s="12" t="str">
        <f>IF(ISNUMBER(SEARCH($F$1,B795)),LOOKUP(9.99999999999999E+307,E$1:E794)+1,"")</f>
        <v/>
      </c>
      <c r="F795" s="12"/>
      <c r="G795" s="12" t="str">
        <f>IF(ROWS(G$2:G795)&gt;$G$1,"",LOOKUP(ROWS(G$2:G795),E:E,B:B))</f>
        <v/>
      </c>
    </row>
    <row r="796" spans="1:7">
      <c r="A796" s="60"/>
      <c r="E796" s="12" t="str">
        <f>IF(ISNUMBER(SEARCH($F$1,B796)),LOOKUP(9.99999999999999E+307,E$1:E795)+1,"")</f>
        <v/>
      </c>
      <c r="F796" s="12"/>
      <c r="G796" s="12" t="str">
        <f>IF(ROWS(G$2:G796)&gt;$G$1,"",LOOKUP(ROWS(G$2:G796),E:E,B:B))</f>
        <v/>
      </c>
    </row>
    <row r="797" spans="1:7">
      <c r="A797" s="60"/>
      <c r="E797" s="12" t="str">
        <f>IF(ISNUMBER(SEARCH($F$1,B797)),LOOKUP(9.99999999999999E+307,E$1:E796)+1,"")</f>
        <v/>
      </c>
      <c r="F797" s="12"/>
      <c r="G797" s="12" t="str">
        <f>IF(ROWS(G$2:G797)&gt;$G$1,"",LOOKUP(ROWS(G$2:G797),E:E,B:B))</f>
        <v/>
      </c>
    </row>
    <row r="798" spans="1:7">
      <c r="A798" s="60"/>
      <c r="E798" s="12" t="str">
        <f>IF(ISNUMBER(SEARCH($F$1,B798)),LOOKUP(9.99999999999999E+307,E$1:E797)+1,"")</f>
        <v/>
      </c>
      <c r="F798" s="12"/>
      <c r="G798" s="12" t="str">
        <f>IF(ROWS(G$2:G798)&gt;$G$1,"",LOOKUP(ROWS(G$2:G798),E:E,B:B))</f>
        <v/>
      </c>
    </row>
    <row r="799" spans="1:7">
      <c r="A799" s="60"/>
      <c r="E799" s="12" t="str">
        <f>IF(ISNUMBER(SEARCH($F$1,B799)),LOOKUP(9.99999999999999E+307,E$1:E798)+1,"")</f>
        <v/>
      </c>
      <c r="F799" s="12"/>
      <c r="G799" s="12" t="str">
        <f>IF(ROWS(G$2:G799)&gt;$G$1,"",LOOKUP(ROWS(G$2:G799),E:E,B:B))</f>
        <v/>
      </c>
    </row>
    <row r="800" spans="1:7">
      <c r="A800" s="60"/>
      <c r="E800" s="12" t="str">
        <f>IF(ISNUMBER(SEARCH($F$1,B800)),LOOKUP(9.99999999999999E+307,E$1:E799)+1,"")</f>
        <v/>
      </c>
      <c r="F800" s="12"/>
      <c r="G800" s="12" t="str">
        <f>IF(ROWS(G$2:G800)&gt;$G$1,"",LOOKUP(ROWS(G$2:G800),E:E,B:B))</f>
        <v/>
      </c>
    </row>
    <row r="801" spans="1:7">
      <c r="A801" s="60"/>
      <c r="E801" s="12" t="str">
        <f>IF(ISNUMBER(SEARCH($F$1,B801)),LOOKUP(9.99999999999999E+307,E$1:E800)+1,"")</f>
        <v/>
      </c>
      <c r="F801" s="12"/>
      <c r="G801" s="12" t="str">
        <f>IF(ROWS(G$2:G801)&gt;$G$1,"",LOOKUP(ROWS(G$2:G801),E:E,B:B))</f>
        <v/>
      </c>
    </row>
    <row r="802" spans="1:7">
      <c r="A802" s="60"/>
      <c r="E802" s="12" t="str">
        <f>IF(ISNUMBER(SEARCH($F$1,B802)),LOOKUP(9.99999999999999E+307,E$1:E801)+1,"")</f>
        <v/>
      </c>
      <c r="F802" s="12"/>
      <c r="G802" s="12" t="str">
        <f>IF(ROWS(G$2:G802)&gt;$G$1,"",LOOKUP(ROWS(G$2:G802),E:E,B:B))</f>
        <v/>
      </c>
    </row>
    <row r="803" spans="1:7">
      <c r="A803" s="60"/>
      <c r="E803" s="12" t="str">
        <f>IF(ISNUMBER(SEARCH($F$1,B803)),LOOKUP(9.99999999999999E+307,E$1:E802)+1,"")</f>
        <v/>
      </c>
      <c r="F803" s="12"/>
      <c r="G803" s="12" t="str">
        <f>IF(ROWS(G$2:G803)&gt;$G$1,"",LOOKUP(ROWS(G$2:G803),E:E,B:B))</f>
        <v/>
      </c>
    </row>
    <row r="804" spans="1:7">
      <c r="A804" s="60"/>
      <c r="E804" s="12" t="str">
        <f>IF(ISNUMBER(SEARCH($F$1,B804)),LOOKUP(9.99999999999999E+307,E$1:E803)+1,"")</f>
        <v/>
      </c>
      <c r="F804" s="12"/>
      <c r="G804" s="12" t="str">
        <f>IF(ROWS(G$2:G804)&gt;$G$1,"",LOOKUP(ROWS(G$2:G804),E:E,B:B))</f>
        <v/>
      </c>
    </row>
    <row r="805" spans="1:7">
      <c r="A805" s="60"/>
      <c r="E805" s="12" t="str">
        <f>IF(ISNUMBER(SEARCH($F$1,B805)),LOOKUP(9.99999999999999E+307,E$1:E804)+1,"")</f>
        <v/>
      </c>
      <c r="F805" s="12"/>
      <c r="G805" s="12" t="str">
        <f>IF(ROWS(G$2:G805)&gt;$G$1,"",LOOKUP(ROWS(G$2:G805),E:E,B:B))</f>
        <v/>
      </c>
    </row>
    <row r="806" spans="1:7">
      <c r="A806" s="60"/>
      <c r="E806" s="12" t="str">
        <f>IF(ISNUMBER(SEARCH($F$1,B806)),LOOKUP(9.99999999999999E+307,E$1:E805)+1,"")</f>
        <v/>
      </c>
      <c r="F806" s="12"/>
      <c r="G806" s="12" t="str">
        <f>IF(ROWS(G$2:G806)&gt;$G$1,"",LOOKUP(ROWS(G$2:G806),E:E,B:B))</f>
        <v/>
      </c>
    </row>
    <row r="807" spans="1:7">
      <c r="A807" s="60"/>
      <c r="E807" s="12" t="str">
        <f>IF(ISNUMBER(SEARCH($F$1,B807)),LOOKUP(9.99999999999999E+307,E$1:E806)+1,"")</f>
        <v/>
      </c>
      <c r="F807" s="12"/>
      <c r="G807" s="12" t="str">
        <f>IF(ROWS(G$2:G807)&gt;$G$1,"",LOOKUP(ROWS(G$2:G807),E:E,B:B))</f>
        <v/>
      </c>
    </row>
    <row r="808" spans="1:7">
      <c r="A808" s="60"/>
      <c r="E808" s="12" t="str">
        <f>IF(ISNUMBER(SEARCH($F$1,B808)),LOOKUP(9.99999999999999E+307,E$1:E807)+1,"")</f>
        <v/>
      </c>
      <c r="F808" s="12"/>
      <c r="G808" s="12" t="str">
        <f>IF(ROWS(G$2:G808)&gt;$G$1,"",LOOKUP(ROWS(G$2:G808),E:E,B:B))</f>
        <v/>
      </c>
    </row>
    <row r="809" spans="1:7">
      <c r="A809" s="60"/>
      <c r="E809" s="12" t="str">
        <f>IF(ISNUMBER(SEARCH($F$1,B809)),LOOKUP(9.99999999999999E+307,E$1:E808)+1,"")</f>
        <v/>
      </c>
      <c r="F809" s="12"/>
      <c r="G809" s="12" t="str">
        <f>IF(ROWS(G$2:G809)&gt;$G$1,"",LOOKUP(ROWS(G$2:G809),E:E,B:B))</f>
        <v/>
      </c>
    </row>
    <row r="810" spans="1:7">
      <c r="A810" s="60"/>
      <c r="E810" s="12" t="str">
        <f>IF(ISNUMBER(SEARCH($F$1,B810)),LOOKUP(9.99999999999999E+307,E$1:E809)+1,"")</f>
        <v/>
      </c>
      <c r="F810" s="12"/>
      <c r="G810" s="12" t="str">
        <f>IF(ROWS(G$2:G810)&gt;$G$1,"",LOOKUP(ROWS(G$2:G810),E:E,B:B))</f>
        <v/>
      </c>
    </row>
    <row r="811" spans="1:7">
      <c r="A811" s="60"/>
      <c r="E811" s="12" t="str">
        <f>IF(ISNUMBER(SEARCH($F$1,B811)),LOOKUP(9.99999999999999E+307,E$1:E810)+1,"")</f>
        <v/>
      </c>
      <c r="F811" s="12"/>
      <c r="G811" s="12" t="str">
        <f>IF(ROWS(G$2:G811)&gt;$G$1,"",LOOKUP(ROWS(G$2:G811),E:E,B:B))</f>
        <v/>
      </c>
    </row>
    <row r="812" spans="1:7">
      <c r="A812" s="60"/>
      <c r="E812" s="12" t="str">
        <f>IF(ISNUMBER(SEARCH($F$1,B812)),LOOKUP(9.99999999999999E+307,E$1:E811)+1,"")</f>
        <v/>
      </c>
      <c r="F812" s="12"/>
      <c r="G812" s="12" t="str">
        <f>IF(ROWS(G$2:G812)&gt;$G$1,"",LOOKUP(ROWS(G$2:G812),E:E,B:B))</f>
        <v/>
      </c>
    </row>
    <row r="813" spans="1:7">
      <c r="A813" s="60"/>
      <c r="E813" s="12" t="str">
        <f>IF(ISNUMBER(SEARCH($F$1,B813)),LOOKUP(9.99999999999999E+307,E$1:E812)+1,"")</f>
        <v/>
      </c>
      <c r="F813" s="12"/>
      <c r="G813" s="12" t="str">
        <f>IF(ROWS(G$2:G813)&gt;$G$1,"",LOOKUP(ROWS(G$2:G813),E:E,B:B))</f>
        <v/>
      </c>
    </row>
    <row r="814" spans="1:7">
      <c r="A814" s="60"/>
      <c r="E814" s="12" t="str">
        <f>IF(ISNUMBER(SEARCH($F$1,B814)),LOOKUP(9.99999999999999E+307,E$1:E813)+1,"")</f>
        <v/>
      </c>
      <c r="F814" s="12"/>
      <c r="G814" s="12" t="str">
        <f>IF(ROWS(G$2:G814)&gt;$G$1,"",LOOKUP(ROWS(G$2:G814),E:E,B:B))</f>
        <v/>
      </c>
    </row>
    <row r="815" spans="1:7">
      <c r="A815" s="60"/>
      <c r="E815" s="12" t="str">
        <f>IF(ISNUMBER(SEARCH($F$1,B815)),LOOKUP(9.99999999999999E+307,E$1:E814)+1,"")</f>
        <v/>
      </c>
      <c r="F815" s="12"/>
      <c r="G815" s="12" t="str">
        <f>IF(ROWS(G$2:G815)&gt;$G$1,"",LOOKUP(ROWS(G$2:G815),E:E,B:B))</f>
        <v/>
      </c>
    </row>
    <row r="816" spans="1:7">
      <c r="A816" s="60"/>
      <c r="E816" s="12" t="str">
        <f>IF(ISNUMBER(SEARCH($F$1,B816)),LOOKUP(9.99999999999999E+307,E$1:E815)+1,"")</f>
        <v/>
      </c>
      <c r="F816" s="12"/>
      <c r="G816" s="12" t="str">
        <f>IF(ROWS(G$2:G816)&gt;$G$1,"",LOOKUP(ROWS(G$2:G816),E:E,B:B))</f>
        <v/>
      </c>
    </row>
    <row r="817" spans="1:7">
      <c r="A817" s="60"/>
      <c r="E817" s="12" t="str">
        <f>IF(ISNUMBER(SEARCH($F$1,B817)),LOOKUP(9.99999999999999E+307,E$1:E816)+1,"")</f>
        <v/>
      </c>
      <c r="F817" s="12"/>
      <c r="G817" s="12" t="str">
        <f>IF(ROWS(G$2:G817)&gt;$G$1,"",LOOKUP(ROWS(G$2:G817),E:E,B:B))</f>
        <v/>
      </c>
    </row>
    <row r="818" spans="1:7">
      <c r="A818" s="60"/>
      <c r="E818" s="12" t="str">
        <f>IF(ISNUMBER(SEARCH($F$1,B818)),LOOKUP(9.99999999999999E+307,E$1:E817)+1,"")</f>
        <v/>
      </c>
      <c r="F818" s="12"/>
      <c r="G818" s="12" t="str">
        <f>IF(ROWS(G$2:G818)&gt;$G$1,"",LOOKUP(ROWS(G$2:G818),E:E,B:B))</f>
        <v/>
      </c>
    </row>
    <row r="819" spans="1:7">
      <c r="A819" s="60"/>
      <c r="E819" s="12" t="str">
        <f>IF(ISNUMBER(SEARCH($F$1,B819)),LOOKUP(9.99999999999999E+307,E$1:E818)+1,"")</f>
        <v/>
      </c>
      <c r="F819" s="12"/>
      <c r="G819" s="12" t="str">
        <f>IF(ROWS(G$2:G819)&gt;$G$1,"",LOOKUP(ROWS(G$2:G819),E:E,B:B))</f>
        <v/>
      </c>
    </row>
    <row r="820" spans="1:7">
      <c r="A820" s="60"/>
      <c r="E820" s="12" t="str">
        <f>IF(ISNUMBER(SEARCH($F$1,B820)),LOOKUP(9.99999999999999E+307,E$1:E819)+1,"")</f>
        <v/>
      </c>
      <c r="F820" s="12"/>
      <c r="G820" s="12" t="str">
        <f>IF(ROWS(G$2:G820)&gt;$G$1,"",LOOKUP(ROWS(G$2:G820),E:E,B:B))</f>
        <v/>
      </c>
    </row>
    <row r="821" spans="1:7">
      <c r="A821" s="60"/>
      <c r="E821" s="12" t="str">
        <f>IF(ISNUMBER(SEARCH($F$1,B821)),LOOKUP(9.99999999999999E+307,E$1:E820)+1,"")</f>
        <v/>
      </c>
      <c r="F821" s="12"/>
      <c r="G821" s="12" t="str">
        <f>IF(ROWS(G$2:G821)&gt;$G$1,"",LOOKUP(ROWS(G$2:G821),E:E,B:B))</f>
        <v/>
      </c>
    </row>
    <row r="822" spans="1:7">
      <c r="A822" s="60"/>
      <c r="E822" s="12" t="str">
        <f>IF(ISNUMBER(SEARCH($F$1,B822)),LOOKUP(9.99999999999999E+307,E$1:E821)+1,"")</f>
        <v/>
      </c>
      <c r="F822" s="12"/>
      <c r="G822" s="12" t="str">
        <f>IF(ROWS(G$2:G822)&gt;$G$1,"",LOOKUP(ROWS(G$2:G822),E:E,B:B))</f>
        <v/>
      </c>
    </row>
    <row r="823" spans="1:7">
      <c r="A823" s="60"/>
      <c r="E823" s="12" t="str">
        <f>IF(ISNUMBER(SEARCH($F$1,B823)),LOOKUP(9.99999999999999E+307,E$1:E822)+1,"")</f>
        <v/>
      </c>
      <c r="F823" s="12"/>
      <c r="G823" s="12" t="str">
        <f>IF(ROWS(G$2:G823)&gt;$G$1,"",LOOKUP(ROWS(G$2:G823),E:E,B:B))</f>
        <v/>
      </c>
    </row>
    <row r="824" spans="1:7">
      <c r="A824" s="60"/>
      <c r="E824" s="12" t="str">
        <f>IF(ISNUMBER(SEARCH($F$1,B824)),LOOKUP(9.99999999999999E+307,E$1:E823)+1,"")</f>
        <v/>
      </c>
      <c r="F824" s="12"/>
      <c r="G824" s="12" t="str">
        <f>IF(ROWS(G$2:G824)&gt;$G$1,"",LOOKUP(ROWS(G$2:G824),E:E,B:B))</f>
        <v/>
      </c>
    </row>
    <row r="825" spans="1:7">
      <c r="A825" s="60"/>
      <c r="E825" s="12" t="str">
        <f>IF(ISNUMBER(SEARCH($F$1,B825)),LOOKUP(9.99999999999999E+307,E$1:E824)+1,"")</f>
        <v/>
      </c>
      <c r="F825" s="12"/>
      <c r="G825" s="12" t="str">
        <f>IF(ROWS(G$2:G825)&gt;$G$1,"",LOOKUP(ROWS(G$2:G825),E:E,B:B))</f>
        <v/>
      </c>
    </row>
    <row r="826" spans="1:7">
      <c r="A826" s="60"/>
      <c r="E826" s="12" t="str">
        <f>IF(ISNUMBER(SEARCH($F$1,B826)),LOOKUP(9.99999999999999E+307,E$1:E825)+1,"")</f>
        <v/>
      </c>
      <c r="F826" s="12"/>
      <c r="G826" s="12" t="str">
        <f>IF(ROWS(G$2:G826)&gt;$G$1,"",LOOKUP(ROWS(G$2:G826),E:E,B:B))</f>
        <v/>
      </c>
    </row>
    <row r="827" spans="1:7">
      <c r="A827" s="60"/>
      <c r="E827" s="12" t="str">
        <f>IF(ISNUMBER(SEARCH($F$1,B827)),LOOKUP(9.99999999999999E+307,E$1:E826)+1,"")</f>
        <v/>
      </c>
      <c r="F827" s="12"/>
      <c r="G827" s="12" t="str">
        <f>IF(ROWS(G$2:G827)&gt;$G$1,"",LOOKUP(ROWS(G$2:G827),E:E,B:B))</f>
        <v/>
      </c>
    </row>
    <row r="828" spans="1:7">
      <c r="A828" s="60"/>
      <c r="E828" s="12" t="str">
        <f>IF(ISNUMBER(SEARCH($F$1,B828)),LOOKUP(9.99999999999999E+307,E$1:E827)+1,"")</f>
        <v/>
      </c>
      <c r="F828" s="12"/>
      <c r="G828" s="12" t="str">
        <f>IF(ROWS(G$2:G828)&gt;$G$1,"",LOOKUP(ROWS(G$2:G828),E:E,B:B))</f>
        <v/>
      </c>
    </row>
    <row r="829" spans="1:7">
      <c r="A829" s="60"/>
      <c r="E829" s="12" t="str">
        <f>IF(ISNUMBER(SEARCH($F$1,B829)),LOOKUP(9.99999999999999E+307,E$1:E828)+1,"")</f>
        <v/>
      </c>
      <c r="F829" s="12"/>
      <c r="G829" s="12" t="str">
        <f>IF(ROWS(G$2:G829)&gt;$G$1,"",LOOKUP(ROWS(G$2:G829),E:E,B:B))</f>
        <v/>
      </c>
    </row>
    <row r="830" spans="1:7">
      <c r="A830" s="60"/>
      <c r="E830" s="12" t="str">
        <f>IF(ISNUMBER(SEARCH($F$1,B830)),LOOKUP(9.99999999999999E+307,E$1:E829)+1,"")</f>
        <v/>
      </c>
      <c r="F830" s="12"/>
      <c r="G830" s="12" t="str">
        <f>IF(ROWS(G$2:G830)&gt;$G$1,"",LOOKUP(ROWS(G$2:G830),E:E,B:B))</f>
        <v/>
      </c>
    </row>
    <row r="831" spans="1:7">
      <c r="A831" s="60"/>
      <c r="E831" s="12" t="str">
        <f>IF(ISNUMBER(SEARCH($F$1,B831)),LOOKUP(9.99999999999999E+307,E$1:E830)+1,"")</f>
        <v/>
      </c>
      <c r="F831" s="12"/>
      <c r="G831" s="12" t="str">
        <f>IF(ROWS(G$2:G831)&gt;$G$1,"",LOOKUP(ROWS(G$2:G831),E:E,B:B))</f>
        <v/>
      </c>
    </row>
    <row r="832" spans="1:7">
      <c r="A832" s="60"/>
      <c r="E832" s="12" t="str">
        <f>IF(ISNUMBER(SEARCH($F$1,B832)),LOOKUP(9.99999999999999E+307,E$1:E831)+1,"")</f>
        <v/>
      </c>
      <c r="F832" s="12"/>
      <c r="G832" s="12" t="str">
        <f>IF(ROWS(G$2:G832)&gt;$G$1,"",LOOKUP(ROWS(G$2:G832),E:E,B:B))</f>
        <v/>
      </c>
    </row>
    <row r="833" spans="1:7">
      <c r="A833" s="60"/>
      <c r="E833" s="12" t="str">
        <f>IF(ISNUMBER(SEARCH($F$1,B833)),LOOKUP(9.99999999999999E+307,E$1:E832)+1,"")</f>
        <v/>
      </c>
      <c r="F833" s="12"/>
      <c r="G833" s="12" t="str">
        <f>IF(ROWS(G$2:G833)&gt;$G$1,"",LOOKUP(ROWS(G$2:G833),E:E,B:B))</f>
        <v/>
      </c>
    </row>
    <row r="834" spans="1:7">
      <c r="A834" s="60"/>
      <c r="E834" s="12" t="str">
        <f>IF(ISNUMBER(SEARCH($F$1,B834)),LOOKUP(9.99999999999999E+307,E$1:E833)+1,"")</f>
        <v/>
      </c>
      <c r="F834" s="12"/>
      <c r="G834" s="12" t="str">
        <f>IF(ROWS(G$2:G834)&gt;$G$1,"",LOOKUP(ROWS(G$2:G834),E:E,B:B))</f>
        <v/>
      </c>
    </row>
    <row r="835" spans="1:7">
      <c r="A835" s="60"/>
      <c r="E835" s="12" t="str">
        <f>IF(ISNUMBER(SEARCH($F$1,B835)),LOOKUP(9.99999999999999E+307,E$1:E834)+1,"")</f>
        <v/>
      </c>
      <c r="F835" s="12"/>
      <c r="G835" s="12" t="str">
        <f>IF(ROWS(G$2:G835)&gt;$G$1,"",LOOKUP(ROWS(G$2:G835),E:E,B:B))</f>
        <v/>
      </c>
    </row>
    <row r="836" spans="1:7">
      <c r="A836" s="60"/>
      <c r="E836" s="12" t="str">
        <f>IF(ISNUMBER(SEARCH($F$1,B836)),LOOKUP(9.99999999999999E+307,E$1:E835)+1,"")</f>
        <v/>
      </c>
      <c r="F836" s="12"/>
      <c r="G836" s="12" t="str">
        <f>IF(ROWS(G$2:G836)&gt;$G$1,"",LOOKUP(ROWS(G$2:G836),E:E,B:B))</f>
        <v/>
      </c>
    </row>
    <row r="837" spans="1:7">
      <c r="A837" s="60"/>
      <c r="E837" s="12" t="str">
        <f>IF(ISNUMBER(SEARCH($F$1,B837)),LOOKUP(9.99999999999999E+307,E$1:E836)+1,"")</f>
        <v/>
      </c>
      <c r="F837" s="12"/>
      <c r="G837" s="12" t="str">
        <f>IF(ROWS(G$2:G837)&gt;$G$1,"",LOOKUP(ROWS(G$2:G837),E:E,B:B))</f>
        <v/>
      </c>
    </row>
    <row r="838" spans="1:7">
      <c r="A838" s="60"/>
      <c r="E838" s="12" t="str">
        <f>IF(ISNUMBER(SEARCH($F$1,B838)),LOOKUP(9.99999999999999E+307,E$1:E837)+1,"")</f>
        <v/>
      </c>
      <c r="F838" s="12"/>
      <c r="G838" s="12" t="str">
        <f>IF(ROWS(G$2:G838)&gt;$G$1,"",LOOKUP(ROWS(G$2:G838),E:E,B:B))</f>
        <v/>
      </c>
    </row>
    <row r="839" spans="1:7">
      <c r="A839" s="60"/>
      <c r="E839" s="12" t="str">
        <f>IF(ISNUMBER(SEARCH($F$1,B839)),LOOKUP(9.99999999999999E+307,E$1:E838)+1,"")</f>
        <v/>
      </c>
      <c r="F839" s="12"/>
      <c r="G839" s="12" t="str">
        <f>IF(ROWS(G$2:G839)&gt;$G$1,"",LOOKUP(ROWS(G$2:G839),E:E,B:B))</f>
        <v/>
      </c>
    </row>
    <row r="840" spans="1:7">
      <c r="A840" s="60"/>
      <c r="E840" s="12" t="str">
        <f>IF(ISNUMBER(SEARCH($F$1,B840)),LOOKUP(9.99999999999999E+307,E$1:E839)+1,"")</f>
        <v/>
      </c>
      <c r="F840" s="12"/>
      <c r="G840" s="12" t="str">
        <f>IF(ROWS(G$2:G840)&gt;$G$1,"",LOOKUP(ROWS(G$2:G840),E:E,B:B))</f>
        <v/>
      </c>
    </row>
    <row r="841" spans="1:7">
      <c r="A841" s="60"/>
      <c r="E841" s="12" t="str">
        <f>IF(ISNUMBER(SEARCH($F$1,B841)),LOOKUP(9.99999999999999E+307,E$1:E840)+1,"")</f>
        <v/>
      </c>
      <c r="F841" s="12"/>
      <c r="G841" s="12" t="str">
        <f>IF(ROWS(G$2:G841)&gt;$G$1,"",LOOKUP(ROWS(G$2:G841),E:E,B:B))</f>
        <v/>
      </c>
    </row>
    <row r="842" spans="1:7">
      <c r="A842" s="60"/>
      <c r="E842" s="12" t="str">
        <f>IF(ISNUMBER(SEARCH($F$1,B842)),LOOKUP(9.99999999999999E+307,E$1:E841)+1,"")</f>
        <v/>
      </c>
      <c r="F842" s="12"/>
      <c r="G842" s="12" t="str">
        <f>IF(ROWS(G$2:G842)&gt;$G$1,"",LOOKUP(ROWS(G$2:G842),E:E,B:B))</f>
        <v/>
      </c>
    </row>
    <row r="843" spans="1:7">
      <c r="A843" s="60"/>
      <c r="E843" s="12" t="str">
        <f>IF(ISNUMBER(SEARCH($F$1,B843)),LOOKUP(9.99999999999999E+307,E$1:E842)+1,"")</f>
        <v/>
      </c>
      <c r="F843" s="12"/>
      <c r="G843" s="12" t="str">
        <f>IF(ROWS(G$2:G843)&gt;$G$1,"",LOOKUP(ROWS(G$2:G843),E:E,B:B))</f>
        <v/>
      </c>
    </row>
    <row r="844" spans="1:7">
      <c r="A844" s="60"/>
      <c r="E844" s="12" t="str">
        <f>IF(ISNUMBER(SEARCH($F$1,B844)),LOOKUP(9.99999999999999E+307,E$1:E843)+1,"")</f>
        <v/>
      </c>
      <c r="F844" s="12"/>
      <c r="G844" s="12" t="str">
        <f>IF(ROWS(G$2:G844)&gt;$G$1,"",LOOKUP(ROWS(G$2:G844),E:E,B:B))</f>
        <v/>
      </c>
    </row>
    <row r="845" spans="1:7">
      <c r="A845" s="60"/>
      <c r="E845" s="12" t="str">
        <f>IF(ISNUMBER(SEARCH($F$1,B845)),LOOKUP(9.99999999999999E+307,E$1:E844)+1,"")</f>
        <v/>
      </c>
      <c r="F845" s="12"/>
      <c r="G845" s="12" t="str">
        <f>IF(ROWS(G$2:G845)&gt;$G$1,"",LOOKUP(ROWS(G$2:G845),E:E,B:B))</f>
        <v/>
      </c>
    </row>
    <row r="846" spans="1:7">
      <c r="A846" s="60"/>
      <c r="E846" s="12" t="str">
        <f>IF(ISNUMBER(SEARCH($F$1,B846)),LOOKUP(9.99999999999999E+307,E$1:E845)+1,"")</f>
        <v/>
      </c>
      <c r="F846" s="12"/>
      <c r="G846" s="12" t="str">
        <f>IF(ROWS(G$2:G846)&gt;$G$1,"",LOOKUP(ROWS(G$2:G846),E:E,B:B))</f>
        <v/>
      </c>
    </row>
    <row r="847" spans="1:7">
      <c r="A847" s="60"/>
      <c r="E847" s="12" t="str">
        <f>IF(ISNUMBER(SEARCH($F$1,B847)),LOOKUP(9.99999999999999E+307,E$1:E846)+1,"")</f>
        <v/>
      </c>
      <c r="F847" s="12"/>
      <c r="G847" s="12" t="str">
        <f>IF(ROWS(G$2:G847)&gt;$G$1,"",LOOKUP(ROWS(G$2:G847),E:E,B:B))</f>
        <v/>
      </c>
    </row>
    <row r="848" spans="1:7">
      <c r="A848" s="60"/>
      <c r="E848" s="12" t="str">
        <f>IF(ISNUMBER(SEARCH($F$1,B848)),LOOKUP(9.99999999999999E+307,E$1:E847)+1,"")</f>
        <v/>
      </c>
      <c r="F848" s="12"/>
      <c r="G848" s="12" t="str">
        <f>IF(ROWS(G$2:G848)&gt;$G$1,"",LOOKUP(ROWS(G$2:G848),E:E,B:B))</f>
        <v/>
      </c>
    </row>
    <row r="849" spans="1:7">
      <c r="A849" s="60"/>
      <c r="E849" s="12" t="str">
        <f>IF(ISNUMBER(SEARCH($F$1,B849)),LOOKUP(9.99999999999999E+307,E$1:E848)+1,"")</f>
        <v/>
      </c>
      <c r="F849" s="12"/>
      <c r="G849" s="12" t="str">
        <f>IF(ROWS(G$2:G849)&gt;$G$1,"",LOOKUP(ROWS(G$2:G849),E:E,B:B))</f>
        <v/>
      </c>
    </row>
    <row r="850" spans="1:7">
      <c r="A850" s="60"/>
      <c r="E850" s="12" t="str">
        <f>IF(ISNUMBER(SEARCH($F$1,B850)),LOOKUP(9.99999999999999E+307,E$1:E849)+1,"")</f>
        <v/>
      </c>
      <c r="F850" s="12"/>
      <c r="G850" s="12" t="str">
        <f>IF(ROWS(G$2:G850)&gt;$G$1,"",LOOKUP(ROWS(G$2:G850),E:E,B:B))</f>
        <v/>
      </c>
    </row>
    <row r="851" spans="1:7">
      <c r="A851" s="60"/>
      <c r="E851" s="12" t="str">
        <f>IF(ISNUMBER(SEARCH($F$1,B851)),LOOKUP(9.99999999999999E+307,E$1:E850)+1,"")</f>
        <v/>
      </c>
      <c r="F851" s="12"/>
      <c r="G851" s="12" t="str">
        <f>IF(ROWS(G$2:G851)&gt;$G$1,"",LOOKUP(ROWS(G$2:G851),E:E,B:B))</f>
        <v/>
      </c>
    </row>
    <row r="852" spans="1:7">
      <c r="A852" s="60"/>
      <c r="E852" s="12" t="str">
        <f>IF(ISNUMBER(SEARCH($F$1,B852)),LOOKUP(9.99999999999999E+307,E$1:E851)+1,"")</f>
        <v/>
      </c>
      <c r="F852" s="12"/>
      <c r="G852" s="12" t="str">
        <f>IF(ROWS(G$2:G852)&gt;$G$1,"",LOOKUP(ROWS(G$2:G852),E:E,B:B))</f>
        <v/>
      </c>
    </row>
    <row r="853" spans="1:7">
      <c r="A853" s="60"/>
      <c r="E853" s="12" t="str">
        <f>IF(ISNUMBER(SEARCH($F$1,B853)),LOOKUP(9.99999999999999E+307,E$1:E852)+1,"")</f>
        <v/>
      </c>
      <c r="F853" s="12"/>
      <c r="G853" s="12" t="str">
        <f>IF(ROWS(G$2:G853)&gt;$G$1,"",LOOKUP(ROWS(G$2:G853),E:E,B:B))</f>
        <v/>
      </c>
    </row>
    <row r="854" spans="1:7">
      <c r="A854" s="60"/>
      <c r="E854" s="12" t="str">
        <f>IF(ISNUMBER(SEARCH($F$1,B854)),LOOKUP(9.99999999999999E+307,E$1:E853)+1,"")</f>
        <v/>
      </c>
      <c r="F854" s="12"/>
      <c r="G854" s="12" t="str">
        <f>IF(ROWS(G$2:G854)&gt;$G$1,"",LOOKUP(ROWS(G$2:G854),E:E,B:B))</f>
        <v/>
      </c>
    </row>
    <row r="855" spans="1:7">
      <c r="A855" s="60"/>
      <c r="E855" s="12" t="str">
        <f>IF(ISNUMBER(SEARCH($F$1,B855)),LOOKUP(9.99999999999999E+307,E$1:E854)+1,"")</f>
        <v/>
      </c>
      <c r="F855" s="12"/>
      <c r="G855" s="12" t="str">
        <f>IF(ROWS(G$2:G855)&gt;$G$1,"",LOOKUP(ROWS(G$2:G855),E:E,B:B))</f>
        <v/>
      </c>
    </row>
    <row r="856" spans="1:7">
      <c r="A856" s="60"/>
      <c r="E856" s="12" t="str">
        <f>IF(ISNUMBER(SEARCH($F$1,B856)),LOOKUP(9.99999999999999E+307,E$1:E855)+1,"")</f>
        <v/>
      </c>
      <c r="F856" s="12"/>
      <c r="G856" s="12" t="str">
        <f>IF(ROWS(G$2:G856)&gt;$G$1,"",LOOKUP(ROWS(G$2:G856),E:E,B:B))</f>
        <v/>
      </c>
    </row>
    <row r="857" spans="1:7">
      <c r="A857" s="60"/>
      <c r="E857" s="12" t="str">
        <f>IF(ISNUMBER(SEARCH($F$1,B857)),LOOKUP(9.99999999999999E+307,E$1:E856)+1,"")</f>
        <v/>
      </c>
      <c r="F857" s="12"/>
      <c r="G857" s="12" t="str">
        <f>IF(ROWS(G$2:G857)&gt;$G$1,"",LOOKUP(ROWS(G$2:G857),E:E,B:B))</f>
        <v/>
      </c>
    </row>
    <row r="858" spans="1:7">
      <c r="A858" s="60"/>
      <c r="E858" s="12" t="str">
        <f>IF(ISNUMBER(SEARCH($F$1,B858)),LOOKUP(9.99999999999999E+307,E$1:E857)+1,"")</f>
        <v/>
      </c>
      <c r="F858" s="12"/>
      <c r="G858" s="12" t="str">
        <f>IF(ROWS(G$2:G858)&gt;$G$1,"",LOOKUP(ROWS(G$2:G858),E:E,B:B))</f>
        <v/>
      </c>
    </row>
    <row r="859" spans="1:7">
      <c r="A859" s="60"/>
      <c r="E859" s="12" t="str">
        <f>IF(ISNUMBER(SEARCH($F$1,B859)),LOOKUP(9.99999999999999E+307,E$1:E858)+1,"")</f>
        <v/>
      </c>
      <c r="F859" s="12"/>
      <c r="G859" s="12" t="str">
        <f>IF(ROWS(G$2:G859)&gt;$G$1,"",LOOKUP(ROWS(G$2:G859),E:E,B:B))</f>
        <v/>
      </c>
    </row>
    <row r="860" spans="1:7">
      <c r="A860" s="60"/>
      <c r="E860" s="12" t="str">
        <f>IF(ISNUMBER(SEARCH($F$1,B860)),LOOKUP(9.99999999999999E+307,E$1:E859)+1,"")</f>
        <v/>
      </c>
      <c r="F860" s="12"/>
      <c r="G860" s="12" t="str">
        <f>IF(ROWS(G$2:G860)&gt;$G$1,"",LOOKUP(ROWS(G$2:G860),E:E,B:B))</f>
        <v/>
      </c>
    </row>
    <row r="861" spans="1:7">
      <c r="A861" s="60"/>
      <c r="E861" s="12" t="str">
        <f>IF(ISNUMBER(SEARCH($F$1,B861)),LOOKUP(9.99999999999999E+307,E$1:E860)+1,"")</f>
        <v/>
      </c>
      <c r="F861" s="12"/>
      <c r="G861" s="12" t="str">
        <f>IF(ROWS(G$2:G861)&gt;$G$1,"",LOOKUP(ROWS(G$2:G861),E:E,B:B))</f>
        <v/>
      </c>
    </row>
    <row r="862" spans="1:7">
      <c r="A862" s="60"/>
      <c r="E862" s="12" t="str">
        <f>IF(ISNUMBER(SEARCH($F$1,B862)),LOOKUP(9.99999999999999E+307,E$1:E861)+1,"")</f>
        <v/>
      </c>
      <c r="F862" s="12"/>
      <c r="G862" s="12" t="str">
        <f>IF(ROWS(G$2:G862)&gt;$G$1,"",LOOKUP(ROWS(G$2:G862),E:E,B:B))</f>
        <v/>
      </c>
    </row>
    <row r="863" spans="1:7">
      <c r="A863" s="60"/>
      <c r="E863" s="12" t="str">
        <f>IF(ISNUMBER(SEARCH($F$1,B863)),LOOKUP(9.99999999999999E+307,E$1:E862)+1,"")</f>
        <v/>
      </c>
      <c r="F863" s="12"/>
      <c r="G863" s="12" t="str">
        <f>IF(ROWS(G$2:G863)&gt;$G$1,"",LOOKUP(ROWS(G$2:G863),E:E,B:B))</f>
        <v/>
      </c>
    </row>
    <row r="864" spans="1:7">
      <c r="A864" s="60"/>
      <c r="E864" s="12" t="str">
        <f>IF(ISNUMBER(SEARCH($F$1,B864)),LOOKUP(9.99999999999999E+307,E$1:E863)+1,"")</f>
        <v/>
      </c>
      <c r="F864" s="12"/>
      <c r="G864" s="12" t="str">
        <f>IF(ROWS(G$2:G864)&gt;$G$1,"",LOOKUP(ROWS(G$2:G864),E:E,B:B))</f>
        <v/>
      </c>
    </row>
    <row r="865" spans="1:7">
      <c r="A865" s="60"/>
      <c r="E865" s="12" t="str">
        <f>IF(ISNUMBER(SEARCH($F$1,B865)),LOOKUP(9.99999999999999E+307,E$1:E864)+1,"")</f>
        <v/>
      </c>
      <c r="F865" s="12"/>
      <c r="G865" s="12" t="str">
        <f>IF(ROWS(G$2:G865)&gt;$G$1,"",LOOKUP(ROWS(G$2:G865),E:E,B:B))</f>
        <v/>
      </c>
    </row>
    <row r="866" spans="1:7">
      <c r="A866" s="60"/>
      <c r="E866" s="12" t="str">
        <f>IF(ISNUMBER(SEARCH($F$1,B866)),LOOKUP(9.99999999999999E+307,E$1:E865)+1,"")</f>
        <v/>
      </c>
      <c r="F866" s="12"/>
      <c r="G866" s="12" t="str">
        <f>IF(ROWS(G$2:G866)&gt;$G$1,"",LOOKUP(ROWS(G$2:G866),E:E,B:B))</f>
        <v/>
      </c>
    </row>
    <row r="867" spans="1:7">
      <c r="A867" s="60"/>
      <c r="E867" s="12" t="str">
        <f>IF(ISNUMBER(SEARCH($F$1,B867)),LOOKUP(9.99999999999999E+307,E$1:E866)+1,"")</f>
        <v/>
      </c>
      <c r="F867" s="12"/>
      <c r="G867" s="12" t="str">
        <f>IF(ROWS(G$2:G867)&gt;$G$1,"",LOOKUP(ROWS(G$2:G867),E:E,B:B))</f>
        <v/>
      </c>
    </row>
    <row r="868" spans="1:7">
      <c r="A868" s="60"/>
      <c r="E868" s="12" t="str">
        <f>IF(ISNUMBER(SEARCH($F$1,B868)),LOOKUP(9.99999999999999E+307,E$1:E867)+1,"")</f>
        <v/>
      </c>
      <c r="F868" s="12"/>
      <c r="G868" s="12" t="str">
        <f>IF(ROWS(G$2:G868)&gt;$G$1,"",LOOKUP(ROWS(G$2:G868),E:E,B:B))</f>
        <v/>
      </c>
    </row>
    <row r="869" spans="1:7">
      <c r="A869" s="60"/>
      <c r="E869" s="12" t="str">
        <f>IF(ISNUMBER(SEARCH($F$1,B869)),LOOKUP(9.99999999999999E+307,E$1:E868)+1,"")</f>
        <v/>
      </c>
      <c r="F869" s="12"/>
      <c r="G869" s="12" t="str">
        <f>IF(ROWS(G$2:G869)&gt;$G$1,"",LOOKUP(ROWS(G$2:G869),E:E,B:B))</f>
        <v/>
      </c>
    </row>
    <row r="870" spans="1:7">
      <c r="A870" s="60"/>
      <c r="E870" s="12" t="str">
        <f>IF(ISNUMBER(SEARCH($F$1,B870)),LOOKUP(9.99999999999999E+307,E$1:E869)+1,"")</f>
        <v/>
      </c>
      <c r="F870" s="12"/>
      <c r="G870" s="12" t="str">
        <f>IF(ROWS(G$2:G870)&gt;$G$1,"",LOOKUP(ROWS(G$2:G870),E:E,B:B))</f>
        <v/>
      </c>
    </row>
    <row r="871" spans="1:7">
      <c r="A871" s="60"/>
      <c r="E871" s="12" t="str">
        <f>IF(ISNUMBER(SEARCH($F$1,B871)),LOOKUP(9.99999999999999E+307,E$1:E870)+1,"")</f>
        <v/>
      </c>
      <c r="F871" s="12"/>
      <c r="G871" s="12" t="str">
        <f>IF(ROWS(G$2:G871)&gt;$G$1,"",LOOKUP(ROWS(G$2:G871),E:E,B:B))</f>
        <v/>
      </c>
    </row>
    <row r="872" spans="1:7">
      <c r="A872" s="60"/>
      <c r="E872" s="12" t="str">
        <f>IF(ISNUMBER(SEARCH($F$1,B872)),LOOKUP(9.99999999999999E+307,E$1:E871)+1,"")</f>
        <v/>
      </c>
      <c r="F872" s="12"/>
      <c r="G872" s="12" t="str">
        <f>IF(ROWS(G$2:G872)&gt;$G$1,"",LOOKUP(ROWS(G$2:G872),E:E,B:B))</f>
        <v/>
      </c>
    </row>
    <row r="873" spans="1:7">
      <c r="A873" s="60"/>
      <c r="E873" s="12" t="str">
        <f>IF(ISNUMBER(SEARCH($F$1,B873)),LOOKUP(9.99999999999999E+307,E$1:E872)+1,"")</f>
        <v/>
      </c>
      <c r="F873" s="12"/>
      <c r="G873" s="12" t="str">
        <f>IF(ROWS(G$2:G873)&gt;$G$1,"",LOOKUP(ROWS(G$2:G873),E:E,B:B))</f>
        <v/>
      </c>
    </row>
    <row r="874" spans="1:7">
      <c r="A874" s="60"/>
      <c r="E874" s="12" t="str">
        <f>IF(ISNUMBER(SEARCH($F$1,B874)),LOOKUP(9.99999999999999E+307,E$1:E873)+1,"")</f>
        <v/>
      </c>
      <c r="F874" s="12"/>
      <c r="G874" s="12" t="str">
        <f>IF(ROWS(G$2:G874)&gt;$G$1,"",LOOKUP(ROWS(G$2:G874),E:E,B:B))</f>
        <v/>
      </c>
    </row>
    <row r="875" spans="1:7">
      <c r="A875" s="60"/>
      <c r="E875" s="12" t="str">
        <f>IF(ISNUMBER(SEARCH($F$1,B875)),LOOKUP(9.99999999999999E+307,E$1:E874)+1,"")</f>
        <v/>
      </c>
      <c r="F875" s="12"/>
      <c r="G875" s="12" t="str">
        <f>IF(ROWS(G$2:G875)&gt;$G$1,"",LOOKUP(ROWS(G$2:G875),E:E,B:B))</f>
        <v/>
      </c>
    </row>
    <row r="876" spans="1:7">
      <c r="A876" s="60"/>
      <c r="E876" s="12" t="str">
        <f>IF(ISNUMBER(SEARCH($F$1,B876)),LOOKUP(9.99999999999999E+307,E$1:E875)+1,"")</f>
        <v/>
      </c>
      <c r="F876" s="12"/>
      <c r="G876" s="12" t="str">
        <f>IF(ROWS(G$2:G876)&gt;$G$1,"",LOOKUP(ROWS(G$2:G876),E:E,B:B))</f>
        <v/>
      </c>
    </row>
    <row r="877" spans="1:7">
      <c r="A877" s="60"/>
      <c r="E877" s="12" t="str">
        <f>IF(ISNUMBER(SEARCH($F$1,B877)),LOOKUP(9.99999999999999E+307,E$1:E876)+1,"")</f>
        <v/>
      </c>
      <c r="F877" s="12"/>
      <c r="G877" s="12" t="str">
        <f>IF(ROWS(G$2:G877)&gt;$G$1,"",LOOKUP(ROWS(G$2:G877),E:E,B:B))</f>
        <v/>
      </c>
    </row>
    <row r="878" spans="1:7">
      <c r="A878" s="60"/>
      <c r="E878" s="12" t="str">
        <f>IF(ISNUMBER(SEARCH($F$1,B878)),LOOKUP(9.99999999999999E+307,E$1:E877)+1,"")</f>
        <v/>
      </c>
      <c r="F878" s="12"/>
      <c r="G878" s="12" t="str">
        <f>IF(ROWS(G$2:G878)&gt;$G$1,"",LOOKUP(ROWS(G$2:G878),E:E,B:B))</f>
        <v/>
      </c>
    </row>
    <row r="879" spans="1:7">
      <c r="A879" s="60"/>
      <c r="E879" s="12" t="str">
        <f>IF(ISNUMBER(SEARCH($F$1,B879)),LOOKUP(9.99999999999999E+307,E$1:E878)+1,"")</f>
        <v/>
      </c>
      <c r="F879" s="12"/>
      <c r="G879" s="12" t="str">
        <f>IF(ROWS(G$2:G879)&gt;$G$1,"",LOOKUP(ROWS(G$2:G879),E:E,B:B))</f>
        <v/>
      </c>
    </row>
    <row r="880" spans="1:7">
      <c r="A880" s="60"/>
      <c r="E880" s="12" t="str">
        <f>IF(ISNUMBER(SEARCH($F$1,B880)),LOOKUP(9.99999999999999E+307,E$1:E879)+1,"")</f>
        <v/>
      </c>
      <c r="F880" s="12"/>
      <c r="G880" s="12" t="str">
        <f>IF(ROWS(G$2:G880)&gt;$G$1,"",LOOKUP(ROWS(G$2:G880),E:E,B:B))</f>
        <v/>
      </c>
    </row>
    <row r="881" spans="1:7">
      <c r="A881" s="60"/>
      <c r="E881" s="12" t="str">
        <f>IF(ISNUMBER(SEARCH($F$1,B881)),LOOKUP(9.99999999999999E+307,E$1:E880)+1,"")</f>
        <v/>
      </c>
      <c r="F881" s="12"/>
      <c r="G881" s="12" t="str">
        <f>IF(ROWS(G$2:G881)&gt;$G$1,"",LOOKUP(ROWS(G$2:G881),E:E,B:B))</f>
        <v/>
      </c>
    </row>
    <row r="882" spans="1:7">
      <c r="A882" s="60"/>
      <c r="E882" s="12" t="str">
        <f>IF(ISNUMBER(SEARCH($F$1,B882)),LOOKUP(9.99999999999999E+307,E$1:E881)+1,"")</f>
        <v/>
      </c>
      <c r="F882" s="12"/>
      <c r="G882" s="12" t="str">
        <f>IF(ROWS(G$2:G882)&gt;$G$1,"",LOOKUP(ROWS(G$2:G882),E:E,B:B))</f>
        <v/>
      </c>
    </row>
    <row r="883" spans="1:7">
      <c r="A883" s="60"/>
      <c r="E883" s="12" t="str">
        <f>IF(ISNUMBER(SEARCH($F$1,B883)),LOOKUP(9.99999999999999E+307,E$1:E882)+1,"")</f>
        <v/>
      </c>
      <c r="F883" s="12"/>
      <c r="G883" s="12" t="str">
        <f>IF(ROWS(G$2:G883)&gt;$G$1,"",LOOKUP(ROWS(G$2:G883),E:E,B:B))</f>
        <v/>
      </c>
    </row>
    <row r="884" spans="1:7">
      <c r="A884" s="60"/>
      <c r="E884" s="12" t="str">
        <f>IF(ISNUMBER(SEARCH($F$1,B884)),LOOKUP(9.99999999999999E+307,E$1:E883)+1,"")</f>
        <v/>
      </c>
      <c r="F884" s="12"/>
      <c r="G884" s="12" t="str">
        <f>IF(ROWS(G$2:G884)&gt;$G$1,"",LOOKUP(ROWS(G$2:G884),E:E,B:B))</f>
        <v/>
      </c>
    </row>
    <row r="885" spans="1:7">
      <c r="A885" s="60"/>
      <c r="E885" s="12" t="str">
        <f>IF(ISNUMBER(SEARCH($F$1,B885)),LOOKUP(9.99999999999999E+307,E$1:E884)+1,"")</f>
        <v/>
      </c>
      <c r="F885" s="12"/>
      <c r="G885" s="12" t="str">
        <f>IF(ROWS(G$2:G885)&gt;$G$1,"",LOOKUP(ROWS(G$2:G885),E:E,B:B))</f>
        <v/>
      </c>
    </row>
    <row r="886" spans="1:7">
      <c r="A886" s="60"/>
      <c r="E886" s="12" t="str">
        <f>IF(ISNUMBER(SEARCH($F$1,B886)),LOOKUP(9.99999999999999E+307,E$1:E885)+1,"")</f>
        <v/>
      </c>
      <c r="F886" s="12"/>
      <c r="G886" s="12" t="str">
        <f>IF(ROWS(G$2:G886)&gt;$G$1,"",LOOKUP(ROWS(G$2:G886),E:E,B:B))</f>
        <v/>
      </c>
    </row>
    <row r="887" spans="1:7">
      <c r="A887" s="60"/>
      <c r="E887" s="12" t="str">
        <f>IF(ISNUMBER(SEARCH($F$1,B887)),LOOKUP(9.99999999999999E+307,E$1:E886)+1,"")</f>
        <v/>
      </c>
      <c r="F887" s="12"/>
      <c r="G887" s="12" t="str">
        <f>IF(ROWS(G$2:G887)&gt;$G$1,"",LOOKUP(ROWS(G$2:G887),E:E,B:B))</f>
        <v/>
      </c>
    </row>
    <row r="888" spans="1:7">
      <c r="A888" s="60"/>
      <c r="E888" s="12" t="str">
        <f>IF(ISNUMBER(SEARCH($F$1,B888)),LOOKUP(9.99999999999999E+307,E$1:E887)+1,"")</f>
        <v/>
      </c>
      <c r="F888" s="12"/>
      <c r="G888" s="12" t="str">
        <f>IF(ROWS(G$2:G888)&gt;$G$1,"",LOOKUP(ROWS(G$2:G888),E:E,B:B))</f>
        <v/>
      </c>
    </row>
    <row r="889" spans="1:7">
      <c r="A889" s="60"/>
      <c r="E889" s="12" t="str">
        <f>IF(ISNUMBER(SEARCH($F$1,B889)),LOOKUP(9.99999999999999E+307,E$1:E888)+1,"")</f>
        <v/>
      </c>
      <c r="F889" s="12"/>
      <c r="G889" s="12" t="str">
        <f>IF(ROWS(G$2:G889)&gt;$G$1,"",LOOKUP(ROWS(G$2:G889),E:E,B:B))</f>
        <v/>
      </c>
    </row>
    <row r="890" spans="1:7">
      <c r="A890" s="60"/>
      <c r="E890" s="12" t="str">
        <f>IF(ISNUMBER(SEARCH($F$1,B890)),LOOKUP(9.99999999999999E+307,E$1:E889)+1,"")</f>
        <v/>
      </c>
      <c r="F890" s="12"/>
      <c r="G890" s="12" t="str">
        <f>IF(ROWS(G$2:G890)&gt;$G$1,"",LOOKUP(ROWS(G$2:G890),E:E,B:B))</f>
        <v/>
      </c>
    </row>
    <row r="891" spans="1:7">
      <c r="A891" s="60"/>
      <c r="E891" s="12" t="str">
        <f>IF(ISNUMBER(SEARCH($F$1,B891)),LOOKUP(9.99999999999999E+307,E$1:E890)+1,"")</f>
        <v/>
      </c>
      <c r="F891" s="12"/>
      <c r="G891" s="12" t="str">
        <f>IF(ROWS(G$2:G891)&gt;$G$1,"",LOOKUP(ROWS(G$2:G891),E:E,B:B))</f>
        <v/>
      </c>
    </row>
    <row r="892" spans="1:7">
      <c r="A892" s="60"/>
      <c r="E892" s="12" t="str">
        <f>IF(ISNUMBER(SEARCH($F$1,B892)),LOOKUP(9.99999999999999E+307,E$1:E891)+1,"")</f>
        <v/>
      </c>
      <c r="F892" s="12"/>
      <c r="G892" s="12" t="str">
        <f>IF(ROWS(G$2:G892)&gt;$G$1,"",LOOKUP(ROWS(G$2:G892),E:E,B:B))</f>
        <v/>
      </c>
    </row>
    <row r="893" spans="1:7">
      <c r="A893" s="60"/>
      <c r="E893" s="12" t="str">
        <f>IF(ISNUMBER(SEARCH($F$1,B893)),LOOKUP(9.99999999999999E+307,E$1:E892)+1,"")</f>
        <v/>
      </c>
      <c r="F893" s="12"/>
      <c r="G893" s="12" t="str">
        <f>IF(ROWS(G$2:G893)&gt;$G$1,"",LOOKUP(ROWS(G$2:G893),E:E,B:B))</f>
        <v/>
      </c>
    </row>
    <row r="894" spans="1:7">
      <c r="A894" s="60"/>
      <c r="E894" s="12" t="str">
        <f>IF(ISNUMBER(SEARCH($F$1,B894)),LOOKUP(9.99999999999999E+307,E$1:E893)+1,"")</f>
        <v/>
      </c>
      <c r="F894" s="12"/>
      <c r="G894" s="12" t="str">
        <f>IF(ROWS(G$2:G894)&gt;$G$1,"",LOOKUP(ROWS(G$2:G894),E:E,B:B))</f>
        <v/>
      </c>
    </row>
    <row r="895" spans="1:7">
      <c r="A895" s="60"/>
      <c r="E895" s="12" t="str">
        <f>IF(ISNUMBER(SEARCH($F$1,B895)),LOOKUP(9.99999999999999E+307,E$1:E894)+1,"")</f>
        <v/>
      </c>
      <c r="F895" s="12"/>
      <c r="G895" s="12" t="str">
        <f>IF(ROWS(G$2:G895)&gt;$G$1,"",LOOKUP(ROWS(G$2:G895),E:E,B:B))</f>
        <v/>
      </c>
    </row>
    <row r="896" spans="1:7">
      <c r="A896" s="60"/>
      <c r="E896" s="12" t="str">
        <f>IF(ISNUMBER(SEARCH($F$1,B896)),LOOKUP(9.99999999999999E+307,E$1:E895)+1,"")</f>
        <v/>
      </c>
      <c r="F896" s="12"/>
      <c r="G896" s="12" t="str">
        <f>IF(ROWS(G$2:G896)&gt;$G$1,"",LOOKUP(ROWS(G$2:G896),E:E,B:B))</f>
        <v/>
      </c>
    </row>
    <row r="897" spans="1:7">
      <c r="A897" s="60"/>
      <c r="E897" s="12" t="str">
        <f>IF(ISNUMBER(SEARCH($F$1,B897)),LOOKUP(9.99999999999999E+307,E$1:E896)+1,"")</f>
        <v/>
      </c>
      <c r="F897" s="12"/>
      <c r="G897" s="12" t="str">
        <f>IF(ROWS(G$2:G897)&gt;$G$1,"",LOOKUP(ROWS(G$2:G897),E:E,B:B))</f>
        <v/>
      </c>
    </row>
    <row r="898" spans="1:7">
      <c r="A898" s="60"/>
      <c r="E898" s="12" t="str">
        <f>IF(ISNUMBER(SEARCH($F$1,B898)),LOOKUP(9.99999999999999E+307,E$1:E897)+1,"")</f>
        <v/>
      </c>
      <c r="F898" s="12"/>
      <c r="G898" s="12" t="str">
        <f>IF(ROWS(G$2:G898)&gt;$G$1,"",LOOKUP(ROWS(G$2:G898),E:E,B:B))</f>
        <v/>
      </c>
    </row>
    <row r="899" spans="1:7">
      <c r="A899" s="60"/>
      <c r="E899" s="12" t="str">
        <f>IF(ISNUMBER(SEARCH($F$1,B899)),LOOKUP(9.99999999999999E+307,E$1:E898)+1,"")</f>
        <v/>
      </c>
      <c r="F899" s="12"/>
      <c r="G899" s="12" t="str">
        <f>IF(ROWS(G$2:G899)&gt;$G$1,"",LOOKUP(ROWS(G$2:G899),E:E,B:B))</f>
        <v/>
      </c>
    </row>
    <row r="900" spans="1:7">
      <c r="A900" s="60"/>
      <c r="E900" s="12" t="str">
        <f>IF(ISNUMBER(SEARCH($F$1,B900)),LOOKUP(9.99999999999999E+307,E$1:E899)+1,"")</f>
        <v/>
      </c>
      <c r="F900" s="12"/>
      <c r="G900" s="12" t="str">
        <f>IF(ROWS(G$2:G900)&gt;$G$1,"",LOOKUP(ROWS(G$2:G900),E:E,B:B))</f>
        <v/>
      </c>
    </row>
    <row r="901" spans="1:7">
      <c r="A901" s="60"/>
      <c r="E901" s="12" t="str">
        <f>IF(ISNUMBER(SEARCH($F$1,B901)),LOOKUP(9.99999999999999E+307,E$1:E900)+1,"")</f>
        <v/>
      </c>
      <c r="F901" s="12"/>
      <c r="G901" s="12" t="str">
        <f>IF(ROWS(G$2:G901)&gt;$G$1,"",LOOKUP(ROWS(G$2:G901),E:E,B:B))</f>
        <v/>
      </c>
    </row>
    <row r="902" spans="1:7">
      <c r="A902" s="60"/>
      <c r="E902" s="12" t="str">
        <f>IF(ISNUMBER(SEARCH($F$1,B902)),LOOKUP(9.99999999999999E+307,E$1:E901)+1,"")</f>
        <v/>
      </c>
      <c r="F902" s="12"/>
      <c r="G902" s="12" t="str">
        <f>IF(ROWS(G$2:G902)&gt;$G$1,"",LOOKUP(ROWS(G$2:G902),E:E,B:B))</f>
        <v/>
      </c>
    </row>
    <row r="903" spans="1:7">
      <c r="A903" s="60"/>
      <c r="E903" s="12" t="str">
        <f>IF(ISNUMBER(SEARCH($F$1,B903)),LOOKUP(9.99999999999999E+307,E$1:E902)+1,"")</f>
        <v/>
      </c>
      <c r="F903" s="12"/>
      <c r="G903" s="12" t="str">
        <f>IF(ROWS(G$2:G903)&gt;$G$1,"",LOOKUP(ROWS(G$2:G903),E:E,B:B))</f>
        <v/>
      </c>
    </row>
    <row r="904" spans="1:7">
      <c r="A904" s="60"/>
      <c r="E904" s="12" t="str">
        <f>IF(ISNUMBER(SEARCH($F$1,B904)),LOOKUP(9.99999999999999E+307,E$1:E903)+1,"")</f>
        <v/>
      </c>
      <c r="F904" s="12"/>
      <c r="G904" s="12" t="str">
        <f>IF(ROWS(G$2:G904)&gt;$G$1,"",LOOKUP(ROWS(G$2:G904),E:E,B:B))</f>
        <v/>
      </c>
    </row>
    <row r="905" spans="1:7">
      <c r="A905" s="60"/>
      <c r="E905" s="12" t="str">
        <f>IF(ISNUMBER(SEARCH($F$1,B905)),LOOKUP(9.99999999999999E+307,E$1:E904)+1,"")</f>
        <v/>
      </c>
      <c r="F905" s="12"/>
      <c r="G905" s="12" t="str">
        <f>IF(ROWS(G$2:G905)&gt;$G$1,"",LOOKUP(ROWS(G$2:G905),E:E,B:B))</f>
        <v/>
      </c>
    </row>
    <row r="906" spans="1:7">
      <c r="A906" s="60"/>
      <c r="E906" s="12" t="str">
        <f>IF(ISNUMBER(SEARCH($F$1,B906)),LOOKUP(9.99999999999999E+307,E$1:E905)+1,"")</f>
        <v/>
      </c>
      <c r="F906" s="12"/>
      <c r="G906" s="12" t="str">
        <f>IF(ROWS(G$2:G906)&gt;$G$1,"",LOOKUP(ROWS(G$2:G906),E:E,B:B))</f>
        <v/>
      </c>
    </row>
    <row r="907" spans="1:7">
      <c r="A907" s="60"/>
      <c r="E907" s="12" t="str">
        <f>IF(ISNUMBER(SEARCH($F$1,B907)),LOOKUP(9.99999999999999E+307,E$1:E906)+1,"")</f>
        <v/>
      </c>
      <c r="F907" s="12"/>
      <c r="G907" s="12" t="str">
        <f>IF(ROWS(G$2:G907)&gt;$G$1,"",LOOKUP(ROWS(G$2:G907),E:E,B:B))</f>
        <v/>
      </c>
    </row>
    <row r="908" spans="1:7">
      <c r="A908" s="60"/>
      <c r="E908" s="12" t="str">
        <f>IF(ISNUMBER(SEARCH($F$1,B908)),LOOKUP(9.99999999999999E+307,E$1:E907)+1,"")</f>
        <v/>
      </c>
      <c r="F908" s="12"/>
      <c r="G908" s="12" t="str">
        <f>IF(ROWS(G$2:G908)&gt;$G$1,"",LOOKUP(ROWS(G$2:G908),E:E,B:B))</f>
        <v/>
      </c>
    </row>
    <row r="909" spans="1:7">
      <c r="A909" s="60"/>
      <c r="E909" s="12" t="str">
        <f>IF(ISNUMBER(SEARCH($F$1,B909)),LOOKUP(9.99999999999999E+307,E$1:E908)+1,"")</f>
        <v/>
      </c>
      <c r="F909" s="12"/>
      <c r="G909" s="12" t="str">
        <f>IF(ROWS(G$2:G909)&gt;$G$1,"",LOOKUP(ROWS(G$2:G909),E:E,B:B))</f>
        <v/>
      </c>
    </row>
    <row r="910" spans="1:7">
      <c r="A910" s="60"/>
      <c r="E910" s="12" t="str">
        <f>IF(ISNUMBER(SEARCH($F$1,B910)),LOOKUP(9.99999999999999E+307,E$1:E909)+1,"")</f>
        <v/>
      </c>
      <c r="F910" s="12"/>
      <c r="G910" s="12" t="str">
        <f>IF(ROWS(G$2:G910)&gt;$G$1,"",LOOKUP(ROWS(G$2:G910),E:E,B:B))</f>
        <v/>
      </c>
    </row>
    <row r="911" spans="1:7">
      <c r="A911" s="60"/>
      <c r="E911" s="12" t="str">
        <f>IF(ISNUMBER(SEARCH($F$1,B911)),LOOKUP(9.99999999999999E+307,E$1:E910)+1,"")</f>
        <v/>
      </c>
      <c r="F911" s="12"/>
      <c r="G911" s="12" t="str">
        <f>IF(ROWS(G$2:G911)&gt;$G$1,"",LOOKUP(ROWS(G$2:G911),E:E,B:B))</f>
        <v/>
      </c>
    </row>
    <row r="912" spans="1:7">
      <c r="A912" s="60"/>
      <c r="E912" s="12" t="str">
        <f>IF(ISNUMBER(SEARCH($F$1,B912)),LOOKUP(9.99999999999999E+307,E$1:E911)+1,"")</f>
        <v/>
      </c>
      <c r="F912" s="12"/>
      <c r="G912" s="12" t="str">
        <f>IF(ROWS(G$2:G912)&gt;$G$1,"",LOOKUP(ROWS(G$2:G912),E:E,B:B))</f>
        <v/>
      </c>
    </row>
    <row r="913" spans="1:7">
      <c r="A913" s="60"/>
      <c r="E913" s="12" t="str">
        <f>IF(ISNUMBER(SEARCH($F$1,B913)),LOOKUP(9.99999999999999E+307,E$1:E912)+1,"")</f>
        <v/>
      </c>
      <c r="F913" s="12"/>
      <c r="G913" s="12" t="str">
        <f>IF(ROWS(G$2:G913)&gt;$G$1,"",LOOKUP(ROWS(G$2:G913),E:E,B:B))</f>
        <v/>
      </c>
    </row>
    <row r="914" spans="1:7">
      <c r="A914" s="60"/>
      <c r="E914" s="12" t="str">
        <f>IF(ISNUMBER(SEARCH($F$1,B914)),LOOKUP(9.99999999999999E+307,E$1:E913)+1,"")</f>
        <v/>
      </c>
      <c r="F914" s="12"/>
      <c r="G914" s="12" t="str">
        <f>IF(ROWS(G$2:G914)&gt;$G$1,"",LOOKUP(ROWS(G$2:G914),E:E,B:B))</f>
        <v/>
      </c>
    </row>
    <row r="915" spans="1:7">
      <c r="A915" s="60"/>
      <c r="E915" s="12" t="str">
        <f>IF(ISNUMBER(SEARCH($F$1,B915)),LOOKUP(9.99999999999999E+307,E$1:E914)+1,"")</f>
        <v/>
      </c>
      <c r="F915" s="12"/>
      <c r="G915" s="12" t="str">
        <f>IF(ROWS(G$2:G915)&gt;$G$1,"",LOOKUP(ROWS(G$2:G915),E:E,B:B))</f>
        <v/>
      </c>
    </row>
    <row r="916" spans="1:7">
      <c r="A916" s="60"/>
      <c r="E916" s="12" t="str">
        <f>IF(ISNUMBER(SEARCH($F$1,B916)),LOOKUP(9.99999999999999E+307,E$1:E915)+1,"")</f>
        <v/>
      </c>
      <c r="F916" s="12"/>
      <c r="G916" s="12" t="str">
        <f>IF(ROWS(G$2:G916)&gt;$G$1,"",LOOKUP(ROWS(G$2:G916),E:E,B:B))</f>
        <v/>
      </c>
    </row>
    <row r="917" spans="1:7">
      <c r="A917" s="60"/>
      <c r="E917" s="12" t="str">
        <f>IF(ISNUMBER(SEARCH($F$1,B917)),LOOKUP(9.99999999999999E+307,E$1:E916)+1,"")</f>
        <v/>
      </c>
      <c r="F917" s="12"/>
      <c r="G917" s="12" t="str">
        <f>IF(ROWS(G$2:G917)&gt;$G$1,"",LOOKUP(ROWS(G$2:G917),E:E,B:B))</f>
        <v/>
      </c>
    </row>
    <row r="918" spans="1:7">
      <c r="A918" s="60"/>
      <c r="E918" s="12" t="str">
        <f>IF(ISNUMBER(SEARCH($F$1,B918)),LOOKUP(9.99999999999999E+307,E$1:E917)+1,"")</f>
        <v/>
      </c>
      <c r="F918" s="12"/>
      <c r="G918" s="12" t="str">
        <f>IF(ROWS(G$2:G918)&gt;$G$1,"",LOOKUP(ROWS(G$2:G918),E:E,B:B))</f>
        <v/>
      </c>
    </row>
    <row r="919" spans="1:7">
      <c r="A919" s="60"/>
      <c r="E919" s="12" t="str">
        <f>IF(ISNUMBER(SEARCH($F$1,B919)),LOOKUP(9.99999999999999E+307,E$1:E918)+1,"")</f>
        <v/>
      </c>
      <c r="F919" s="12"/>
      <c r="G919" s="12" t="str">
        <f>IF(ROWS(G$2:G919)&gt;$G$1,"",LOOKUP(ROWS(G$2:G919),E:E,B:B))</f>
        <v/>
      </c>
    </row>
    <row r="920" spans="1:7">
      <c r="A920" s="60"/>
      <c r="E920" s="12" t="str">
        <f>IF(ISNUMBER(SEARCH($F$1,B920)),LOOKUP(9.99999999999999E+307,E$1:E919)+1,"")</f>
        <v/>
      </c>
      <c r="F920" s="12"/>
      <c r="G920" s="12" t="str">
        <f>IF(ROWS(G$2:G920)&gt;$G$1,"",LOOKUP(ROWS(G$2:G920),E:E,B:B))</f>
        <v/>
      </c>
    </row>
    <row r="921" spans="1:7">
      <c r="A921" s="60"/>
      <c r="E921" s="12" t="str">
        <f>IF(ISNUMBER(SEARCH($F$1,B921)),LOOKUP(9.99999999999999E+307,E$1:E920)+1,"")</f>
        <v/>
      </c>
      <c r="F921" s="12"/>
      <c r="G921" s="12" t="str">
        <f>IF(ROWS(G$2:G921)&gt;$G$1,"",LOOKUP(ROWS(G$2:G921),E:E,B:B))</f>
        <v/>
      </c>
    </row>
    <row r="922" spans="1:7">
      <c r="A922" s="60"/>
      <c r="E922" s="12" t="str">
        <f>IF(ISNUMBER(SEARCH($F$1,B922)),LOOKUP(9.99999999999999E+307,E$1:E921)+1,"")</f>
        <v/>
      </c>
      <c r="F922" s="12"/>
      <c r="G922" s="12" t="str">
        <f>IF(ROWS(G$2:G922)&gt;$G$1,"",LOOKUP(ROWS(G$2:G922),E:E,B:B))</f>
        <v/>
      </c>
    </row>
    <row r="923" spans="1:7">
      <c r="A923" s="60"/>
      <c r="E923" s="12" t="str">
        <f>IF(ISNUMBER(SEARCH($F$1,B923)),LOOKUP(9.99999999999999E+307,E$1:E922)+1,"")</f>
        <v/>
      </c>
      <c r="F923" s="12"/>
      <c r="G923" s="12" t="str">
        <f>IF(ROWS(G$2:G923)&gt;$G$1,"",LOOKUP(ROWS(G$2:G923),E:E,B:B))</f>
        <v/>
      </c>
    </row>
    <row r="924" spans="1:7">
      <c r="A924" s="60"/>
      <c r="E924" s="12" t="str">
        <f>IF(ISNUMBER(SEARCH($F$1,B924)),LOOKUP(9.99999999999999E+307,E$1:E923)+1,"")</f>
        <v/>
      </c>
      <c r="F924" s="12"/>
      <c r="G924" s="12" t="str">
        <f>IF(ROWS(G$2:G924)&gt;$G$1,"",LOOKUP(ROWS(G$2:G924),E:E,B:B))</f>
        <v/>
      </c>
    </row>
    <row r="925" spans="1:7">
      <c r="A925" s="60"/>
      <c r="E925" s="12" t="str">
        <f>IF(ISNUMBER(SEARCH($F$1,B925)),LOOKUP(9.99999999999999E+307,E$1:E924)+1,"")</f>
        <v/>
      </c>
      <c r="F925" s="12"/>
      <c r="G925" s="12" t="str">
        <f>IF(ROWS(G$2:G925)&gt;$G$1,"",LOOKUP(ROWS(G$2:G925),E:E,B:B))</f>
        <v/>
      </c>
    </row>
    <row r="926" spans="1:7">
      <c r="A926" s="60"/>
      <c r="E926" s="12" t="str">
        <f>IF(ISNUMBER(SEARCH($F$1,B926)),LOOKUP(9.99999999999999E+307,E$1:E925)+1,"")</f>
        <v/>
      </c>
      <c r="F926" s="12"/>
      <c r="G926" s="12" t="str">
        <f>IF(ROWS(G$2:G926)&gt;$G$1,"",LOOKUP(ROWS(G$2:G926),E:E,B:B))</f>
        <v/>
      </c>
    </row>
    <row r="927" spans="1:7">
      <c r="A927" s="60"/>
      <c r="E927" s="12" t="str">
        <f>IF(ISNUMBER(SEARCH($F$1,B927)),LOOKUP(9.99999999999999E+307,E$1:E926)+1,"")</f>
        <v/>
      </c>
      <c r="F927" s="12"/>
      <c r="G927" s="12" t="str">
        <f>IF(ROWS(G$2:G927)&gt;$G$1,"",LOOKUP(ROWS(G$2:G927),E:E,B:B))</f>
        <v/>
      </c>
    </row>
    <row r="928" spans="1:7">
      <c r="A928" s="60"/>
      <c r="E928" s="12" t="str">
        <f>IF(ISNUMBER(SEARCH($F$1,B928)),LOOKUP(9.99999999999999E+307,E$1:E927)+1,"")</f>
        <v/>
      </c>
      <c r="F928" s="12"/>
      <c r="G928" s="12" t="str">
        <f>IF(ROWS(G$2:G928)&gt;$G$1,"",LOOKUP(ROWS(G$2:G928),E:E,B:B))</f>
        <v/>
      </c>
    </row>
    <row r="929" spans="1:7">
      <c r="A929" s="60"/>
      <c r="E929" s="12" t="str">
        <f>IF(ISNUMBER(SEARCH($F$1,B929)),LOOKUP(9.99999999999999E+307,E$1:E928)+1,"")</f>
        <v/>
      </c>
      <c r="F929" s="12"/>
      <c r="G929" s="12" t="str">
        <f>IF(ROWS(G$2:G929)&gt;$G$1,"",LOOKUP(ROWS(G$2:G929),E:E,B:B))</f>
        <v/>
      </c>
    </row>
    <row r="930" spans="1:7">
      <c r="A930" s="60"/>
      <c r="E930" s="12" t="str">
        <f>IF(ISNUMBER(SEARCH($F$1,B930)),LOOKUP(9.99999999999999E+307,E$1:E929)+1,"")</f>
        <v/>
      </c>
      <c r="F930" s="12"/>
      <c r="G930" s="12" t="str">
        <f>IF(ROWS(G$2:G930)&gt;$G$1,"",LOOKUP(ROWS(G$2:G930),E:E,B:B))</f>
        <v/>
      </c>
    </row>
    <row r="931" spans="1:7">
      <c r="A931" s="60"/>
      <c r="E931" s="12" t="str">
        <f>IF(ISNUMBER(SEARCH($F$1,B931)),LOOKUP(9.99999999999999E+307,E$1:E930)+1,"")</f>
        <v/>
      </c>
      <c r="F931" s="12"/>
      <c r="G931" s="12" t="str">
        <f>IF(ROWS(G$2:G931)&gt;$G$1,"",LOOKUP(ROWS(G$2:G931),E:E,B:B))</f>
        <v/>
      </c>
    </row>
    <row r="932" spans="1:7">
      <c r="A932" s="60"/>
      <c r="E932" s="12" t="str">
        <f>IF(ISNUMBER(SEARCH($F$1,B932)),LOOKUP(9.99999999999999E+307,E$1:E931)+1,"")</f>
        <v/>
      </c>
      <c r="F932" s="12"/>
      <c r="G932" s="12" t="str">
        <f>IF(ROWS(G$2:G932)&gt;$G$1,"",LOOKUP(ROWS(G$2:G932),E:E,B:B))</f>
        <v/>
      </c>
    </row>
    <row r="933" spans="1:7">
      <c r="A933" s="60"/>
      <c r="E933" s="12" t="str">
        <f>IF(ISNUMBER(SEARCH($F$1,B933)),LOOKUP(9.99999999999999E+307,E$1:E932)+1,"")</f>
        <v/>
      </c>
      <c r="F933" s="12"/>
      <c r="G933" s="12" t="str">
        <f>IF(ROWS(G$2:G933)&gt;$G$1,"",LOOKUP(ROWS(G$2:G933),E:E,B:B))</f>
        <v/>
      </c>
    </row>
    <row r="934" spans="1:7">
      <c r="A934" s="60"/>
      <c r="E934" s="12" t="str">
        <f>IF(ISNUMBER(SEARCH($F$1,B934)),LOOKUP(9.99999999999999E+307,E$1:E933)+1,"")</f>
        <v/>
      </c>
      <c r="F934" s="12"/>
      <c r="G934" s="12" t="str">
        <f>IF(ROWS(G$2:G934)&gt;$G$1,"",LOOKUP(ROWS(G$2:G934),E:E,B:B))</f>
        <v/>
      </c>
    </row>
    <row r="935" spans="1:7">
      <c r="A935" s="60"/>
      <c r="E935" s="12" t="str">
        <f>IF(ISNUMBER(SEARCH($F$1,B935)),LOOKUP(9.99999999999999E+307,E$1:E934)+1,"")</f>
        <v/>
      </c>
      <c r="F935" s="12"/>
      <c r="G935" s="12" t="str">
        <f>IF(ROWS(G$2:G935)&gt;$G$1,"",LOOKUP(ROWS(G$2:G935),E:E,B:B))</f>
        <v/>
      </c>
    </row>
    <row r="936" spans="1:7">
      <c r="A936" s="60"/>
      <c r="E936" s="12" t="str">
        <f>IF(ISNUMBER(SEARCH($F$1,B936)),LOOKUP(9.99999999999999E+307,E$1:E935)+1,"")</f>
        <v/>
      </c>
      <c r="F936" s="12"/>
      <c r="G936" s="12" t="str">
        <f>IF(ROWS(G$2:G936)&gt;$G$1,"",LOOKUP(ROWS(G$2:G936),E:E,B:B))</f>
        <v/>
      </c>
    </row>
    <row r="937" spans="1:7">
      <c r="A937" s="60"/>
      <c r="E937" s="12" t="str">
        <f>IF(ISNUMBER(SEARCH($F$1,B937)),LOOKUP(9.99999999999999E+307,E$1:E936)+1,"")</f>
        <v/>
      </c>
      <c r="F937" s="12"/>
      <c r="G937" s="12" t="str">
        <f>IF(ROWS(G$2:G937)&gt;$G$1,"",LOOKUP(ROWS(G$2:G937),E:E,B:B))</f>
        <v/>
      </c>
    </row>
    <row r="938" spans="1:7">
      <c r="A938" s="60"/>
      <c r="E938" s="12" t="str">
        <f>IF(ISNUMBER(SEARCH($F$1,B938)),LOOKUP(9.99999999999999E+307,E$1:E937)+1,"")</f>
        <v/>
      </c>
      <c r="F938" s="12"/>
      <c r="G938" s="12" t="str">
        <f>IF(ROWS(G$2:G938)&gt;$G$1,"",LOOKUP(ROWS(G$2:G938),E:E,B:B))</f>
        <v/>
      </c>
    </row>
    <row r="939" spans="1:7">
      <c r="A939" s="60"/>
      <c r="E939" s="12" t="str">
        <f>IF(ISNUMBER(SEARCH($F$1,B939)),LOOKUP(9.99999999999999E+307,E$1:E938)+1,"")</f>
        <v/>
      </c>
      <c r="F939" s="12"/>
      <c r="G939" s="12" t="str">
        <f>IF(ROWS(G$2:G939)&gt;$G$1,"",LOOKUP(ROWS(G$2:G939),E:E,B:B))</f>
        <v/>
      </c>
    </row>
    <row r="940" spans="1:7">
      <c r="A940" s="60"/>
      <c r="E940" s="12" t="str">
        <f>IF(ISNUMBER(SEARCH($F$1,B940)),LOOKUP(9.99999999999999E+307,E$1:E939)+1,"")</f>
        <v/>
      </c>
      <c r="F940" s="12"/>
      <c r="G940" s="12" t="str">
        <f>IF(ROWS(G$2:G940)&gt;$G$1,"",LOOKUP(ROWS(G$2:G940),E:E,B:B))</f>
        <v/>
      </c>
    </row>
    <row r="941" spans="1:7">
      <c r="A941" s="60"/>
      <c r="E941" s="12" t="str">
        <f>IF(ISNUMBER(SEARCH($F$1,B941)),LOOKUP(9.99999999999999E+307,E$1:E940)+1,"")</f>
        <v/>
      </c>
      <c r="F941" s="12"/>
      <c r="G941" s="12" t="str">
        <f>IF(ROWS(G$2:G941)&gt;$G$1,"",LOOKUP(ROWS(G$2:G941),E:E,B:B))</f>
        <v/>
      </c>
    </row>
    <row r="942" spans="1:7">
      <c r="A942" s="60"/>
      <c r="E942" s="12" t="str">
        <f>IF(ISNUMBER(SEARCH($F$1,B942)),LOOKUP(9.99999999999999E+307,E$1:E941)+1,"")</f>
        <v/>
      </c>
      <c r="F942" s="12"/>
      <c r="G942" s="12" t="str">
        <f>IF(ROWS(G$2:G942)&gt;$G$1,"",LOOKUP(ROWS(G$2:G942),E:E,B:B))</f>
        <v/>
      </c>
    </row>
    <row r="943" spans="1:7">
      <c r="A943" s="60"/>
      <c r="E943" s="12" t="str">
        <f>IF(ISNUMBER(SEARCH($F$1,B943)),LOOKUP(9.99999999999999E+307,E$1:E942)+1,"")</f>
        <v/>
      </c>
      <c r="F943" s="12"/>
      <c r="G943" s="12" t="str">
        <f>IF(ROWS(G$2:G943)&gt;$G$1,"",LOOKUP(ROWS(G$2:G943),E:E,B:B))</f>
        <v/>
      </c>
    </row>
    <row r="944" spans="1:7">
      <c r="A944" s="60"/>
      <c r="E944" s="12" t="str">
        <f>IF(ISNUMBER(SEARCH($F$1,B944)),LOOKUP(9.99999999999999E+307,E$1:E943)+1,"")</f>
        <v/>
      </c>
      <c r="F944" s="12"/>
      <c r="G944" s="12" t="str">
        <f>IF(ROWS(G$2:G944)&gt;$G$1,"",LOOKUP(ROWS(G$2:G944),E:E,B:B))</f>
        <v/>
      </c>
    </row>
    <row r="945" spans="1:7">
      <c r="A945" s="60"/>
      <c r="E945" s="12" t="str">
        <f>IF(ISNUMBER(SEARCH($F$1,B945)),LOOKUP(9.99999999999999E+307,E$1:E944)+1,"")</f>
        <v/>
      </c>
      <c r="F945" s="12"/>
      <c r="G945" s="12" t="str">
        <f>IF(ROWS(G$2:G945)&gt;$G$1,"",LOOKUP(ROWS(G$2:G945),E:E,B:B))</f>
        <v/>
      </c>
    </row>
    <row r="946" spans="1:7">
      <c r="A946" s="60"/>
      <c r="E946" s="12" t="str">
        <f>IF(ISNUMBER(SEARCH($F$1,B946)),LOOKUP(9.99999999999999E+307,E$1:E945)+1,"")</f>
        <v/>
      </c>
      <c r="F946" s="12"/>
      <c r="G946" s="12" t="str">
        <f>IF(ROWS(G$2:G946)&gt;$G$1,"",LOOKUP(ROWS(G$2:G946),E:E,B:B))</f>
        <v/>
      </c>
    </row>
    <row r="947" spans="1:7">
      <c r="A947" s="60"/>
      <c r="E947" s="12" t="str">
        <f>IF(ISNUMBER(SEARCH($F$1,B947)),LOOKUP(9.99999999999999E+307,E$1:E946)+1,"")</f>
        <v/>
      </c>
      <c r="F947" s="12"/>
      <c r="G947" s="12" t="str">
        <f>IF(ROWS(G$2:G947)&gt;$G$1,"",LOOKUP(ROWS(G$2:G947),E:E,B:B))</f>
        <v/>
      </c>
    </row>
    <row r="948" spans="1:7">
      <c r="A948" s="60"/>
      <c r="E948" s="12" t="str">
        <f>IF(ISNUMBER(SEARCH($F$1,B948)),LOOKUP(9.99999999999999E+307,E$1:E947)+1,"")</f>
        <v/>
      </c>
      <c r="F948" s="12"/>
      <c r="G948" s="12" t="str">
        <f>IF(ROWS(G$2:G948)&gt;$G$1,"",LOOKUP(ROWS(G$2:G948),E:E,B:B))</f>
        <v/>
      </c>
    </row>
    <row r="949" spans="1:7">
      <c r="A949" s="60"/>
      <c r="E949" s="12" t="str">
        <f>IF(ISNUMBER(SEARCH($F$1,B949)),LOOKUP(9.99999999999999E+307,E$1:E948)+1,"")</f>
        <v/>
      </c>
      <c r="F949" s="12"/>
      <c r="G949" s="12" t="str">
        <f>IF(ROWS(G$2:G949)&gt;$G$1,"",LOOKUP(ROWS(G$2:G949),E:E,B:B))</f>
        <v/>
      </c>
    </row>
    <row r="950" spans="1:7">
      <c r="A950" s="60"/>
      <c r="E950" s="12" t="str">
        <f>IF(ISNUMBER(SEARCH($F$1,B950)),LOOKUP(9.99999999999999E+307,E$1:E949)+1,"")</f>
        <v/>
      </c>
      <c r="F950" s="12"/>
      <c r="G950" s="12" t="str">
        <f>IF(ROWS(G$2:G950)&gt;$G$1,"",LOOKUP(ROWS(G$2:G950),E:E,B:B))</f>
        <v/>
      </c>
    </row>
    <row r="951" spans="1:7">
      <c r="A951" s="60"/>
      <c r="E951" s="12" t="str">
        <f>IF(ISNUMBER(SEARCH($F$1,B951)),LOOKUP(9.99999999999999E+307,E$1:E950)+1,"")</f>
        <v/>
      </c>
      <c r="F951" s="12"/>
      <c r="G951" s="12" t="str">
        <f>IF(ROWS(G$2:G951)&gt;$G$1,"",LOOKUP(ROWS(G$2:G951),E:E,B:B))</f>
        <v/>
      </c>
    </row>
    <row r="952" spans="1:7">
      <c r="A952" s="60"/>
      <c r="E952" s="12" t="str">
        <f>IF(ISNUMBER(SEARCH($F$1,B952)),LOOKUP(9.99999999999999E+307,E$1:E951)+1,"")</f>
        <v/>
      </c>
      <c r="F952" s="12"/>
      <c r="G952" s="12" t="str">
        <f>IF(ROWS(G$2:G952)&gt;$G$1,"",LOOKUP(ROWS(G$2:G952),E:E,B:B))</f>
        <v/>
      </c>
    </row>
    <row r="953" spans="1:7">
      <c r="A953" s="60"/>
      <c r="E953" s="12" t="str">
        <f>IF(ISNUMBER(SEARCH($F$1,B953)),LOOKUP(9.99999999999999E+307,E$1:E952)+1,"")</f>
        <v/>
      </c>
      <c r="F953" s="12"/>
      <c r="G953" s="12" t="str">
        <f>IF(ROWS(G$2:G953)&gt;$G$1,"",LOOKUP(ROWS(G$2:G953),E:E,B:B))</f>
        <v/>
      </c>
    </row>
    <row r="954" spans="1:7">
      <c r="A954" s="60"/>
      <c r="E954" s="12" t="str">
        <f>IF(ISNUMBER(SEARCH($F$1,B954)),LOOKUP(9.99999999999999E+307,E$1:E953)+1,"")</f>
        <v/>
      </c>
      <c r="F954" s="12"/>
      <c r="G954" s="12" t="str">
        <f>IF(ROWS(G$2:G954)&gt;$G$1,"",LOOKUP(ROWS(G$2:G954),E:E,B:B))</f>
        <v/>
      </c>
    </row>
    <row r="955" spans="1:7">
      <c r="A955" s="60"/>
      <c r="E955" s="12" t="str">
        <f>IF(ISNUMBER(SEARCH($F$1,B955)),LOOKUP(9.99999999999999E+307,E$1:E954)+1,"")</f>
        <v/>
      </c>
      <c r="F955" s="12"/>
      <c r="G955" s="12" t="str">
        <f>IF(ROWS(G$2:G955)&gt;$G$1,"",LOOKUP(ROWS(G$2:G955),E:E,B:B))</f>
        <v/>
      </c>
    </row>
    <row r="956" spans="1:7">
      <c r="A956" s="60"/>
      <c r="E956" s="12" t="str">
        <f>IF(ISNUMBER(SEARCH($F$1,B956)),LOOKUP(9.99999999999999E+307,E$1:E955)+1,"")</f>
        <v/>
      </c>
      <c r="F956" s="12"/>
      <c r="G956" s="12" t="str">
        <f>IF(ROWS(G$2:G956)&gt;$G$1,"",LOOKUP(ROWS(G$2:G956),E:E,B:B))</f>
        <v/>
      </c>
    </row>
    <row r="957" spans="1:7">
      <c r="A957" s="60"/>
      <c r="E957" s="12" t="str">
        <f>IF(ISNUMBER(SEARCH($F$1,B957)),LOOKUP(9.99999999999999E+307,E$1:E956)+1,"")</f>
        <v/>
      </c>
      <c r="F957" s="12"/>
      <c r="G957" s="12" t="str">
        <f>IF(ROWS(G$2:G957)&gt;$G$1,"",LOOKUP(ROWS(G$2:G957),E:E,B:B))</f>
        <v/>
      </c>
    </row>
    <row r="958" spans="1:7">
      <c r="A958" s="60"/>
      <c r="E958" s="12" t="str">
        <f>IF(ISNUMBER(SEARCH($F$1,B958)),LOOKUP(9.99999999999999E+307,E$1:E957)+1,"")</f>
        <v/>
      </c>
      <c r="F958" s="12"/>
      <c r="G958" s="12" t="str">
        <f>IF(ROWS(G$2:G958)&gt;$G$1,"",LOOKUP(ROWS(G$2:G958),E:E,B:B))</f>
        <v/>
      </c>
    </row>
    <row r="959" spans="1:7">
      <c r="A959" s="60"/>
      <c r="E959" s="12" t="str">
        <f>IF(ISNUMBER(SEARCH($F$1,B959)),LOOKUP(9.99999999999999E+307,E$1:E958)+1,"")</f>
        <v/>
      </c>
      <c r="F959" s="12"/>
      <c r="G959" s="12" t="str">
        <f>IF(ROWS(G$2:G959)&gt;$G$1,"",LOOKUP(ROWS(G$2:G959),E:E,B:B))</f>
        <v/>
      </c>
    </row>
    <row r="960" spans="1:7">
      <c r="A960" s="60"/>
      <c r="E960" s="12" t="str">
        <f>IF(ISNUMBER(SEARCH($F$1,B960)),LOOKUP(9.99999999999999E+307,E$1:E959)+1,"")</f>
        <v/>
      </c>
      <c r="F960" s="12"/>
      <c r="G960" s="12" t="str">
        <f>IF(ROWS(G$2:G960)&gt;$G$1,"",LOOKUP(ROWS(G$2:G960),E:E,B:B))</f>
        <v/>
      </c>
    </row>
    <row r="961" spans="1:7">
      <c r="A961" s="60"/>
      <c r="E961" s="12" t="str">
        <f>IF(ISNUMBER(SEARCH($F$1,B961)),LOOKUP(9.99999999999999E+307,E$1:E960)+1,"")</f>
        <v/>
      </c>
      <c r="F961" s="12"/>
      <c r="G961" s="12" t="str">
        <f>IF(ROWS(G$2:G961)&gt;$G$1,"",LOOKUP(ROWS(G$2:G961),E:E,B:B))</f>
        <v/>
      </c>
    </row>
    <row r="962" spans="1:7">
      <c r="A962" s="60"/>
      <c r="E962" s="12" t="str">
        <f>IF(ISNUMBER(SEARCH($F$1,B962)),LOOKUP(9.99999999999999E+307,E$1:E961)+1,"")</f>
        <v/>
      </c>
      <c r="F962" s="12"/>
      <c r="G962" s="12" t="str">
        <f>IF(ROWS(G$2:G962)&gt;$G$1,"",LOOKUP(ROWS(G$2:G962),E:E,B:B))</f>
        <v/>
      </c>
    </row>
    <row r="963" spans="1:7">
      <c r="A963" s="60"/>
      <c r="E963" s="12" t="str">
        <f>IF(ISNUMBER(SEARCH($F$1,B963)),LOOKUP(9.99999999999999E+307,E$1:E962)+1,"")</f>
        <v/>
      </c>
      <c r="F963" s="12"/>
      <c r="G963" s="12" t="str">
        <f>IF(ROWS(G$2:G963)&gt;$G$1,"",LOOKUP(ROWS(G$2:G963),E:E,B:B))</f>
        <v/>
      </c>
    </row>
    <row r="964" spans="1:7">
      <c r="A964" s="60"/>
      <c r="E964" s="12" t="str">
        <f>IF(ISNUMBER(SEARCH($F$1,B964)),LOOKUP(9.99999999999999E+307,E$1:E963)+1,"")</f>
        <v/>
      </c>
      <c r="F964" s="12"/>
      <c r="G964" s="12" t="str">
        <f>IF(ROWS(G$2:G964)&gt;$G$1,"",LOOKUP(ROWS(G$2:G964),E:E,B:B))</f>
        <v/>
      </c>
    </row>
    <row r="965" spans="1:7">
      <c r="A965" s="60"/>
      <c r="E965" s="12" t="str">
        <f>IF(ISNUMBER(SEARCH($F$1,B965)),LOOKUP(9.99999999999999E+307,E$1:E964)+1,"")</f>
        <v/>
      </c>
      <c r="F965" s="12"/>
      <c r="G965" s="12" t="str">
        <f>IF(ROWS(G$2:G965)&gt;$G$1,"",LOOKUP(ROWS(G$2:G965),E:E,B:B))</f>
        <v/>
      </c>
    </row>
    <row r="966" spans="1:7">
      <c r="A966" s="60"/>
      <c r="E966" s="12" t="str">
        <f>IF(ISNUMBER(SEARCH($F$1,B966)),LOOKUP(9.99999999999999E+307,E$1:E965)+1,"")</f>
        <v/>
      </c>
      <c r="F966" s="12"/>
      <c r="G966" s="12" t="str">
        <f>IF(ROWS(G$2:G966)&gt;$G$1,"",LOOKUP(ROWS(G$2:G966),E:E,B:B))</f>
        <v/>
      </c>
    </row>
    <row r="967" spans="1:7">
      <c r="A967" s="60"/>
      <c r="E967" s="12" t="str">
        <f>IF(ISNUMBER(SEARCH($F$1,B967)),LOOKUP(9.99999999999999E+307,E$1:E966)+1,"")</f>
        <v/>
      </c>
      <c r="F967" s="12"/>
      <c r="G967" s="12" t="str">
        <f>IF(ROWS(G$2:G967)&gt;$G$1,"",LOOKUP(ROWS(G$2:G967),E:E,B:B))</f>
        <v/>
      </c>
    </row>
    <row r="968" spans="1:7">
      <c r="A968" s="60"/>
      <c r="E968" s="12" t="str">
        <f>IF(ISNUMBER(SEARCH($F$1,B968)),LOOKUP(9.99999999999999E+307,E$1:E967)+1,"")</f>
        <v/>
      </c>
      <c r="F968" s="12"/>
      <c r="G968" s="12" t="str">
        <f>IF(ROWS(G$2:G968)&gt;$G$1,"",LOOKUP(ROWS(G$2:G968),E:E,B:B))</f>
        <v/>
      </c>
    </row>
    <row r="969" spans="1:7">
      <c r="A969" s="60"/>
      <c r="E969" s="12" t="str">
        <f>IF(ISNUMBER(SEARCH($F$1,B969)),LOOKUP(9.99999999999999E+307,E$1:E968)+1,"")</f>
        <v/>
      </c>
      <c r="F969" s="12"/>
      <c r="G969" s="12" t="str">
        <f>IF(ROWS(G$2:G969)&gt;$G$1,"",LOOKUP(ROWS(G$2:G969),E:E,B:B))</f>
        <v/>
      </c>
    </row>
    <row r="970" spans="1:7">
      <c r="A970" s="60"/>
      <c r="E970" s="12" t="str">
        <f>IF(ISNUMBER(SEARCH($F$1,B970)),LOOKUP(9.99999999999999E+307,E$1:E969)+1,"")</f>
        <v/>
      </c>
      <c r="F970" s="12"/>
      <c r="G970" s="12" t="str">
        <f>IF(ROWS(G$2:G970)&gt;$G$1,"",LOOKUP(ROWS(G$2:G970),E:E,B:B))</f>
        <v/>
      </c>
    </row>
    <row r="971" spans="1:7">
      <c r="A971" s="60"/>
      <c r="E971" s="12" t="str">
        <f>IF(ISNUMBER(SEARCH($F$1,B971)),LOOKUP(9.99999999999999E+307,E$1:E970)+1,"")</f>
        <v/>
      </c>
      <c r="F971" s="12"/>
      <c r="G971" s="12" t="str">
        <f>IF(ROWS(G$2:G971)&gt;$G$1,"",LOOKUP(ROWS(G$2:G971),E:E,B:B))</f>
        <v/>
      </c>
    </row>
    <row r="972" spans="1:7">
      <c r="A972" s="60"/>
      <c r="E972" s="12" t="str">
        <f>IF(ISNUMBER(SEARCH($F$1,B972)),LOOKUP(9.99999999999999E+307,E$1:E971)+1,"")</f>
        <v/>
      </c>
      <c r="F972" s="12"/>
      <c r="G972" s="12" t="str">
        <f>IF(ROWS(G$2:G972)&gt;$G$1,"",LOOKUP(ROWS(G$2:G972),E:E,B:B))</f>
        <v/>
      </c>
    </row>
    <row r="973" spans="1:7">
      <c r="A973" s="60"/>
      <c r="E973" s="12" t="str">
        <f>IF(ISNUMBER(SEARCH($F$1,B973)),LOOKUP(9.99999999999999E+307,E$1:E972)+1,"")</f>
        <v/>
      </c>
      <c r="F973" s="12"/>
      <c r="G973" s="12" t="str">
        <f>IF(ROWS(G$2:G973)&gt;$G$1,"",LOOKUP(ROWS(G$2:G973),E:E,B:B))</f>
        <v/>
      </c>
    </row>
    <row r="974" spans="1:7">
      <c r="A974" s="60"/>
      <c r="E974" s="12" t="str">
        <f>IF(ISNUMBER(SEARCH($F$1,B974)),LOOKUP(9.99999999999999E+307,E$1:E973)+1,"")</f>
        <v/>
      </c>
      <c r="F974" s="12"/>
      <c r="G974" s="12" t="str">
        <f>IF(ROWS(G$2:G974)&gt;$G$1,"",LOOKUP(ROWS(G$2:G974),E:E,B:B))</f>
        <v/>
      </c>
    </row>
    <row r="975" spans="1:7">
      <c r="A975" s="60"/>
      <c r="E975" s="12" t="str">
        <f>IF(ISNUMBER(SEARCH($F$1,B975)),LOOKUP(9.99999999999999E+307,E$1:E974)+1,"")</f>
        <v/>
      </c>
      <c r="F975" s="12"/>
      <c r="G975" s="12" t="str">
        <f>IF(ROWS(G$2:G975)&gt;$G$1,"",LOOKUP(ROWS(G$2:G975),E:E,B:B))</f>
        <v/>
      </c>
    </row>
    <row r="976" spans="1:7">
      <c r="A976" s="60"/>
      <c r="E976" s="12" t="str">
        <f>IF(ISNUMBER(SEARCH($F$1,B976)),LOOKUP(9.99999999999999E+307,E$1:E975)+1,"")</f>
        <v/>
      </c>
      <c r="F976" s="12"/>
      <c r="G976" s="12" t="str">
        <f>IF(ROWS(G$2:G976)&gt;$G$1,"",LOOKUP(ROWS(G$2:G976),E:E,B:B))</f>
        <v/>
      </c>
    </row>
    <row r="977" spans="1:7">
      <c r="A977" s="60"/>
      <c r="E977" s="12" t="str">
        <f>IF(ISNUMBER(SEARCH($F$1,B977)),LOOKUP(9.99999999999999E+307,E$1:E976)+1,"")</f>
        <v/>
      </c>
      <c r="F977" s="12"/>
      <c r="G977" s="12" t="str">
        <f>IF(ROWS(G$2:G977)&gt;$G$1,"",LOOKUP(ROWS(G$2:G977),E:E,B:B))</f>
        <v/>
      </c>
    </row>
    <row r="978" spans="1:7">
      <c r="A978" s="60"/>
      <c r="E978" s="12" t="str">
        <f>IF(ISNUMBER(SEARCH($F$1,B978)),LOOKUP(9.99999999999999E+307,E$1:E977)+1,"")</f>
        <v/>
      </c>
      <c r="F978" s="12"/>
      <c r="G978" s="12" t="str">
        <f>IF(ROWS(G$2:G978)&gt;$G$1,"",LOOKUP(ROWS(G$2:G978),E:E,B:B))</f>
        <v/>
      </c>
    </row>
    <row r="979" spans="1:7">
      <c r="A979" s="60"/>
      <c r="E979" s="12" t="str">
        <f>IF(ISNUMBER(SEARCH($F$1,B979)),LOOKUP(9.99999999999999E+307,E$1:E978)+1,"")</f>
        <v/>
      </c>
      <c r="F979" s="12"/>
      <c r="G979" s="12" t="str">
        <f>IF(ROWS(G$2:G979)&gt;$G$1,"",LOOKUP(ROWS(G$2:G979),E:E,B:B))</f>
        <v/>
      </c>
    </row>
    <row r="980" spans="1:7">
      <c r="A980" s="60"/>
      <c r="E980" s="12" t="str">
        <f>IF(ISNUMBER(SEARCH($F$1,B980)),LOOKUP(9.99999999999999E+307,E$1:E979)+1,"")</f>
        <v/>
      </c>
      <c r="F980" s="12"/>
      <c r="G980" s="12" t="str">
        <f>IF(ROWS(G$2:G980)&gt;$G$1,"",LOOKUP(ROWS(G$2:G980),E:E,B:B))</f>
        <v/>
      </c>
    </row>
    <row r="981" spans="1:7">
      <c r="A981" s="60"/>
      <c r="E981" s="12" t="str">
        <f>IF(ISNUMBER(SEARCH($F$1,B981)),LOOKUP(9.99999999999999E+307,E$1:E980)+1,"")</f>
        <v/>
      </c>
      <c r="F981" s="12"/>
      <c r="G981" s="12" t="str">
        <f>IF(ROWS(G$2:G981)&gt;$G$1,"",LOOKUP(ROWS(G$2:G981),E:E,B:B))</f>
        <v/>
      </c>
    </row>
    <row r="982" spans="1:7">
      <c r="A982" s="60"/>
      <c r="E982" s="12" t="str">
        <f>IF(ISNUMBER(SEARCH($F$1,B982)),LOOKUP(9.99999999999999E+307,E$1:E981)+1,"")</f>
        <v/>
      </c>
      <c r="F982" s="12"/>
      <c r="G982" s="12" t="str">
        <f>IF(ROWS(G$2:G982)&gt;$G$1,"",LOOKUP(ROWS(G$2:G982),E:E,B:B))</f>
        <v/>
      </c>
    </row>
    <row r="983" spans="1:7">
      <c r="A983" s="60"/>
      <c r="E983" s="12" t="str">
        <f>IF(ISNUMBER(SEARCH($F$1,B983)),LOOKUP(9.99999999999999E+307,E$1:E982)+1,"")</f>
        <v/>
      </c>
      <c r="F983" s="12"/>
      <c r="G983" s="12" t="str">
        <f>IF(ROWS(G$2:G983)&gt;$G$1,"",LOOKUP(ROWS(G$2:G983),E:E,B:B))</f>
        <v/>
      </c>
    </row>
    <row r="984" spans="1:7">
      <c r="A984" s="60"/>
      <c r="E984" s="12" t="str">
        <f>IF(ISNUMBER(SEARCH($F$1,B984)),LOOKUP(9.99999999999999E+307,E$1:E983)+1,"")</f>
        <v/>
      </c>
      <c r="F984" s="12"/>
      <c r="G984" s="12" t="str">
        <f>IF(ROWS(G$2:G984)&gt;$G$1,"",LOOKUP(ROWS(G$2:G984),E:E,B:B))</f>
        <v/>
      </c>
    </row>
    <row r="985" spans="1:7">
      <c r="A985" s="60"/>
      <c r="E985" s="12" t="str">
        <f>IF(ISNUMBER(SEARCH($F$1,B985)),LOOKUP(9.99999999999999E+307,E$1:E984)+1,"")</f>
        <v/>
      </c>
      <c r="F985" s="12"/>
      <c r="G985" s="12" t="str">
        <f>IF(ROWS(G$2:G985)&gt;$G$1,"",LOOKUP(ROWS(G$2:G985),E:E,B:B))</f>
        <v/>
      </c>
    </row>
    <row r="986" spans="1:7">
      <c r="A986" s="60"/>
      <c r="E986" s="12" t="str">
        <f>IF(ISNUMBER(SEARCH($F$1,B986)),LOOKUP(9.99999999999999E+307,E$1:E985)+1,"")</f>
        <v/>
      </c>
      <c r="F986" s="12"/>
      <c r="G986" s="12" t="str">
        <f>IF(ROWS(G$2:G986)&gt;$G$1,"",LOOKUP(ROWS(G$2:G986),E:E,B:B))</f>
        <v/>
      </c>
    </row>
    <row r="987" spans="1:7">
      <c r="A987" s="60"/>
      <c r="E987" s="12" t="str">
        <f>IF(ISNUMBER(SEARCH($F$1,B987)),LOOKUP(9.99999999999999E+307,E$1:E986)+1,"")</f>
        <v/>
      </c>
      <c r="F987" s="12"/>
      <c r="G987" s="12" t="str">
        <f>IF(ROWS(G$2:G987)&gt;$G$1,"",LOOKUP(ROWS(G$2:G987),E:E,B:B))</f>
        <v/>
      </c>
    </row>
    <row r="988" spans="1:7">
      <c r="A988" s="60"/>
      <c r="E988" s="12" t="str">
        <f>IF(ISNUMBER(SEARCH($F$1,B988)),LOOKUP(9.99999999999999E+307,E$1:E987)+1,"")</f>
        <v/>
      </c>
      <c r="F988" s="12"/>
      <c r="G988" s="12" t="str">
        <f>IF(ROWS(G$2:G988)&gt;$G$1,"",LOOKUP(ROWS(G$2:G988),E:E,B:B))</f>
        <v/>
      </c>
    </row>
    <row r="989" spans="1:7">
      <c r="A989" s="60"/>
      <c r="E989" s="12" t="str">
        <f>IF(ISNUMBER(SEARCH($F$1,B989)),LOOKUP(9.99999999999999E+307,E$1:E988)+1,"")</f>
        <v/>
      </c>
      <c r="F989" s="12"/>
      <c r="G989" s="12" t="str">
        <f>IF(ROWS(G$2:G989)&gt;$G$1,"",LOOKUP(ROWS(G$2:G989),E:E,B:B))</f>
        <v/>
      </c>
    </row>
    <row r="990" spans="1:7">
      <c r="A990" s="60"/>
      <c r="E990" s="12" t="str">
        <f>IF(ISNUMBER(SEARCH($F$1,B990)),LOOKUP(9.99999999999999E+307,E$1:E989)+1,"")</f>
        <v/>
      </c>
      <c r="F990" s="12"/>
      <c r="G990" s="12" t="str">
        <f>IF(ROWS(G$2:G990)&gt;$G$1,"",LOOKUP(ROWS(G$2:G990),E:E,B:B))</f>
        <v/>
      </c>
    </row>
    <row r="991" spans="1:7">
      <c r="A991" s="60"/>
      <c r="E991" s="12" t="str">
        <f>IF(ISNUMBER(SEARCH($F$1,B991)),LOOKUP(9.99999999999999E+307,E$1:E990)+1,"")</f>
        <v/>
      </c>
      <c r="F991" s="12"/>
      <c r="G991" s="12" t="str">
        <f>IF(ROWS(G$2:G991)&gt;$G$1,"",LOOKUP(ROWS(G$2:G991),E:E,B:B))</f>
        <v/>
      </c>
    </row>
    <row r="992" spans="1:7">
      <c r="A992" s="60"/>
      <c r="E992" s="12" t="str">
        <f>IF(ISNUMBER(SEARCH($F$1,B992)),LOOKUP(9.99999999999999E+307,E$1:E991)+1,"")</f>
        <v/>
      </c>
      <c r="F992" s="12"/>
      <c r="G992" s="12" t="str">
        <f>IF(ROWS(G$2:G992)&gt;$G$1,"",LOOKUP(ROWS(G$2:G992),E:E,B:B))</f>
        <v/>
      </c>
    </row>
    <row r="993" spans="1:7">
      <c r="A993" s="60"/>
      <c r="E993" s="12" t="str">
        <f>IF(ISNUMBER(SEARCH($F$1,B993)),LOOKUP(9.99999999999999E+307,E$1:E992)+1,"")</f>
        <v/>
      </c>
      <c r="F993" s="12"/>
      <c r="G993" s="12" t="str">
        <f>IF(ROWS(G$2:G993)&gt;$G$1,"",LOOKUP(ROWS(G$2:G993),E:E,B:B))</f>
        <v/>
      </c>
    </row>
    <row r="994" spans="1:7">
      <c r="A994" s="60"/>
      <c r="E994" s="12" t="str">
        <f>IF(ISNUMBER(SEARCH($F$1,B994)),LOOKUP(9.99999999999999E+307,E$1:E993)+1,"")</f>
        <v/>
      </c>
      <c r="F994" s="12"/>
      <c r="G994" s="12" t="str">
        <f>IF(ROWS(G$2:G994)&gt;$G$1,"",LOOKUP(ROWS(G$2:G994),E:E,B:B))</f>
        <v/>
      </c>
    </row>
    <row r="995" spans="1:7">
      <c r="A995" s="60"/>
      <c r="E995" s="12" t="str">
        <f>IF(ISNUMBER(SEARCH($F$1,B995)),LOOKUP(9.99999999999999E+307,E$1:E994)+1,"")</f>
        <v/>
      </c>
      <c r="F995" s="12"/>
      <c r="G995" s="12" t="str">
        <f>IF(ROWS(G$2:G995)&gt;$G$1,"",LOOKUP(ROWS(G$2:G995),E:E,B:B))</f>
        <v/>
      </c>
    </row>
    <row r="996" spans="1:7">
      <c r="A996" s="60"/>
      <c r="E996" s="12" t="str">
        <f>IF(ISNUMBER(SEARCH($F$1,B996)),LOOKUP(9.99999999999999E+307,E$1:E995)+1,"")</f>
        <v/>
      </c>
      <c r="F996" s="12"/>
      <c r="G996" s="12" t="str">
        <f>IF(ROWS(G$2:G996)&gt;$G$1,"",LOOKUP(ROWS(G$2:G996),E:E,B:B))</f>
        <v/>
      </c>
    </row>
    <row r="997" spans="1:7">
      <c r="A997" s="60"/>
      <c r="E997" s="12" t="str">
        <f>IF(ISNUMBER(SEARCH($F$1,B997)),LOOKUP(9.99999999999999E+307,E$1:E996)+1,"")</f>
        <v/>
      </c>
      <c r="F997" s="12"/>
      <c r="G997" s="12" t="str">
        <f>IF(ROWS(G$2:G997)&gt;$G$1,"",LOOKUP(ROWS(G$2:G997),E:E,B:B))</f>
        <v/>
      </c>
    </row>
    <row r="998" spans="1:7">
      <c r="A998" s="60"/>
      <c r="E998" s="12" t="str">
        <f>IF(ISNUMBER(SEARCH($F$1,B998)),LOOKUP(9.99999999999999E+307,E$1:E997)+1,"")</f>
        <v/>
      </c>
      <c r="F998" s="12"/>
      <c r="G998" s="12" t="str">
        <f>IF(ROWS(G$2:G998)&gt;$G$1,"",LOOKUP(ROWS(G$2:G998),E:E,B:B))</f>
        <v/>
      </c>
    </row>
    <row r="999" spans="1:7">
      <c r="A999" s="60"/>
      <c r="E999" s="12" t="str">
        <f>IF(ISNUMBER(SEARCH($F$1,B999)),LOOKUP(9.99999999999999E+307,E$1:E998)+1,"")</f>
        <v/>
      </c>
      <c r="F999" s="12"/>
      <c r="G999" s="12" t="str">
        <f>IF(ROWS(G$2:G999)&gt;$G$1,"",LOOKUP(ROWS(G$2:G999),E:E,B:B))</f>
        <v/>
      </c>
    </row>
    <row r="1000" spans="1:7">
      <c r="A1000" s="60"/>
      <c r="E1000" s="12" t="str">
        <f>IF(ISNUMBER(SEARCH($F$1,B1000)),LOOKUP(9.99999999999999E+307,E$1:E999)+1,"")</f>
        <v/>
      </c>
      <c r="F1000" s="12"/>
      <c r="G1000" s="12" t="str">
        <f>IF(ROWS(G$2:G1000)&gt;$G$1,"",LOOKUP(ROWS(G$2:G1000),E:E,B:B))</f>
        <v/>
      </c>
    </row>
  </sheetData>
  <autoFilter ref="A1:D1000">
    <sortState ref="A2:D1000">
      <sortCondition ref="B1:B1000"/>
    </sortState>
  </autoFilter>
  <customSheetViews>
    <customSheetView guid="{846B2263-E997-4F48-B304-6C92FF75B1DB}" topLeftCell="A446">
      <selection activeCell="B416" sqref="B416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3">
    <tabColor theme="5" tint="0.39997558519241921"/>
  </sheetPr>
  <dimension ref="A1:B50"/>
  <sheetViews>
    <sheetView workbookViewId="0">
      <selection activeCell="I13" sqref="I13"/>
    </sheetView>
  </sheetViews>
  <sheetFormatPr defaultRowHeight="14.25"/>
  <cols>
    <col min="1" max="1" width="9" style="2"/>
    <col min="2" max="2" width="12.25" style="2" customWidth="1"/>
    <col min="3" max="16384" width="9" style="2"/>
  </cols>
  <sheetData>
    <row r="1" spans="1:2" s="27" customFormat="1" ht="25.5" customHeight="1">
      <c r="A1" s="26" t="s">
        <v>24</v>
      </c>
      <c r="B1" s="26" t="s">
        <v>25</v>
      </c>
    </row>
    <row r="2" spans="1:2" ht="22.5" customHeight="1">
      <c r="A2" s="12">
        <f>IF(B2&lt;&gt;"",(ROW()-1)*(NOT(ISBLANK(B2))),"")</f>
        <v>1</v>
      </c>
      <c r="B2" s="2" t="s">
        <v>26</v>
      </c>
    </row>
    <row r="3" spans="1:2" ht="22.5" customHeight="1">
      <c r="A3" s="12">
        <f t="shared" ref="A3:A39" si="0">IF(B3&lt;&gt;"",(ROW()-1)*(NOT(ISBLANK(B3))),"")</f>
        <v>2</v>
      </c>
      <c r="B3" s="2" t="s">
        <v>27</v>
      </c>
    </row>
    <row r="4" spans="1:2" ht="22.5" customHeight="1">
      <c r="A4" s="12">
        <f t="shared" si="0"/>
        <v>3</v>
      </c>
      <c r="B4" s="2" t="s">
        <v>28</v>
      </c>
    </row>
    <row r="5" spans="1:2" ht="22.5" customHeight="1">
      <c r="A5" s="12">
        <f t="shared" si="0"/>
        <v>4</v>
      </c>
      <c r="B5" s="2" t="s">
        <v>29</v>
      </c>
    </row>
    <row r="6" spans="1:2" ht="22.5" customHeight="1">
      <c r="A6" s="12">
        <f t="shared" si="0"/>
        <v>5</v>
      </c>
      <c r="B6" s="2" t="s">
        <v>39</v>
      </c>
    </row>
    <row r="7" spans="1:2" ht="22.5" customHeight="1">
      <c r="A7" s="12">
        <f t="shared" si="0"/>
        <v>6</v>
      </c>
      <c r="B7" s="2" t="s">
        <v>91</v>
      </c>
    </row>
    <row r="8" spans="1:2" ht="22.5" customHeight="1">
      <c r="A8" s="12" t="str">
        <f t="shared" si="0"/>
        <v/>
      </c>
    </row>
    <row r="9" spans="1:2" ht="22.5" customHeight="1">
      <c r="A9" s="12" t="str">
        <f t="shared" si="0"/>
        <v/>
      </c>
    </row>
    <row r="10" spans="1:2" ht="22.5" customHeight="1">
      <c r="A10" s="12" t="str">
        <f t="shared" si="0"/>
        <v/>
      </c>
    </row>
    <row r="11" spans="1:2" ht="22.5" customHeight="1">
      <c r="A11" s="12" t="str">
        <f t="shared" si="0"/>
        <v/>
      </c>
    </row>
    <row r="12" spans="1:2" ht="22.5" customHeight="1">
      <c r="A12" s="12" t="str">
        <f t="shared" si="0"/>
        <v/>
      </c>
    </row>
    <row r="13" spans="1:2" ht="22.5" customHeight="1">
      <c r="A13" s="12" t="str">
        <f t="shared" si="0"/>
        <v/>
      </c>
    </row>
    <row r="14" spans="1:2" ht="22.5" customHeight="1">
      <c r="A14" s="12" t="str">
        <f t="shared" si="0"/>
        <v/>
      </c>
    </row>
    <row r="15" spans="1:2" ht="22.5" customHeight="1">
      <c r="A15" s="12" t="str">
        <f t="shared" si="0"/>
        <v/>
      </c>
    </row>
    <row r="16" spans="1:2" ht="22.5" customHeight="1">
      <c r="A16" s="12" t="str">
        <f t="shared" si="0"/>
        <v/>
      </c>
    </row>
    <row r="17" spans="1:1" ht="22.5" customHeight="1">
      <c r="A17" s="12" t="str">
        <f t="shared" si="0"/>
        <v/>
      </c>
    </row>
    <row r="18" spans="1:1" ht="22.5" customHeight="1">
      <c r="A18" s="12" t="str">
        <f t="shared" si="0"/>
        <v/>
      </c>
    </row>
    <row r="19" spans="1:1" ht="22.5" customHeight="1">
      <c r="A19" s="12" t="str">
        <f t="shared" si="0"/>
        <v/>
      </c>
    </row>
    <row r="20" spans="1:1" ht="22.5" customHeight="1">
      <c r="A20" s="12" t="str">
        <f t="shared" si="0"/>
        <v/>
      </c>
    </row>
    <row r="21" spans="1:1" ht="22.5" customHeight="1">
      <c r="A21" s="12" t="str">
        <f t="shared" si="0"/>
        <v/>
      </c>
    </row>
    <row r="22" spans="1:1" ht="22.5" customHeight="1">
      <c r="A22" s="12" t="str">
        <f t="shared" si="0"/>
        <v/>
      </c>
    </row>
    <row r="23" spans="1:1" ht="22.5" customHeight="1">
      <c r="A23" s="12" t="str">
        <f t="shared" si="0"/>
        <v/>
      </c>
    </row>
    <row r="24" spans="1:1" ht="22.5" customHeight="1">
      <c r="A24" s="12" t="str">
        <f t="shared" si="0"/>
        <v/>
      </c>
    </row>
    <row r="25" spans="1:1" ht="22.5" customHeight="1">
      <c r="A25" s="12" t="str">
        <f t="shared" si="0"/>
        <v/>
      </c>
    </row>
    <row r="26" spans="1:1" ht="22.5" customHeight="1">
      <c r="A26" s="12" t="str">
        <f t="shared" si="0"/>
        <v/>
      </c>
    </row>
    <row r="27" spans="1:1" ht="22.5" customHeight="1">
      <c r="A27" s="12" t="str">
        <f t="shared" si="0"/>
        <v/>
      </c>
    </row>
    <row r="28" spans="1:1" ht="22.5" customHeight="1">
      <c r="A28" s="12" t="str">
        <f t="shared" si="0"/>
        <v/>
      </c>
    </row>
    <row r="29" spans="1:1" ht="22.5" customHeight="1">
      <c r="A29" s="12" t="str">
        <f t="shared" si="0"/>
        <v/>
      </c>
    </row>
    <row r="30" spans="1:1" ht="22.5" customHeight="1">
      <c r="A30" s="12" t="str">
        <f t="shared" si="0"/>
        <v/>
      </c>
    </row>
    <row r="31" spans="1:1" ht="22.5" customHeight="1">
      <c r="A31" s="12" t="str">
        <f t="shared" si="0"/>
        <v/>
      </c>
    </row>
    <row r="32" spans="1:1" ht="22.5" customHeight="1">
      <c r="A32" s="12" t="str">
        <f t="shared" si="0"/>
        <v/>
      </c>
    </row>
    <row r="33" spans="1:1" ht="22.5" customHeight="1">
      <c r="A33" s="12" t="str">
        <f t="shared" si="0"/>
        <v/>
      </c>
    </row>
    <row r="34" spans="1:1" ht="22.5" customHeight="1">
      <c r="A34" s="12" t="str">
        <f t="shared" si="0"/>
        <v/>
      </c>
    </row>
    <row r="35" spans="1:1" ht="22.5" customHeight="1">
      <c r="A35" s="12" t="str">
        <f t="shared" si="0"/>
        <v/>
      </c>
    </row>
    <row r="36" spans="1:1" ht="22.5" customHeight="1">
      <c r="A36" s="12" t="str">
        <f t="shared" si="0"/>
        <v/>
      </c>
    </row>
    <row r="37" spans="1:1" ht="22.5" customHeight="1">
      <c r="A37" s="12" t="str">
        <f t="shared" si="0"/>
        <v/>
      </c>
    </row>
    <row r="38" spans="1:1" ht="22.5" customHeight="1">
      <c r="A38" s="12" t="str">
        <f t="shared" si="0"/>
        <v/>
      </c>
    </row>
    <row r="39" spans="1:1" ht="22.5" customHeight="1">
      <c r="A39" s="12" t="str">
        <f t="shared" si="0"/>
        <v/>
      </c>
    </row>
    <row r="40" spans="1:1" ht="22.5" customHeight="1">
      <c r="A40" s="12" t="str">
        <f t="shared" ref="A40:A50" si="1">IF(B40&lt;&gt;"",(ROW()-1)*(NOT(ISBLANK(B40))),"")</f>
        <v/>
      </c>
    </row>
    <row r="41" spans="1:1">
      <c r="A41" s="12" t="str">
        <f t="shared" si="1"/>
        <v/>
      </c>
    </row>
    <row r="42" spans="1:1">
      <c r="A42" s="12" t="str">
        <f t="shared" si="1"/>
        <v/>
      </c>
    </row>
    <row r="43" spans="1:1">
      <c r="A43" s="12" t="str">
        <f t="shared" si="1"/>
        <v/>
      </c>
    </row>
    <row r="44" spans="1:1">
      <c r="A44" s="12" t="str">
        <f t="shared" si="1"/>
        <v/>
      </c>
    </row>
    <row r="45" spans="1:1">
      <c r="A45" s="12" t="str">
        <f t="shared" si="1"/>
        <v/>
      </c>
    </row>
    <row r="46" spans="1:1">
      <c r="A46" s="12" t="str">
        <f t="shared" si="1"/>
        <v/>
      </c>
    </row>
    <row r="47" spans="1:1">
      <c r="A47" s="12" t="str">
        <f t="shared" si="1"/>
        <v/>
      </c>
    </row>
    <row r="48" spans="1:1">
      <c r="A48" s="12" t="str">
        <f t="shared" si="1"/>
        <v/>
      </c>
    </row>
    <row r="49" spans="1:1">
      <c r="A49" s="12" t="str">
        <f t="shared" si="1"/>
        <v/>
      </c>
    </row>
    <row r="50" spans="1:1">
      <c r="A50" s="12" t="str">
        <f t="shared" si="1"/>
        <v/>
      </c>
    </row>
  </sheetData>
  <sheetProtection password="C609" sheet="1" objects="1" scenarios="1"/>
  <customSheetViews>
    <customSheetView guid="{846B2263-E997-4F48-B304-6C92FF75B1DB}">
      <selection activeCell="A2" sqref="A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4"/>
  <dimension ref="A1:K189"/>
  <sheetViews>
    <sheetView topLeftCell="A151" workbookViewId="0">
      <selection activeCell="H158" sqref="H158"/>
    </sheetView>
  </sheetViews>
  <sheetFormatPr defaultRowHeight="14.25"/>
  <sheetData>
    <row r="1" spans="1:1" s="58" customFormat="1"/>
    <row r="2" spans="1:1">
      <c r="A2" t="s">
        <v>105</v>
      </c>
    </row>
    <row r="3" spans="1:1">
      <c r="A3" t="s">
        <v>106</v>
      </c>
    </row>
    <row r="4" spans="1:1">
      <c r="A4" t="s">
        <v>107</v>
      </c>
    </row>
    <row r="5" spans="1:1">
      <c r="A5" t="s">
        <v>108</v>
      </c>
    </row>
    <row r="6" spans="1:1">
      <c r="A6" t="s">
        <v>109</v>
      </c>
    </row>
    <row r="7" spans="1:1">
      <c r="A7" t="s">
        <v>110</v>
      </c>
    </row>
    <row r="8" spans="1:1">
      <c r="A8" t="s">
        <v>111</v>
      </c>
    </row>
    <row r="9" spans="1:1">
      <c r="A9" t="s">
        <v>112</v>
      </c>
    </row>
    <row r="10" spans="1:1">
      <c r="A10" t="s">
        <v>113</v>
      </c>
    </row>
    <row r="11" spans="1:1">
      <c r="A11" t="s">
        <v>90</v>
      </c>
    </row>
    <row r="12" spans="1:1">
      <c r="A12" t="s">
        <v>114</v>
      </c>
    </row>
    <row r="13" spans="1:1">
      <c r="A13" t="s">
        <v>86</v>
      </c>
    </row>
    <row r="14" spans="1:1">
      <c r="A14" t="s">
        <v>115</v>
      </c>
    </row>
    <row r="15" spans="1:1">
      <c r="A15" t="s">
        <v>116</v>
      </c>
    </row>
    <row r="16" spans="1:1">
      <c r="A16" t="s">
        <v>117</v>
      </c>
    </row>
    <row r="17" spans="1:1">
      <c r="A17" t="s">
        <v>118</v>
      </c>
    </row>
    <row r="18" spans="1:1">
      <c r="A18" t="s">
        <v>119</v>
      </c>
    </row>
    <row r="19" spans="1:1">
      <c r="A19" t="s">
        <v>120</v>
      </c>
    </row>
    <row r="20" spans="1:1">
      <c r="A20" t="s">
        <v>121</v>
      </c>
    </row>
    <row r="21" spans="1:1">
      <c r="A21" t="s">
        <v>122</v>
      </c>
    </row>
    <row r="22" spans="1:1">
      <c r="A22" t="s">
        <v>123</v>
      </c>
    </row>
    <row r="23" spans="1:1">
      <c r="A23" t="s">
        <v>124</v>
      </c>
    </row>
    <row r="24" spans="1:1">
      <c r="A24" t="s">
        <v>125</v>
      </c>
    </row>
    <row r="25" spans="1:1">
      <c r="A25" t="s">
        <v>126</v>
      </c>
    </row>
    <row r="26" spans="1:1">
      <c r="A26" t="s">
        <v>127</v>
      </c>
    </row>
    <row r="27" spans="1:1">
      <c r="A27" t="s">
        <v>128</v>
      </c>
    </row>
    <row r="28" spans="1:1">
      <c r="A28" t="s">
        <v>129</v>
      </c>
    </row>
    <row r="29" spans="1:1">
      <c r="A29" t="s">
        <v>130</v>
      </c>
    </row>
    <row r="30" spans="1:1">
      <c r="A30" t="s">
        <v>131</v>
      </c>
    </row>
    <row r="31" spans="1:1">
      <c r="A31" t="s">
        <v>132</v>
      </c>
    </row>
    <row r="32" spans="1:1">
      <c r="A32" t="s">
        <v>133</v>
      </c>
    </row>
    <row r="33" spans="1:11">
      <c r="A33" t="s">
        <v>134</v>
      </c>
    </row>
    <row r="34" spans="1:11">
      <c r="A34" t="s">
        <v>135</v>
      </c>
    </row>
    <row r="35" spans="1:11">
      <c r="A35" t="s">
        <v>136</v>
      </c>
    </row>
    <row r="36" spans="1:11">
      <c r="A36" t="s">
        <v>137</v>
      </c>
    </row>
    <row r="37" spans="1:11">
      <c r="A37" t="s">
        <v>138</v>
      </c>
    </row>
    <row r="38" spans="1:11">
      <c r="A38" t="s">
        <v>139</v>
      </c>
    </row>
    <row r="39" spans="1:11">
      <c r="A39" t="s">
        <v>140</v>
      </c>
    </row>
    <row r="40" spans="1:11">
      <c r="A40" t="s">
        <v>141</v>
      </c>
    </row>
    <row r="41" spans="1:11">
      <c r="A41" t="s">
        <v>142</v>
      </c>
    </row>
    <row r="42" spans="1:11">
      <c r="A42" t="s">
        <v>143</v>
      </c>
    </row>
    <row r="43" spans="1:11">
      <c r="A43" t="s">
        <v>144</v>
      </c>
    </row>
    <row r="44" spans="1:11">
      <c r="A44" t="s">
        <v>145</v>
      </c>
    </row>
    <row r="45" spans="1:11">
      <c r="A45" t="s">
        <v>82</v>
      </c>
    </row>
    <row r="46" spans="1:11">
      <c r="A46" s="58" t="s">
        <v>190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</row>
    <row r="47" spans="1:11">
      <c r="A47" t="s">
        <v>146</v>
      </c>
    </row>
    <row r="48" spans="1:11">
      <c r="A48" t="s">
        <v>147</v>
      </c>
    </row>
    <row r="49" spans="1:1">
      <c r="A49" t="s">
        <v>148</v>
      </c>
    </row>
    <row r="50" spans="1:1">
      <c r="A50" t="s">
        <v>149</v>
      </c>
    </row>
    <row r="51" spans="1:1">
      <c r="A51" t="s">
        <v>82</v>
      </c>
    </row>
    <row r="53" spans="1:1">
      <c r="A53" t="s">
        <v>150</v>
      </c>
    </row>
    <row r="54" spans="1:1">
      <c r="A54" t="s">
        <v>84</v>
      </c>
    </row>
    <row r="55" spans="1:1">
      <c r="A55" t="s">
        <v>85</v>
      </c>
    </row>
    <row r="56" spans="1:1">
      <c r="A56" t="s">
        <v>151</v>
      </c>
    </row>
    <row r="57" spans="1:1">
      <c r="A57" t="s">
        <v>152</v>
      </c>
    </row>
    <row r="58" spans="1:1">
      <c r="A58" t="s">
        <v>153</v>
      </c>
    </row>
    <row r="59" spans="1:1">
      <c r="A59" t="s">
        <v>82</v>
      </c>
    </row>
    <row r="61" spans="1:1">
      <c r="A61" t="s">
        <v>83</v>
      </c>
    </row>
    <row r="62" spans="1:1">
      <c r="A62" t="s">
        <v>154</v>
      </c>
    </row>
    <row r="63" spans="1:1">
      <c r="A63" t="s">
        <v>155</v>
      </c>
    </row>
    <row r="64" spans="1:1">
      <c r="A64" t="s">
        <v>156</v>
      </c>
    </row>
    <row r="65" spans="1:1">
      <c r="A65" t="s">
        <v>157</v>
      </c>
    </row>
    <row r="66" spans="1:1">
      <c r="A66" t="s">
        <v>158</v>
      </c>
    </row>
    <row r="67" spans="1:1">
      <c r="A67" t="s">
        <v>82</v>
      </c>
    </row>
    <row r="69" spans="1:1">
      <c r="A69" t="s">
        <v>159</v>
      </c>
    </row>
    <row r="70" spans="1:1">
      <c r="A70" t="s">
        <v>160</v>
      </c>
    </row>
    <row r="71" spans="1:1">
      <c r="A71" t="s">
        <v>161</v>
      </c>
    </row>
    <row r="73" spans="1:1">
      <c r="A73" t="s">
        <v>162</v>
      </c>
    </row>
    <row r="74" spans="1:1">
      <c r="A74" t="s">
        <v>163</v>
      </c>
    </row>
    <row r="76" spans="1:1">
      <c r="A76" t="s">
        <v>164</v>
      </c>
    </row>
    <row r="77" spans="1:1">
      <c r="A77" t="s">
        <v>165</v>
      </c>
    </row>
    <row r="78" spans="1:1">
      <c r="A78" t="s">
        <v>166</v>
      </c>
    </row>
    <row r="79" spans="1:1">
      <c r="A79" t="s">
        <v>167</v>
      </c>
    </row>
    <row r="80" spans="1:1">
      <c r="A80" t="s">
        <v>168</v>
      </c>
    </row>
    <row r="81" spans="1:1">
      <c r="A81" t="s">
        <v>169</v>
      </c>
    </row>
    <row r="82" spans="1:1">
      <c r="A82" t="s">
        <v>170</v>
      </c>
    </row>
    <row r="83" spans="1:1">
      <c r="A83" t="s">
        <v>129</v>
      </c>
    </row>
    <row r="84" spans="1:1">
      <c r="A84" t="s">
        <v>82</v>
      </c>
    </row>
    <row r="88" spans="1:1">
      <c r="A88" t="s">
        <v>171</v>
      </c>
    </row>
    <row r="89" spans="1:1">
      <c r="A89" t="s">
        <v>84</v>
      </c>
    </row>
    <row r="90" spans="1:1">
      <c r="A90" t="s">
        <v>85</v>
      </c>
    </row>
    <row r="92" spans="1:1">
      <c r="A92" t="s">
        <v>151</v>
      </c>
    </row>
    <row r="93" spans="1:1">
      <c r="A93" t="s">
        <v>112</v>
      </c>
    </row>
    <row r="94" spans="1:1">
      <c r="A94" t="s">
        <v>172</v>
      </c>
    </row>
    <row r="96" spans="1:1">
      <c r="A96" t="s">
        <v>173</v>
      </c>
    </row>
    <row r="97" spans="1:1">
      <c r="A97" t="s">
        <v>174</v>
      </c>
    </row>
    <row r="98" spans="1:1">
      <c r="A98" t="s">
        <v>86</v>
      </c>
    </row>
    <row r="100" spans="1:1">
      <c r="A100" t="s">
        <v>90</v>
      </c>
    </row>
    <row r="101" spans="1:1">
      <c r="A101" t="s">
        <v>175</v>
      </c>
    </row>
    <row r="102" spans="1:1">
      <c r="A102" t="s">
        <v>86</v>
      </c>
    </row>
    <row r="104" spans="1:1">
      <c r="A104" t="s">
        <v>87</v>
      </c>
    </row>
    <row r="105" spans="1:1">
      <c r="A105" t="s">
        <v>176</v>
      </c>
    </row>
    <row r="106" spans="1:1">
      <c r="A106" t="s">
        <v>177</v>
      </c>
    </row>
    <row r="107" spans="1:1">
      <c r="A107" t="s">
        <v>178</v>
      </c>
    </row>
    <row r="108" spans="1:1">
      <c r="A108" t="s">
        <v>179</v>
      </c>
    </row>
    <row r="109" spans="1:1">
      <c r="A109" t="s">
        <v>180</v>
      </c>
    </row>
    <row r="110" spans="1:1">
      <c r="A110" t="s">
        <v>181</v>
      </c>
    </row>
    <row r="111" spans="1:1">
      <c r="A111" t="s">
        <v>182</v>
      </c>
    </row>
    <row r="112" spans="1:1">
      <c r="A112" t="s">
        <v>88</v>
      </c>
    </row>
    <row r="114" spans="1:1">
      <c r="A114" t="s">
        <v>89</v>
      </c>
    </row>
    <row r="115" spans="1:1">
      <c r="A115" t="s">
        <v>145</v>
      </c>
    </row>
    <row r="116" spans="1:1">
      <c r="A116" t="s">
        <v>153</v>
      </c>
    </row>
    <row r="118" spans="1:1">
      <c r="A118" t="s">
        <v>82</v>
      </c>
    </row>
    <row r="120" spans="1:1">
      <c r="A120" t="s">
        <v>183</v>
      </c>
    </row>
    <row r="121" spans="1:1">
      <c r="A121" t="s">
        <v>84</v>
      </c>
    </row>
    <row r="122" spans="1:1">
      <c r="A122" t="s">
        <v>85</v>
      </c>
    </row>
    <row r="124" spans="1:1">
      <c r="A124" t="s">
        <v>151</v>
      </c>
    </row>
    <row r="125" spans="1:1">
      <c r="A125" t="s">
        <v>112</v>
      </c>
    </row>
    <row r="126" spans="1:1">
      <c r="A126" t="s">
        <v>172</v>
      </c>
    </row>
    <row r="128" spans="1:1">
      <c r="A128" t="s">
        <v>173</v>
      </c>
    </row>
    <row r="129" spans="1:1">
      <c r="A129" t="s">
        <v>174</v>
      </c>
    </row>
    <row r="130" spans="1:1">
      <c r="A130" t="s">
        <v>86</v>
      </c>
    </row>
    <row r="132" spans="1:1">
      <c r="A132" t="s">
        <v>90</v>
      </c>
    </row>
    <row r="133" spans="1:1">
      <c r="A133" t="s">
        <v>175</v>
      </c>
    </row>
    <row r="134" spans="1:1">
      <c r="A134" t="s">
        <v>86</v>
      </c>
    </row>
    <row r="136" spans="1:1">
      <c r="A136" t="s">
        <v>87</v>
      </c>
    </row>
    <row r="137" spans="1:1">
      <c r="A137" t="s">
        <v>176</v>
      </c>
    </row>
    <row r="138" spans="1:1">
      <c r="A138" t="s">
        <v>177</v>
      </c>
    </row>
    <row r="139" spans="1:1">
      <c r="A139" t="s">
        <v>184</v>
      </c>
    </row>
    <row r="140" spans="1:1">
      <c r="A140" t="s">
        <v>185</v>
      </c>
    </row>
    <row r="141" spans="1:1">
      <c r="A141" t="s">
        <v>181</v>
      </c>
    </row>
    <row r="142" spans="1:1">
      <c r="A142" t="s">
        <v>182</v>
      </c>
    </row>
    <row r="143" spans="1:1">
      <c r="A143" t="s">
        <v>88</v>
      </c>
    </row>
    <row r="144" spans="1:1">
      <c r="A144" t="s">
        <v>145</v>
      </c>
    </row>
    <row r="145" spans="1:1">
      <c r="A145" t="s">
        <v>153</v>
      </c>
    </row>
    <row r="147" spans="1:1">
      <c r="A147" t="s">
        <v>82</v>
      </c>
    </row>
    <row r="149" spans="1:1">
      <c r="A149" t="s">
        <v>186</v>
      </c>
    </row>
    <row r="150" spans="1:1">
      <c r="A150" t="s">
        <v>84</v>
      </c>
    </row>
    <row r="151" spans="1:1">
      <c r="A151" t="s">
        <v>85</v>
      </c>
    </row>
    <row r="153" spans="1:1">
      <c r="A153" t="s">
        <v>151</v>
      </c>
    </row>
    <row r="154" spans="1:1">
      <c r="A154" t="s">
        <v>112</v>
      </c>
    </row>
    <row r="155" spans="1:1">
      <c r="A155" t="s">
        <v>172</v>
      </c>
    </row>
    <row r="157" spans="1:1">
      <c r="A157" t="s">
        <v>173</v>
      </c>
    </row>
    <row r="158" spans="1:1">
      <c r="A158" t="s">
        <v>174</v>
      </c>
    </row>
    <row r="159" spans="1:1">
      <c r="A159" t="s">
        <v>86</v>
      </c>
    </row>
    <row r="161" spans="1:1">
      <c r="A161" t="s">
        <v>90</v>
      </c>
    </row>
    <row r="162" spans="1:1">
      <c r="A162" t="s">
        <v>175</v>
      </c>
    </row>
    <row r="163" spans="1:1">
      <c r="A163" t="s">
        <v>86</v>
      </c>
    </row>
    <row r="165" spans="1:1">
      <c r="A165" t="s">
        <v>87</v>
      </c>
    </row>
    <row r="166" spans="1:1">
      <c r="A166" t="s">
        <v>176</v>
      </c>
    </row>
    <row r="167" spans="1:1">
      <c r="A167" t="s">
        <v>177</v>
      </c>
    </row>
    <row r="168" spans="1:1">
      <c r="A168" t="s">
        <v>187</v>
      </c>
    </row>
    <row r="169" spans="1:1">
      <c r="A169" t="s">
        <v>188</v>
      </c>
    </row>
    <row r="170" spans="1:1">
      <c r="A170" t="s">
        <v>189</v>
      </c>
    </row>
    <row r="171" spans="1:1">
      <c r="A171" t="s">
        <v>181</v>
      </c>
    </row>
    <row r="172" spans="1:1">
      <c r="A172" t="s">
        <v>182</v>
      </c>
    </row>
    <row r="173" spans="1:1">
      <c r="A173" t="s">
        <v>88</v>
      </c>
    </row>
    <row r="175" spans="1:1">
      <c r="A175" t="s">
        <v>89</v>
      </c>
    </row>
    <row r="176" spans="1:1">
      <c r="A176" t="s">
        <v>145</v>
      </c>
    </row>
    <row r="177" spans="1:1">
      <c r="A177" t="s">
        <v>153</v>
      </c>
    </row>
    <row r="179" spans="1:1">
      <c r="A179" t="s">
        <v>82</v>
      </c>
    </row>
    <row r="180" spans="1:1" s="58" customFormat="1">
      <c r="A180" s="58" t="s">
        <v>201</v>
      </c>
    </row>
    <row r="181" spans="1:1">
      <c r="A181" t="s">
        <v>193</v>
      </c>
    </row>
    <row r="182" spans="1:1">
      <c r="A182" t="s">
        <v>194</v>
      </c>
    </row>
    <row r="183" spans="1:1">
      <c r="A183" t="s">
        <v>195</v>
      </c>
    </row>
    <row r="184" spans="1:1">
      <c r="A184" t="s">
        <v>196</v>
      </c>
    </row>
    <row r="185" spans="1:1">
      <c r="A185" t="s">
        <v>197</v>
      </c>
    </row>
    <row r="186" spans="1:1">
      <c r="A186" t="s">
        <v>198</v>
      </c>
    </row>
    <row r="187" spans="1:1">
      <c r="A187" t="s">
        <v>199</v>
      </c>
    </row>
    <row r="188" spans="1:1">
      <c r="A188" t="s">
        <v>200</v>
      </c>
    </row>
    <row r="189" spans="1:1">
      <c r="A189" t="s">
        <v>196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8">
    <tabColor rgb="FFFFFF00"/>
  </sheetPr>
  <dimension ref="A1:O63"/>
  <sheetViews>
    <sheetView topLeftCell="A25" workbookViewId="0">
      <selection activeCell="D62" sqref="D62"/>
    </sheetView>
  </sheetViews>
  <sheetFormatPr defaultRowHeight="14.25"/>
  <cols>
    <col min="1" max="1" width="9.125" style="54" bestFit="1" customWidth="1"/>
    <col min="2" max="2" width="23.875" style="50" customWidth="1"/>
    <col min="3" max="3" width="14.375" style="50" customWidth="1"/>
    <col min="4" max="5" width="9" style="50"/>
    <col min="6" max="6" width="9" style="101"/>
    <col min="7" max="7" width="12.625" style="50" customWidth="1"/>
    <col min="8" max="8" width="9" style="50"/>
    <col min="9" max="9" width="9.25" style="55" bestFit="1" customWidth="1"/>
    <col min="10" max="12" width="9" style="99"/>
    <col min="13" max="15" width="9" style="50"/>
  </cols>
  <sheetData>
    <row r="1" spans="1:15">
      <c r="A1" s="51" t="s">
        <v>63</v>
      </c>
      <c r="B1" s="52" t="s">
        <v>64</v>
      </c>
      <c r="C1" s="52" t="s">
        <v>97</v>
      </c>
      <c r="D1" s="52" t="s">
        <v>98</v>
      </c>
      <c r="E1" s="52" t="s">
        <v>66</v>
      </c>
      <c r="F1" s="100" t="s">
        <v>99</v>
      </c>
      <c r="G1" s="52" t="s">
        <v>100</v>
      </c>
      <c r="H1" s="52" t="s">
        <v>101</v>
      </c>
      <c r="I1" s="53" t="s">
        <v>102</v>
      </c>
      <c r="J1" s="56" t="s">
        <v>4</v>
      </c>
      <c r="K1" s="56" t="s">
        <v>941</v>
      </c>
      <c r="L1" s="56" t="s">
        <v>934</v>
      </c>
      <c r="M1" s="98" t="s">
        <v>72</v>
      </c>
      <c r="N1" s="98" t="s">
        <v>74</v>
      </c>
      <c r="O1" s="98" t="s">
        <v>75</v>
      </c>
    </row>
    <row r="2" spans="1:15">
      <c r="A2" s="54">
        <v>40835</v>
      </c>
      <c r="B2" s="50" t="s">
        <v>70</v>
      </c>
      <c r="C2" s="50" t="s">
        <v>192</v>
      </c>
      <c r="D2" s="50">
        <v>20</v>
      </c>
      <c r="E2" s="50" t="s">
        <v>26</v>
      </c>
      <c r="F2" s="101">
        <v>120</v>
      </c>
      <c r="G2" s="50" t="s">
        <v>37</v>
      </c>
      <c r="H2" s="50" t="s">
        <v>42</v>
      </c>
      <c r="I2" s="55">
        <v>2400</v>
      </c>
      <c r="J2" s="57">
        <v>1</v>
      </c>
      <c r="K2" s="99" t="s">
        <v>57</v>
      </c>
      <c r="L2" s="99">
        <v>102</v>
      </c>
      <c r="M2" s="54"/>
      <c r="N2" s="54"/>
      <c r="O2" s="54"/>
    </row>
    <row r="3" spans="1:15">
      <c r="A3" s="54">
        <v>40835</v>
      </c>
      <c r="B3" s="50" t="s">
        <v>70</v>
      </c>
      <c r="C3" s="50" t="s">
        <v>192</v>
      </c>
      <c r="D3" s="50">
        <v>30</v>
      </c>
      <c r="E3" s="50" t="s">
        <v>26</v>
      </c>
      <c r="F3" s="101">
        <v>120</v>
      </c>
      <c r="G3" s="50" t="s">
        <v>37</v>
      </c>
      <c r="H3" s="50" t="s">
        <v>42</v>
      </c>
      <c r="I3" s="55">
        <v>2400</v>
      </c>
      <c r="J3" s="57">
        <v>2</v>
      </c>
      <c r="K3" s="99" t="s">
        <v>57</v>
      </c>
      <c r="L3" s="99">
        <v>102</v>
      </c>
      <c r="M3" s="54"/>
      <c r="N3" s="54"/>
      <c r="O3" s="54"/>
    </row>
    <row r="4" spans="1:15">
      <c r="A4" s="54">
        <v>40835</v>
      </c>
      <c r="B4" s="50" t="s">
        <v>70</v>
      </c>
      <c r="C4" s="50" t="s">
        <v>192</v>
      </c>
      <c r="D4" s="50">
        <v>40</v>
      </c>
      <c r="E4" s="50" t="s">
        <v>26</v>
      </c>
      <c r="F4" s="101">
        <v>120</v>
      </c>
      <c r="G4" s="50" t="s">
        <v>37</v>
      </c>
      <c r="H4" s="50" t="s">
        <v>42</v>
      </c>
      <c r="I4" s="55">
        <v>2401</v>
      </c>
      <c r="J4" s="57">
        <v>3</v>
      </c>
      <c r="K4" s="99" t="s">
        <v>57</v>
      </c>
      <c r="L4" s="99">
        <v>102</v>
      </c>
      <c r="M4" s="54"/>
      <c r="N4" s="54"/>
      <c r="O4" s="54"/>
    </row>
    <row r="5" spans="1:15">
      <c r="A5" s="54">
        <v>40835</v>
      </c>
      <c r="B5" s="50" t="s">
        <v>70</v>
      </c>
      <c r="C5" s="50" t="s">
        <v>192</v>
      </c>
      <c r="D5" s="50">
        <v>50</v>
      </c>
      <c r="E5" s="50" t="s">
        <v>26</v>
      </c>
      <c r="F5" s="101">
        <v>121</v>
      </c>
      <c r="G5" s="50" t="s">
        <v>37</v>
      </c>
      <c r="H5" s="50" t="s">
        <v>42</v>
      </c>
      <c r="I5" s="55">
        <v>2402</v>
      </c>
      <c r="J5" s="57">
        <v>4</v>
      </c>
      <c r="K5" s="99" t="s">
        <v>57</v>
      </c>
      <c r="L5" s="99">
        <v>102</v>
      </c>
      <c r="M5" s="54"/>
      <c r="N5" s="54"/>
      <c r="O5" s="54"/>
    </row>
    <row r="6" spans="1:15">
      <c r="A6" s="54">
        <v>40835</v>
      </c>
      <c r="B6" s="50" t="s">
        <v>70</v>
      </c>
      <c r="C6" s="50" t="s">
        <v>192</v>
      </c>
      <c r="D6" s="50">
        <v>60</v>
      </c>
      <c r="E6" s="50" t="s">
        <v>26</v>
      </c>
      <c r="F6" s="101">
        <v>122</v>
      </c>
      <c r="G6" s="50" t="s">
        <v>37</v>
      </c>
      <c r="H6" s="50" t="s">
        <v>42</v>
      </c>
      <c r="I6" s="55">
        <v>2403</v>
      </c>
      <c r="J6" s="57">
        <v>5</v>
      </c>
      <c r="K6" s="99" t="s">
        <v>57</v>
      </c>
      <c r="L6" s="99">
        <v>102</v>
      </c>
      <c r="M6" s="54"/>
      <c r="N6" s="54"/>
      <c r="O6" s="54"/>
    </row>
    <row r="7" spans="1:15">
      <c r="A7" s="54">
        <v>40835</v>
      </c>
      <c r="B7" s="50" t="s">
        <v>70</v>
      </c>
      <c r="C7" s="50" t="s">
        <v>192</v>
      </c>
      <c r="D7" s="50">
        <v>70</v>
      </c>
      <c r="E7" s="50" t="s">
        <v>26</v>
      </c>
      <c r="F7" s="101">
        <v>123</v>
      </c>
      <c r="G7" s="50" t="s">
        <v>37</v>
      </c>
      <c r="H7" s="50" t="s">
        <v>42</v>
      </c>
      <c r="I7" s="55">
        <v>2404</v>
      </c>
      <c r="J7" s="57">
        <v>6</v>
      </c>
      <c r="K7" s="99" t="s">
        <v>57</v>
      </c>
      <c r="L7" s="99">
        <v>102</v>
      </c>
      <c r="M7" s="54"/>
      <c r="N7" s="54"/>
      <c r="O7" s="54"/>
    </row>
    <row r="8" spans="1:15">
      <c r="A8" s="54">
        <v>40835</v>
      </c>
      <c r="B8" s="50" t="s">
        <v>70</v>
      </c>
      <c r="C8" s="50" t="s">
        <v>192</v>
      </c>
      <c r="D8" s="50">
        <v>80</v>
      </c>
      <c r="E8" s="50" t="s">
        <v>26</v>
      </c>
      <c r="F8" s="101">
        <v>124</v>
      </c>
      <c r="G8" s="50" t="s">
        <v>37</v>
      </c>
      <c r="H8" s="50" t="s">
        <v>42</v>
      </c>
      <c r="I8" s="55">
        <v>2405</v>
      </c>
      <c r="J8" s="57">
        <v>7</v>
      </c>
      <c r="K8" s="99" t="s">
        <v>57</v>
      </c>
      <c r="L8" s="99">
        <v>102</v>
      </c>
      <c r="M8" s="54"/>
      <c r="N8" s="54"/>
      <c r="O8" s="54"/>
    </row>
    <row r="9" spans="1:15">
      <c r="A9" s="54">
        <v>40835</v>
      </c>
      <c r="B9" s="50" t="s">
        <v>70</v>
      </c>
      <c r="C9" s="50" t="s">
        <v>203</v>
      </c>
      <c r="D9" s="50">
        <v>90</v>
      </c>
      <c r="E9" s="50" t="s">
        <v>27</v>
      </c>
      <c r="F9" s="101">
        <v>103</v>
      </c>
      <c r="G9" s="50" t="s">
        <v>37</v>
      </c>
      <c r="H9" s="50" t="s">
        <v>42</v>
      </c>
      <c r="I9" s="55">
        <v>10302</v>
      </c>
      <c r="J9" s="57">
        <v>8</v>
      </c>
      <c r="K9" s="99" t="s">
        <v>57</v>
      </c>
      <c r="L9" s="99">
        <v>102</v>
      </c>
      <c r="M9" s="54"/>
      <c r="N9" s="54"/>
      <c r="O9" s="54"/>
    </row>
    <row r="10" spans="1:15">
      <c r="A10" s="54">
        <v>40835</v>
      </c>
      <c r="B10" s="50" t="s">
        <v>70</v>
      </c>
      <c r="C10" s="50" t="s">
        <v>203</v>
      </c>
      <c r="D10" s="50">
        <v>100</v>
      </c>
      <c r="E10" s="50" t="s">
        <v>27</v>
      </c>
      <c r="F10" s="101">
        <v>103</v>
      </c>
      <c r="G10" s="50" t="s">
        <v>37</v>
      </c>
      <c r="H10" s="50" t="s">
        <v>42</v>
      </c>
      <c r="I10" s="55">
        <v>10302</v>
      </c>
      <c r="J10" s="57">
        <v>9</v>
      </c>
      <c r="K10" s="99" t="s">
        <v>57</v>
      </c>
      <c r="L10" s="99">
        <v>102</v>
      </c>
      <c r="M10" s="54"/>
      <c r="N10" s="54"/>
      <c r="O10" s="54"/>
    </row>
    <row r="11" spans="1:15">
      <c r="A11" s="54">
        <v>40835</v>
      </c>
      <c r="B11" s="50" t="s">
        <v>70</v>
      </c>
      <c r="C11" s="50" t="s">
        <v>203</v>
      </c>
      <c r="D11" s="50">
        <v>110</v>
      </c>
      <c r="E11" s="50" t="s">
        <v>27</v>
      </c>
      <c r="F11" s="101">
        <v>103</v>
      </c>
      <c r="G11" s="50" t="s">
        <v>37</v>
      </c>
      <c r="H11" s="50" t="s">
        <v>42</v>
      </c>
      <c r="I11" s="55">
        <v>10302</v>
      </c>
      <c r="J11" s="57">
        <v>10</v>
      </c>
      <c r="K11" s="99" t="s">
        <v>57</v>
      </c>
      <c r="L11" s="99">
        <v>102</v>
      </c>
      <c r="M11" s="54"/>
      <c r="N11" s="54"/>
      <c r="O11" s="54"/>
    </row>
    <row r="12" spans="1:15">
      <c r="A12" s="54">
        <v>40835</v>
      </c>
      <c r="B12" s="50" t="s">
        <v>70</v>
      </c>
      <c r="C12" s="50" t="s">
        <v>203</v>
      </c>
      <c r="D12" s="50">
        <v>120</v>
      </c>
      <c r="E12" s="50" t="s">
        <v>27</v>
      </c>
      <c r="F12" s="101">
        <v>103</v>
      </c>
      <c r="G12" s="50" t="s">
        <v>37</v>
      </c>
      <c r="H12" s="50" t="s">
        <v>42</v>
      </c>
      <c r="I12" s="55">
        <v>10302</v>
      </c>
      <c r="J12" s="57">
        <v>11</v>
      </c>
      <c r="K12" s="99" t="s">
        <v>57</v>
      </c>
      <c r="L12" s="99">
        <v>102</v>
      </c>
      <c r="M12" s="54"/>
      <c r="N12" s="54"/>
      <c r="O12" s="54"/>
    </row>
    <row r="13" spans="1:15">
      <c r="A13" s="54">
        <v>40835</v>
      </c>
      <c r="B13" s="50" t="s">
        <v>70</v>
      </c>
      <c r="C13" s="50" t="s">
        <v>204</v>
      </c>
      <c r="D13" s="50">
        <v>130</v>
      </c>
      <c r="E13" s="50" t="s">
        <v>27</v>
      </c>
      <c r="F13" s="101">
        <v>45</v>
      </c>
      <c r="G13" s="50" t="s">
        <v>37</v>
      </c>
      <c r="H13" s="50" t="s">
        <v>42</v>
      </c>
      <c r="I13" s="55">
        <v>540</v>
      </c>
      <c r="J13" s="57">
        <v>12</v>
      </c>
      <c r="K13" s="99" t="s">
        <v>57</v>
      </c>
      <c r="L13" s="99">
        <v>102</v>
      </c>
    </row>
    <row r="14" spans="1:15">
      <c r="A14" s="54">
        <v>40835</v>
      </c>
      <c r="B14" s="50" t="s">
        <v>70</v>
      </c>
      <c r="C14" s="50" t="s">
        <v>203</v>
      </c>
      <c r="D14" s="50">
        <v>140</v>
      </c>
      <c r="E14" s="50" t="s">
        <v>27</v>
      </c>
      <c r="F14" s="101">
        <v>103</v>
      </c>
      <c r="G14" s="50" t="s">
        <v>37</v>
      </c>
      <c r="H14" s="50" t="s">
        <v>42</v>
      </c>
      <c r="I14" s="55">
        <v>10302</v>
      </c>
      <c r="J14" s="57">
        <v>13</v>
      </c>
      <c r="K14" s="99" t="s">
        <v>57</v>
      </c>
      <c r="L14" s="99">
        <v>102</v>
      </c>
    </row>
    <row r="15" spans="1:15">
      <c r="A15" s="54">
        <v>40835</v>
      </c>
      <c r="B15" s="50" t="s">
        <v>70</v>
      </c>
      <c r="C15" s="50" t="s">
        <v>798</v>
      </c>
      <c r="D15" s="50">
        <v>150</v>
      </c>
      <c r="E15" s="50" t="s">
        <v>91</v>
      </c>
      <c r="F15" s="101">
        <v>200</v>
      </c>
      <c r="G15" s="50" t="s">
        <v>37</v>
      </c>
      <c r="H15" s="50" t="s">
        <v>42</v>
      </c>
      <c r="I15" s="55">
        <v>2800</v>
      </c>
      <c r="J15" s="57">
        <v>14</v>
      </c>
      <c r="K15" s="99" t="s">
        <v>57</v>
      </c>
      <c r="L15" s="99">
        <v>102</v>
      </c>
    </row>
    <row r="16" spans="1:15">
      <c r="A16" s="54">
        <v>40835</v>
      </c>
      <c r="B16" s="50" t="s">
        <v>70</v>
      </c>
      <c r="C16" s="50" t="s">
        <v>796</v>
      </c>
      <c r="D16" s="50">
        <v>160</v>
      </c>
      <c r="E16" s="50" t="s">
        <v>91</v>
      </c>
      <c r="F16" s="101">
        <v>200</v>
      </c>
      <c r="G16" s="50" t="s">
        <v>37</v>
      </c>
      <c r="H16" s="50" t="s">
        <v>42</v>
      </c>
      <c r="I16" s="55">
        <v>3000</v>
      </c>
      <c r="J16" s="57">
        <v>15</v>
      </c>
      <c r="K16" s="99" t="s">
        <v>57</v>
      </c>
      <c r="L16" s="99">
        <v>102</v>
      </c>
    </row>
    <row r="17" spans="1:12">
      <c r="A17" s="54">
        <v>40835</v>
      </c>
      <c r="B17" s="50" t="s">
        <v>70</v>
      </c>
      <c r="C17" s="50" t="s">
        <v>799</v>
      </c>
      <c r="D17" s="50">
        <v>170</v>
      </c>
      <c r="E17" s="50" t="s">
        <v>91</v>
      </c>
      <c r="F17" s="101">
        <v>200</v>
      </c>
      <c r="G17" s="50" t="s">
        <v>37</v>
      </c>
      <c r="H17" s="50" t="s">
        <v>42</v>
      </c>
      <c r="I17" s="55">
        <v>3200</v>
      </c>
      <c r="J17" s="57">
        <v>16</v>
      </c>
      <c r="K17" s="99" t="s">
        <v>57</v>
      </c>
      <c r="L17" s="99">
        <v>102</v>
      </c>
    </row>
    <row r="18" spans="1:12">
      <c r="A18" s="54">
        <v>40835</v>
      </c>
      <c r="B18" s="50" t="s">
        <v>70</v>
      </c>
      <c r="C18" s="50" t="s">
        <v>800</v>
      </c>
      <c r="D18" s="50">
        <v>180</v>
      </c>
      <c r="E18" s="50" t="s">
        <v>91</v>
      </c>
      <c r="F18" s="101">
        <v>200</v>
      </c>
      <c r="G18" s="50" t="s">
        <v>37</v>
      </c>
      <c r="H18" s="50" t="s">
        <v>42</v>
      </c>
      <c r="I18" s="55">
        <v>3400</v>
      </c>
      <c r="J18" s="57">
        <v>17</v>
      </c>
      <c r="K18" s="99" t="s">
        <v>57</v>
      </c>
      <c r="L18" s="99">
        <v>102</v>
      </c>
    </row>
    <row r="19" spans="1:12">
      <c r="A19" s="54">
        <v>40835</v>
      </c>
      <c r="B19" s="50" t="s">
        <v>70</v>
      </c>
      <c r="C19" s="50" t="s">
        <v>798</v>
      </c>
      <c r="D19" s="50">
        <v>190</v>
      </c>
      <c r="E19" s="50" t="s">
        <v>91</v>
      </c>
      <c r="F19" s="101">
        <v>25</v>
      </c>
      <c r="G19" s="50" t="s">
        <v>37</v>
      </c>
      <c r="H19" s="50" t="s">
        <v>42</v>
      </c>
      <c r="I19" s="55">
        <v>350</v>
      </c>
      <c r="J19" s="57">
        <v>18</v>
      </c>
      <c r="K19" s="99" t="s">
        <v>57</v>
      </c>
      <c r="L19" s="99">
        <v>102</v>
      </c>
    </row>
    <row r="20" spans="1:12">
      <c r="A20" s="54">
        <v>40835</v>
      </c>
      <c r="B20" s="50" t="s">
        <v>70</v>
      </c>
      <c r="C20" s="50" t="s">
        <v>796</v>
      </c>
      <c r="D20" s="50">
        <v>200</v>
      </c>
      <c r="E20" s="50" t="s">
        <v>91</v>
      </c>
      <c r="F20" s="101">
        <v>26</v>
      </c>
      <c r="G20" s="50" t="s">
        <v>37</v>
      </c>
      <c r="H20" s="50" t="s">
        <v>42</v>
      </c>
      <c r="I20" s="55">
        <v>390</v>
      </c>
      <c r="J20" s="57">
        <v>19</v>
      </c>
      <c r="K20" s="99" t="s">
        <v>57</v>
      </c>
      <c r="L20" s="99">
        <v>102</v>
      </c>
    </row>
    <row r="21" spans="1:12">
      <c r="A21" s="54">
        <v>40835</v>
      </c>
      <c r="B21" s="50" t="s">
        <v>70</v>
      </c>
      <c r="C21" s="50" t="s">
        <v>799</v>
      </c>
      <c r="D21" s="50">
        <v>16</v>
      </c>
      <c r="E21" s="50" t="s">
        <v>91</v>
      </c>
      <c r="F21" s="101">
        <v>27</v>
      </c>
      <c r="G21" s="50" t="s">
        <v>37</v>
      </c>
      <c r="H21" s="50" t="s">
        <v>42</v>
      </c>
      <c r="I21" s="55">
        <v>432</v>
      </c>
      <c r="J21" s="57">
        <v>20</v>
      </c>
      <c r="K21" s="99" t="s">
        <v>57</v>
      </c>
      <c r="L21" s="99">
        <v>102</v>
      </c>
    </row>
    <row r="22" spans="1:12">
      <c r="A22" s="54">
        <v>40835</v>
      </c>
      <c r="B22" s="50" t="s">
        <v>70</v>
      </c>
      <c r="C22" s="50" t="s">
        <v>800</v>
      </c>
      <c r="D22" s="50">
        <v>17</v>
      </c>
      <c r="E22" s="50" t="s">
        <v>91</v>
      </c>
      <c r="F22" s="101">
        <v>28</v>
      </c>
      <c r="G22" s="50" t="s">
        <v>37</v>
      </c>
      <c r="H22" s="50" t="s">
        <v>42</v>
      </c>
      <c r="I22" s="55">
        <v>476</v>
      </c>
      <c r="J22" s="57">
        <v>21</v>
      </c>
      <c r="K22" s="99" t="s">
        <v>57</v>
      </c>
      <c r="L22" s="99">
        <v>102</v>
      </c>
    </row>
    <row r="23" spans="1:12">
      <c r="A23" s="54">
        <v>40835</v>
      </c>
      <c r="B23" s="50" t="s">
        <v>70</v>
      </c>
      <c r="C23" s="50" t="s">
        <v>798</v>
      </c>
      <c r="D23" s="50">
        <v>18</v>
      </c>
      <c r="E23" s="50" t="s">
        <v>91</v>
      </c>
      <c r="F23" s="101">
        <v>20</v>
      </c>
      <c r="G23" s="50" t="s">
        <v>37</v>
      </c>
      <c r="H23" s="50" t="s">
        <v>42</v>
      </c>
      <c r="I23" s="55">
        <v>280</v>
      </c>
      <c r="J23" s="57">
        <v>22</v>
      </c>
      <c r="K23" s="99" t="s">
        <v>57</v>
      </c>
      <c r="L23" s="99">
        <v>102</v>
      </c>
    </row>
    <row r="24" spans="1:12">
      <c r="A24" s="54">
        <v>40835</v>
      </c>
      <c r="B24" s="50" t="s">
        <v>70</v>
      </c>
      <c r="C24" s="50" t="s">
        <v>796</v>
      </c>
      <c r="D24" s="50">
        <v>19</v>
      </c>
      <c r="E24" s="50" t="s">
        <v>91</v>
      </c>
      <c r="F24" s="101">
        <v>28</v>
      </c>
      <c r="G24" s="50" t="s">
        <v>37</v>
      </c>
      <c r="H24" s="50" t="s">
        <v>42</v>
      </c>
      <c r="I24" s="55">
        <v>420</v>
      </c>
      <c r="J24" s="57">
        <v>23</v>
      </c>
      <c r="K24" s="99" t="s">
        <v>57</v>
      </c>
      <c r="L24" s="99">
        <v>102</v>
      </c>
    </row>
    <row r="25" spans="1:12">
      <c r="A25" s="54">
        <v>40835</v>
      </c>
      <c r="B25" s="50" t="s">
        <v>70</v>
      </c>
      <c r="C25" s="50" t="s">
        <v>799</v>
      </c>
      <c r="D25" s="50">
        <v>20</v>
      </c>
      <c r="E25" s="50" t="s">
        <v>91</v>
      </c>
      <c r="F25" s="101">
        <v>62</v>
      </c>
      <c r="G25" s="50" t="s">
        <v>37</v>
      </c>
      <c r="H25" s="50" t="s">
        <v>42</v>
      </c>
      <c r="I25" s="55">
        <v>992</v>
      </c>
      <c r="J25" s="57">
        <v>24</v>
      </c>
      <c r="K25" s="99" t="s">
        <v>57</v>
      </c>
      <c r="L25" s="99">
        <v>102</v>
      </c>
    </row>
    <row r="26" spans="1:12">
      <c r="A26" s="54">
        <v>40835</v>
      </c>
      <c r="B26" s="50" t="s">
        <v>70</v>
      </c>
      <c r="C26" s="50" t="s">
        <v>800</v>
      </c>
      <c r="D26" s="50">
        <v>21</v>
      </c>
      <c r="E26" s="50" t="s">
        <v>91</v>
      </c>
      <c r="F26" s="101">
        <v>35</v>
      </c>
      <c r="G26" s="50" t="s">
        <v>37</v>
      </c>
      <c r="H26" s="50" t="s">
        <v>42</v>
      </c>
      <c r="I26" s="55">
        <v>595</v>
      </c>
      <c r="J26" s="57">
        <v>25</v>
      </c>
      <c r="K26" s="99" t="s">
        <v>57</v>
      </c>
      <c r="L26" s="99">
        <v>102</v>
      </c>
    </row>
    <row r="27" spans="1:12">
      <c r="A27" s="54">
        <v>40835</v>
      </c>
      <c r="B27" s="50" t="s">
        <v>70</v>
      </c>
      <c r="C27" s="50" t="s">
        <v>800</v>
      </c>
      <c r="D27" s="50">
        <v>22</v>
      </c>
      <c r="E27" s="50" t="s">
        <v>91</v>
      </c>
      <c r="F27" s="101">
        <v>35</v>
      </c>
      <c r="G27" s="50" t="s">
        <v>37</v>
      </c>
      <c r="H27" s="50" t="s">
        <v>42</v>
      </c>
      <c r="I27" s="55">
        <v>595</v>
      </c>
      <c r="J27" s="57">
        <v>26</v>
      </c>
      <c r="K27" s="99" t="s">
        <v>57</v>
      </c>
      <c r="L27" s="99">
        <v>102</v>
      </c>
    </row>
    <row r="28" spans="1:12">
      <c r="A28" s="54">
        <v>40835</v>
      </c>
      <c r="B28" s="50" t="s">
        <v>70</v>
      </c>
      <c r="C28" s="50" t="s">
        <v>800</v>
      </c>
      <c r="D28" s="50">
        <v>23</v>
      </c>
      <c r="E28" s="50" t="s">
        <v>91</v>
      </c>
      <c r="F28" s="101">
        <v>35</v>
      </c>
      <c r="G28" s="50" t="s">
        <v>37</v>
      </c>
      <c r="H28" s="50" t="s">
        <v>42</v>
      </c>
      <c r="I28" s="55">
        <v>595</v>
      </c>
      <c r="J28" s="57">
        <v>27</v>
      </c>
      <c r="K28" s="99" t="s">
        <v>57</v>
      </c>
      <c r="L28" s="99">
        <v>102</v>
      </c>
    </row>
    <row r="29" spans="1:12">
      <c r="A29" s="54">
        <v>40835</v>
      </c>
      <c r="B29" s="50" t="s">
        <v>70</v>
      </c>
      <c r="C29" s="50" t="s">
        <v>800</v>
      </c>
      <c r="D29" s="50">
        <v>24</v>
      </c>
      <c r="E29" s="50" t="s">
        <v>91</v>
      </c>
      <c r="F29" s="101">
        <v>35</v>
      </c>
      <c r="G29" s="50" t="s">
        <v>37</v>
      </c>
      <c r="H29" s="50" t="s">
        <v>42</v>
      </c>
      <c r="I29" s="55">
        <v>595</v>
      </c>
      <c r="J29" s="57">
        <v>28</v>
      </c>
      <c r="K29" s="99" t="s">
        <v>57</v>
      </c>
      <c r="L29" s="99">
        <v>102</v>
      </c>
    </row>
    <row r="30" spans="1:12">
      <c r="A30" s="54">
        <v>40835</v>
      </c>
      <c r="B30" s="50" t="s">
        <v>70</v>
      </c>
      <c r="C30" s="50" t="s">
        <v>800</v>
      </c>
      <c r="D30" s="50">
        <v>25</v>
      </c>
      <c r="E30" s="50" t="s">
        <v>91</v>
      </c>
      <c r="F30" s="101">
        <v>35</v>
      </c>
      <c r="G30" s="50" t="s">
        <v>37</v>
      </c>
      <c r="H30" s="50" t="s">
        <v>42</v>
      </c>
      <c r="I30" s="55">
        <v>595</v>
      </c>
      <c r="J30" s="57">
        <v>29</v>
      </c>
      <c r="K30" s="99" t="s">
        <v>57</v>
      </c>
      <c r="L30" s="99">
        <v>102</v>
      </c>
    </row>
    <row r="31" spans="1:12">
      <c r="A31" s="54">
        <v>40835</v>
      </c>
      <c r="B31" s="50" t="s">
        <v>70</v>
      </c>
      <c r="C31" s="50" t="s">
        <v>800</v>
      </c>
      <c r="D31" s="50">
        <v>26</v>
      </c>
      <c r="E31" s="50" t="s">
        <v>91</v>
      </c>
      <c r="F31" s="101">
        <v>35</v>
      </c>
      <c r="G31" s="50" t="s">
        <v>37</v>
      </c>
      <c r="H31" s="50" t="s">
        <v>42</v>
      </c>
      <c r="I31" s="55">
        <v>595</v>
      </c>
      <c r="J31" s="57">
        <v>30</v>
      </c>
      <c r="K31" s="99" t="s">
        <v>57</v>
      </c>
      <c r="L31" s="99">
        <v>102</v>
      </c>
    </row>
    <row r="32" spans="1:12">
      <c r="A32" s="54">
        <v>40835</v>
      </c>
      <c r="B32" s="50" t="s">
        <v>70</v>
      </c>
      <c r="C32" s="50" t="s">
        <v>800</v>
      </c>
      <c r="D32" s="50">
        <v>27</v>
      </c>
      <c r="E32" s="50" t="s">
        <v>91</v>
      </c>
      <c r="F32" s="101">
        <v>35</v>
      </c>
      <c r="G32" s="50" t="s">
        <v>37</v>
      </c>
      <c r="H32" s="50" t="s">
        <v>42</v>
      </c>
      <c r="I32" s="55">
        <v>595</v>
      </c>
      <c r="J32" s="57">
        <v>31</v>
      </c>
      <c r="K32" s="99" t="s">
        <v>57</v>
      </c>
      <c r="L32" s="99">
        <v>102</v>
      </c>
    </row>
    <row r="33" spans="1:12">
      <c r="A33" s="54">
        <v>40835</v>
      </c>
      <c r="B33" s="50" t="s">
        <v>70</v>
      </c>
      <c r="C33" s="50" t="s">
        <v>800</v>
      </c>
      <c r="D33" s="50">
        <v>28</v>
      </c>
      <c r="E33" s="50" t="s">
        <v>91</v>
      </c>
      <c r="F33" s="101">
        <v>35</v>
      </c>
      <c r="G33" s="50" t="s">
        <v>37</v>
      </c>
      <c r="H33" s="50" t="s">
        <v>42</v>
      </c>
      <c r="I33" s="55">
        <v>595</v>
      </c>
      <c r="J33" s="57">
        <v>32</v>
      </c>
      <c r="K33" s="99" t="s">
        <v>57</v>
      </c>
      <c r="L33" s="99">
        <v>102</v>
      </c>
    </row>
    <row r="34" spans="1:12">
      <c r="A34" s="54">
        <v>40835</v>
      </c>
      <c r="B34" s="50" t="s">
        <v>70</v>
      </c>
      <c r="C34" s="50" t="s">
        <v>800</v>
      </c>
      <c r="D34" s="50">
        <v>29</v>
      </c>
      <c r="E34" s="50" t="s">
        <v>91</v>
      </c>
      <c r="F34" s="101">
        <v>35</v>
      </c>
      <c r="G34" s="50" t="s">
        <v>37</v>
      </c>
      <c r="H34" s="50" t="s">
        <v>42</v>
      </c>
      <c r="I34" s="55">
        <v>595</v>
      </c>
      <c r="J34" s="57">
        <v>33</v>
      </c>
      <c r="K34" s="99" t="s">
        <v>57</v>
      </c>
      <c r="L34" s="99">
        <v>102</v>
      </c>
    </row>
    <row r="35" spans="1:12">
      <c r="A35" s="54">
        <v>40835</v>
      </c>
      <c r="B35" s="50" t="s">
        <v>70</v>
      </c>
      <c r="C35" s="50" t="s">
        <v>800</v>
      </c>
      <c r="D35" s="50">
        <v>30</v>
      </c>
      <c r="E35" s="50" t="s">
        <v>91</v>
      </c>
      <c r="F35" s="101">
        <v>35</v>
      </c>
      <c r="G35" s="50" t="s">
        <v>37</v>
      </c>
      <c r="H35" s="50" t="s">
        <v>42</v>
      </c>
      <c r="I35" s="55">
        <v>595</v>
      </c>
      <c r="J35" s="57">
        <v>34</v>
      </c>
      <c r="K35" s="99" t="s">
        <v>57</v>
      </c>
      <c r="L35" s="99">
        <v>102</v>
      </c>
    </row>
    <row r="36" spans="1:12">
      <c r="A36" s="54">
        <v>40835</v>
      </c>
      <c r="B36" s="50" t="s">
        <v>70</v>
      </c>
      <c r="C36" s="50" t="s">
        <v>800</v>
      </c>
      <c r="D36" s="50">
        <v>31</v>
      </c>
      <c r="E36" s="50" t="s">
        <v>91</v>
      </c>
      <c r="F36" s="101">
        <v>35</v>
      </c>
      <c r="G36" s="50" t="s">
        <v>37</v>
      </c>
      <c r="H36" s="50" t="s">
        <v>42</v>
      </c>
      <c r="I36" s="55">
        <v>595</v>
      </c>
      <c r="J36" s="57">
        <v>35</v>
      </c>
      <c r="K36" s="99" t="s">
        <v>57</v>
      </c>
      <c r="L36" s="99">
        <v>102</v>
      </c>
    </row>
    <row r="37" spans="1:12">
      <c r="A37" s="54">
        <v>40835</v>
      </c>
      <c r="B37" s="50" t="s">
        <v>70</v>
      </c>
      <c r="C37" s="50" t="s">
        <v>800</v>
      </c>
      <c r="D37" s="50">
        <v>32</v>
      </c>
      <c r="E37" s="50" t="s">
        <v>91</v>
      </c>
      <c r="F37" s="101">
        <v>35</v>
      </c>
      <c r="G37" s="50" t="s">
        <v>37</v>
      </c>
      <c r="H37" s="50" t="s">
        <v>42</v>
      </c>
      <c r="I37" s="55">
        <v>595</v>
      </c>
      <c r="J37" s="57">
        <v>36</v>
      </c>
      <c r="K37" s="99" t="s">
        <v>57</v>
      </c>
      <c r="L37" s="99">
        <v>102</v>
      </c>
    </row>
    <row r="38" spans="1:12">
      <c r="A38" s="54">
        <v>40835</v>
      </c>
      <c r="B38" s="50" t="s">
        <v>70</v>
      </c>
      <c r="C38" s="50" t="s">
        <v>800</v>
      </c>
      <c r="D38" s="50">
        <v>33</v>
      </c>
      <c r="E38" s="50" t="s">
        <v>91</v>
      </c>
      <c r="F38" s="101">
        <v>35</v>
      </c>
      <c r="G38" s="50" t="s">
        <v>37</v>
      </c>
      <c r="H38" s="50" t="s">
        <v>42</v>
      </c>
      <c r="I38" s="55">
        <v>595</v>
      </c>
      <c r="J38" s="57">
        <v>37</v>
      </c>
      <c r="K38" s="99" t="s">
        <v>57</v>
      </c>
      <c r="L38" s="99">
        <v>102</v>
      </c>
    </row>
    <row r="39" spans="1:12">
      <c r="A39" s="54">
        <v>40835</v>
      </c>
      <c r="B39" s="50" t="s">
        <v>70</v>
      </c>
      <c r="C39" s="50" t="s">
        <v>800</v>
      </c>
      <c r="D39" s="50">
        <v>34</v>
      </c>
      <c r="E39" s="50" t="s">
        <v>91</v>
      </c>
      <c r="F39" s="101">
        <v>35</v>
      </c>
      <c r="G39" s="50" t="s">
        <v>37</v>
      </c>
      <c r="H39" s="50" t="s">
        <v>42</v>
      </c>
      <c r="I39" s="55">
        <v>595</v>
      </c>
      <c r="J39" s="57">
        <v>38</v>
      </c>
      <c r="K39" s="99" t="s">
        <v>57</v>
      </c>
      <c r="L39" s="99">
        <v>102</v>
      </c>
    </row>
    <row r="40" spans="1:12">
      <c r="A40" s="54">
        <v>40835</v>
      </c>
      <c r="B40" s="50" t="s">
        <v>70</v>
      </c>
      <c r="C40" s="50" t="s">
        <v>800</v>
      </c>
      <c r="D40" s="50">
        <v>35</v>
      </c>
      <c r="E40" s="50" t="s">
        <v>91</v>
      </c>
      <c r="F40" s="101">
        <v>35</v>
      </c>
      <c r="G40" s="50" t="s">
        <v>37</v>
      </c>
      <c r="H40" s="50" t="s">
        <v>42</v>
      </c>
      <c r="I40" s="55">
        <v>595</v>
      </c>
      <c r="J40" s="57">
        <v>39</v>
      </c>
      <c r="K40" s="99" t="s">
        <v>57</v>
      </c>
      <c r="L40" s="99">
        <v>102</v>
      </c>
    </row>
    <row r="41" spans="1:12">
      <c r="A41" s="54">
        <v>40835</v>
      </c>
      <c r="B41" s="50" t="s">
        <v>70</v>
      </c>
      <c r="C41" s="50" t="s">
        <v>800</v>
      </c>
      <c r="D41" s="50">
        <v>36</v>
      </c>
      <c r="E41" s="50" t="s">
        <v>91</v>
      </c>
      <c r="F41" s="101">
        <v>35</v>
      </c>
      <c r="G41" s="50" t="s">
        <v>37</v>
      </c>
      <c r="H41" s="50" t="s">
        <v>42</v>
      </c>
      <c r="I41" s="55">
        <v>595</v>
      </c>
      <c r="J41" s="57">
        <v>40</v>
      </c>
      <c r="K41" s="99" t="s">
        <v>57</v>
      </c>
      <c r="L41" s="99">
        <v>102</v>
      </c>
    </row>
    <row r="42" spans="1:12">
      <c r="A42" s="54">
        <v>40835</v>
      </c>
      <c r="B42" s="50" t="s">
        <v>70</v>
      </c>
      <c r="C42" s="50" t="s">
        <v>800</v>
      </c>
      <c r="D42" s="50">
        <v>37</v>
      </c>
      <c r="E42" s="50" t="s">
        <v>91</v>
      </c>
      <c r="F42" s="101">
        <v>35</v>
      </c>
      <c r="G42" s="50" t="s">
        <v>37</v>
      </c>
      <c r="H42" s="50" t="s">
        <v>42</v>
      </c>
      <c r="I42" s="55">
        <v>595</v>
      </c>
      <c r="J42" s="57">
        <v>41</v>
      </c>
      <c r="K42" s="99" t="s">
        <v>57</v>
      </c>
      <c r="L42" s="99">
        <v>102</v>
      </c>
    </row>
    <row r="43" spans="1:12">
      <c r="A43" s="54">
        <v>40835</v>
      </c>
      <c r="B43" s="50" t="s">
        <v>70</v>
      </c>
      <c r="C43" s="50" t="s">
        <v>800</v>
      </c>
      <c r="D43" s="50">
        <v>38</v>
      </c>
      <c r="E43" s="50" t="s">
        <v>91</v>
      </c>
      <c r="F43" s="101">
        <v>35</v>
      </c>
      <c r="G43" s="50" t="s">
        <v>37</v>
      </c>
      <c r="H43" s="50" t="s">
        <v>42</v>
      </c>
      <c r="I43" s="55">
        <v>595</v>
      </c>
      <c r="J43" s="57">
        <v>42</v>
      </c>
      <c r="K43" s="99" t="s">
        <v>57</v>
      </c>
      <c r="L43" s="99">
        <v>102</v>
      </c>
    </row>
    <row r="44" spans="1:12">
      <c r="A44" s="54">
        <v>40835</v>
      </c>
      <c r="B44" s="50" t="s">
        <v>70</v>
      </c>
      <c r="C44" s="50" t="s">
        <v>800</v>
      </c>
      <c r="D44" s="50">
        <v>39</v>
      </c>
      <c r="E44" s="50" t="s">
        <v>91</v>
      </c>
      <c r="F44" s="101">
        <v>35</v>
      </c>
      <c r="G44" s="50" t="s">
        <v>37</v>
      </c>
      <c r="H44" s="50" t="s">
        <v>42</v>
      </c>
      <c r="I44" s="55">
        <v>595</v>
      </c>
      <c r="J44" s="57">
        <v>43</v>
      </c>
      <c r="K44" s="99" t="s">
        <v>57</v>
      </c>
      <c r="L44" s="99">
        <v>102</v>
      </c>
    </row>
    <row r="45" spans="1:12">
      <c r="A45" s="54">
        <v>40835</v>
      </c>
      <c r="B45" s="50" t="s">
        <v>70</v>
      </c>
      <c r="C45" s="50" t="s">
        <v>800</v>
      </c>
      <c r="D45" s="50">
        <v>40</v>
      </c>
      <c r="E45" s="50" t="s">
        <v>91</v>
      </c>
      <c r="F45" s="101">
        <v>35</v>
      </c>
      <c r="G45" s="50" t="s">
        <v>37</v>
      </c>
      <c r="H45" s="50" t="s">
        <v>42</v>
      </c>
      <c r="I45" s="55">
        <v>595</v>
      </c>
      <c r="J45" s="57">
        <v>44</v>
      </c>
      <c r="K45" s="99" t="s">
        <v>57</v>
      </c>
      <c r="L45" s="99">
        <v>102</v>
      </c>
    </row>
    <row r="46" spans="1:12">
      <c r="A46" s="54">
        <v>40835</v>
      </c>
      <c r="B46" s="50" t="s">
        <v>70</v>
      </c>
      <c r="C46" s="50" t="s">
        <v>800</v>
      </c>
      <c r="D46" s="50">
        <v>41</v>
      </c>
      <c r="E46" s="50" t="s">
        <v>91</v>
      </c>
      <c r="F46" s="101">
        <v>35</v>
      </c>
      <c r="G46" s="50" t="s">
        <v>37</v>
      </c>
      <c r="H46" s="50" t="s">
        <v>42</v>
      </c>
      <c r="I46" s="55">
        <v>595</v>
      </c>
      <c r="J46" s="57">
        <v>45</v>
      </c>
      <c r="K46" s="99" t="s">
        <v>57</v>
      </c>
      <c r="L46" s="99">
        <v>102</v>
      </c>
    </row>
    <row r="47" spans="1:12">
      <c r="A47" s="54">
        <v>40835</v>
      </c>
      <c r="B47" s="50" t="s">
        <v>70</v>
      </c>
      <c r="C47" s="50" t="s">
        <v>800</v>
      </c>
      <c r="D47" s="50">
        <v>42</v>
      </c>
      <c r="E47" s="50" t="s">
        <v>91</v>
      </c>
      <c r="F47" s="101">
        <v>35</v>
      </c>
      <c r="G47" s="50" t="s">
        <v>37</v>
      </c>
      <c r="H47" s="50" t="s">
        <v>42</v>
      </c>
      <c r="I47" s="55">
        <v>595</v>
      </c>
      <c r="J47" s="57">
        <v>46</v>
      </c>
      <c r="K47" s="99" t="s">
        <v>57</v>
      </c>
      <c r="L47" s="99">
        <v>102</v>
      </c>
    </row>
    <row r="48" spans="1:12">
      <c r="A48" s="54">
        <v>40835</v>
      </c>
      <c r="B48" s="50" t="s">
        <v>70</v>
      </c>
      <c r="C48" s="50" t="s">
        <v>800</v>
      </c>
      <c r="D48" s="50">
        <v>43</v>
      </c>
      <c r="E48" s="50" t="s">
        <v>91</v>
      </c>
      <c r="F48" s="101">
        <v>35</v>
      </c>
      <c r="G48" s="50" t="s">
        <v>37</v>
      </c>
      <c r="H48" s="50" t="s">
        <v>42</v>
      </c>
      <c r="I48" s="55">
        <v>595</v>
      </c>
      <c r="J48" s="57">
        <v>47</v>
      </c>
      <c r="K48" s="99" t="s">
        <v>57</v>
      </c>
      <c r="L48" s="99">
        <v>102</v>
      </c>
    </row>
    <row r="49" spans="1:12">
      <c r="A49" s="54">
        <v>40835</v>
      </c>
      <c r="B49" s="50" t="s">
        <v>70</v>
      </c>
      <c r="C49" s="50" t="s">
        <v>800</v>
      </c>
      <c r="D49" s="50">
        <v>44</v>
      </c>
      <c r="E49" s="50" t="s">
        <v>91</v>
      </c>
      <c r="F49" s="101">
        <v>35</v>
      </c>
      <c r="G49" s="50" t="s">
        <v>37</v>
      </c>
      <c r="H49" s="50" t="s">
        <v>42</v>
      </c>
      <c r="I49" s="55">
        <v>595</v>
      </c>
      <c r="J49" s="57">
        <v>48</v>
      </c>
      <c r="K49" s="99" t="s">
        <v>57</v>
      </c>
      <c r="L49" s="99">
        <v>102</v>
      </c>
    </row>
    <row r="50" spans="1:12">
      <c r="A50" s="54">
        <v>40835</v>
      </c>
      <c r="B50" s="50" t="s">
        <v>70</v>
      </c>
      <c r="C50" s="50" t="s">
        <v>800</v>
      </c>
      <c r="D50" s="50">
        <v>45</v>
      </c>
      <c r="E50" s="50" t="s">
        <v>91</v>
      </c>
      <c r="F50" s="101">
        <v>35</v>
      </c>
      <c r="G50" s="50" t="s">
        <v>37</v>
      </c>
      <c r="H50" s="50" t="s">
        <v>42</v>
      </c>
      <c r="I50" s="55">
        <v>595</v>
      </c>
      <c r="J50" s="57">
        <v>49</v>
      </c>
      <c r="K50" s="99" t="s">
        <v>57</v>
      </c>
      <c r="L50" s="99">
        <v>102</v>
      </c>
    </row>
    <row r="51" spans="1:12">
      <c r="A51" s="54">
        <v>40835</v>
      </c>
      <c r="B51" s="50" t="s">
        <v>70</v>
      </c>
      <c r="C51" s="50" t="s">
        <v>800</v>
      </c>
      <c r="D51" s="50">
        <v>46</v>
      </c>
      <c r="E51" s="50" t="s">
        <v>91</v>
      </c>
      <c r="F51" s="101">
        <v>35</v>
      </c>
      <c r="G51" s="50" t="s">
        <v>37</v>
      </c>
      <c r="H51" s="50" t="s">
        <v>42</v>
      </c>
      <c r="I51" s="55">
        <v>595</v>
      </c>
      <c r="J51" s="57">
        <v>50</v>
      </c>
      <c r="K51" s="99" t="s">
        <v>57</v>
      </c>
      <c r="L51" s="99">
        <v>102</v>
      </c>
    </row>
    <row r="52" spans="1:12">
      <c r="A52" s="54">
        <v>40835</v>
      </c>
      <c r="B52" s="50" t="s">
        <v>70</v>
      </c>
      <c r="C52" s="50" t="s">
        <v>800</v>
      </c>
      <c r="D52" s="50">
        <v>47</v>
      </c>
      <c r="E52" s="50" t="s">
        <v>91</v>
      </c>
      <c r="F52" s="101">
        <v>35</v>
      </c>
      <c r="G52" s="50" t="s">
        <v>37</v>
      </c>
      <c r="H52" s="50" t="s">
        <v>42</v>
      </c>
      <c r="I52" s="55">
        <v>595</v>
      </c>
      <c r="J52" s="57">
        <v>51</v>
      </c>
      <c r="K52" s="99" t="s">
        <v>57</v>
      </c>
      <c r="L52" s="99">
        <v>102</v>
      </c>
    </row>
    <row r="53" spans="1:12">
      <c r="A53" s="54">
        <v>40835</v>
      </c>
      <c r="B53" s="50" t="s">
        <v>70</v>
      </c>
      <c r="C53" s="50" t="s">
        <v>800</v>
      </c>
      <c r="D53" s="50">
        <v>48</v>
      </c>
      <c r="E53" s="50" t="s">
        <v>91</v>
      </c>
      <c r="F53" s="101">
        <v>35</v>
      </c>
      <c r="G53" s="50" t="s">
        <v>37</v>
      </c>
      <c r="H53" s="50" t="s">
        <v>42</v>
      </c>
      <c r="I53" s="55">
        <v>595</v>
      </c>
      <c r="J53" s="57">
        <v>52</v>
      </c>
      <c r="K53" s="99" t="s">
        <v>57</v>
      </c>
      <c r="L53" s="99">
        <v>102</v>
      </c>
    </row>
    <row r="54" spans="1:12">
      <c r="A54" s="54">
        <v>40835</v>
      </c>
      <c r="B54" s="50" t="s">
        <v>70</v>
      </c>
      <c r="C54" s="50" t="s">
        <v>800</v>
      </c>
      <c r="D54" s="50">
        <v>49</v>
      </c>
      <c r="E54" s="50" t="s">
        <v>91</v>
      </c>
      <c r="F54" s="101">
        <v>35</v>
      </c>
      <c r="G54" s="50" t="s">
        <v>37</v>
      </c>
      <c r="H54" s="50" t="s">
        <v>42</v>
      </c>
      <c r="I54" s="55">
        <v>595</v>
      </c>
      <c r="J54" s="57">
        <v>53</v>
      </c>
      <c r="K54" s="99" t="s">
        <v>57</v>
      </c>
      <c r="L54" s="99">
        <v>102</v>
      </c>
    </row>
    <row r="55" spans="1:12">
      <c r="A55" s="54">
        <v>40835</v>
      </c>
      <c r="B55" s="50" t="s">
        <v>70</v>
      </c>
      <c r="C55" s="50" t="s">
        <v>800</v>
      </c>
      <c r="D55" s="50">
        <v>50</v>
      </c>
      <c r="E55" s="50" t="s">
        <v>91</v>
      </c>
      <c r="F55" s="101">
        <v>35</v>
      </c>
      <c r="G55" s="50" t="s">
        <v>37</v>
      </c>
      <c r="H55" s="50" t="s">
        <v>42</v>
      </c>
      <c r="I55" s="55">
        <v>595</v>
      </c>
      <c r="J55" s="57">
        <v>54</v>
      </c>
      <c r="K55" s="99" t="s">
        <v>57</v>
      </c>
      <c r="L55" s="99">
        <v>102</v>
      </c>
    </row>
    <row r="56" spans="1:12">
      <c r="A56" s="54">
        <v>40835</v>
      </c>
      <c r="B56" s="50" t="s">
        <v>70</v>
      </c>
      <c r="C56" s="50" t="s">
        <v>800</v>
      </c>
      <c r="D56" s="50">
        <v>51</v>
      </c>
      <c r="E56" s="50" t="s">
        <v>91</v>
      </c>
      <c r="F56" s="101">
        <v>35</v>
      </c>
      <c r="G56" s="50" t="s">
        <v>37</v>
      </c>
      <c r="H56" s="50" t="s">
        <v>42</v>
      </c>
      <c r="I56" s="55">
        <v>595</v>
      </c>
      <c r="J56" s="57">
        <v>55</v>
      </c>
      <c r="K56" s="99" t="s">
        <v>57</v>
      </c>
      <c r="L56" s="99">
        <v>102</v>
      </c>
    </row>
    <row r="57" spans="1:12">
      <c r="A57" s="54">
        <v>40835</v>
      </c>
      <c r="B57" s="50" t="s">
        <v>70</v>
      </c>
      <c r="C57" s="50" t="s">
        <v>800</v>
      </c>
      <c r="D57" s="50">
        <v>52</v>
      </c>
      <c r="E57" s="50" t="s">
        <v>91</v>
      </c>
      <c r="F57" s="101">
        <v>35</v>
      </c>
      <c r="G57" s="50" t="s">
        <v>37</v>
      </c>
      <c r="H57" s="50" t="s">
        <v>42</v>
      </c>
      <c r="I57" s="55">
        <v>595</v>
      </c>
      <c r="J57" s="57">
        <v>56</v>
      </c>
      <c r="K57" s="99" t="s">
        <v>57</v>
      </c>
      <c r="L57" s="99">
        <v>102</v>
      </c>
    </row>
    <row r="58" spans="1:12">
      <c r="A58" s="54">
        <v>40835</v>
      </c>
      <c r="B58" s="50" t="s">
        <v>70</v>
      </c>
      <c r="C58" s="50" t="s">
        <v>800</v>
      </c>
      <c r="D58" s="50">
        <v>53</v>
      </c>
      <c r="E58" s="50" t="s">
        <v>91</v>
      </c>
      <c r="F58" s="101">
        <v>35</v>
      </c>
      <c r="G58" s="50" t="s">
        <v>37</v>
      </c>
      <c r="H58" s="50" t="s">
        <v>42</v>
      </c>
      <c r="I58" s="55">
        <v>595</v>
      </c>
      <c r="J58" s="57">
        <v>57</v>
      </c>
      <c r="K58" s="99" t="s">
        <v>57</v>
      </c>
      <c r="L58" s="99">
        <v>102</v>
      </c>
    </row>
    <row r="59" spans="1:12">
      <c r="A59" s="54">
        <v>40835</v>
      </c>
      <c r="B59" s="50" t="s">
        <v>70</v>
      </c>
      <c r="C59" s="50" t="s">
        <v>800</v>
      </c>
      <c r="D59" s="50">
        <v>54</v>
      </c>
      <c r="E59" s="50" t="s">
        <v>91</v>
      </c>
      <c r="F59" s="101">
        <v>35</v>
      </c>
      <c r="G59" s="50" t="s">
        <v>37</v>
      </c>
      <c r="H59" s="50" t="s">
        <v>42</v>
      </c>
      <c r="I59" s="55">
        <v>595</v>
      </c>
      <c r="J59" s="57">
        <v>58</v>
      </c>
      <c r="K59" s="99" t="s">
        <v>57</v>
      </c>
      <c r="L59" s="99">
        <v>102</v>
      </c>
    </row>
    <row r="60" spans="1:12">
      <c r="A60" s="54">
        <v>40835</v>
      </c>
      <c r="B60" s="50" t="s">
        <v>70</v>
      </c>
      <c r="C60" s="50" t="s">
        <v>800</v>
      </c>
      <c r="D60" s="50">
        <v>55</v>
      </c>
      <c r="E60" s="50" t="s">
        <v>91</v>
      </c>
      <c r="F60" s="101">
        <v>35</v>
      </c>
      <c r="G60" s="50" t="s">
        <v>37</v>
      </c>
      <c r="H60" s="50" t="s">
        <v>42</v>
      </c>
      <c r="I60" s="55">
        <v>595</v>
      </c>
      <c r="J60" s="57">
        <v>59</v>
      </c>
      <c r="K60" s="99" t="s">
        <v>57</v>
      </c>
      <c r="L60" s="99">
        <v>102</v>
      </c>
    </row>
    <row r="61" spans="1:12">
      <c r="A61" s="54">
        <v>40835</v>
      </c>
      <c r="B61" s="50" t="s">
        <v>70</v>
      </c>
      <c r="C61" s="50" t="s">
        <v>800</v>
      </c>
      <c r="D61" s="50">
        <v>56</v>
      </c>
      <c r="E61" s="50" t="s">
        <v>91</v>
      </c>
      <c r="F61" s="101">
        <v>35</v>
      </c>
      <c r="G61" s="50" t="s">
        <v>37</v>
      </c>
      <c r="H61" s="50" t="s">
        <v>42</v>
      </c>
      <c r="I61" s="55">
        <v>595</v>
      </c>
      <c r="J61" s="57">
        <v>60</v>
      </c>
      <c r="K61" s="99" t="s">
        <v>57</v>
      </c>
      <c r="L61" s="99">
        <v>102</v>
      </c>
    </row>
    <row r="62" spans="1:12">
      <c r="A62" s="54">
        <v>40848</v>
      </c>
      <c r="B62" s="50">
        <v>101</v>
      </c>
      <c r="C62" s="50" t="s">
        <v>367</v>
      </c>
      <c r="D62" s="50">
        <v>15</v>
      </c>
      <c r="E62" s="50" t="s">
        <v>26</v>
      </c>
      <c r="F62" s="101">
        <v>500</v>
      </c>
      <c r="G62" s="50" t="s">
        <v>37</v>
      </c>
      <c r="H62" s="50" t="s">
        <v>42</v>
      </c>
      <c r="I62" s="55">
        <v>6000</v>
      </c>
      <c r="J62" s="99">
        <v>1</v>
      </c>
      <c r="K62" s="99" t="s">
        <v>57</v>
      </c>
      <c r="L62" s="99">
        <v>103</v>
      </c>
    </row>
    <row r="63" spans="1:12">
      <c r="A63" s="54">
        <v>40848</v>
      </c>
      <c r="B63" s="50">
        <v>101</v>
      </c>
      <c r="C63" s="50" t="s">
        <v>614</v>
      </c>
      <c r="D63" s="50">
        <v>18</v>
      </c>
      <c r="E63" s="50" t="s">
        <v>26</v>
      </c>
      <c r="F63" s="101">
        <v>1000</v>
      </c>
      <c r="G63" s="50" t="s">
        <v>37</v>
      </c>
      <c r="H63" s="50" t="s">
        <v>42</v>
      </c>
      <c r="I63" s="55">
        <v>18000</v>
      </c>
      <c r="J63" s="99">
        <v>2</v>
      </c>
      <c r="K63" s="99" t="s">
        <v>57</v>
      </c>
      <c r="L63" s="99">
        <v>103</v>
      </c>
    </row>
  </sheetData>
  <sheetProtection password="C609" sheet="1" objects="1" scenarios="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8">
    <tabColor rgb="FFFFFF00"/>
  </sheetPr>
  <dimension ref="A1:J14"/>
  <sheetViews>
    <sheetView workbookViewId="0">
      <selection activeCell="D16" sqref="D16"/>
    </sheetView>
  </sheetViews>
  <sheetFormatPr defaultRowHeight="14.25"/>
  <cols>
    <col min="1" max="1" width="11.75" style="54" customWidth="1"/>
    <col min="2" max="2" width="11.625" style="50" customWidth="1"/>
    <col min="3" max="3" width="5.875" style="50" customWidth="1"/>
    <col min="4" max="4" width="37" style="50" customWidth="1"/>
    <col min="5" max="6" width="6.5" style="50" customWidth="1"/>
    <col min="7" max="7" width="21.375" style="50" customWidth="1"/>
    <col min="8" max="8" width="16.75" style="50" customWidth="1"/>
  </cols>
  <sheetData>
    <row r="1" spans="1:10" ht="27.75" customHeight="1">
      <c r="A1" s="51" t="s">
        <v>63</v>
      </c>
      <c r="B1" s="52" t="s">
        <v>934</v>
      </c>
      <c r="C1" s="52" t="s">
        <v>4</v>
      </c>
      <c r="D1" s="52" t="s">
        <v>73</v>
      </c>
      <c r="E1" s="52" t="s">
        <v>6</v>
      </c>
      <c r="F1" s="100" t="s">
        <v>7</v>
      </c>
      <c r="G1" s="52" t="s">
        <v>67</v>
      </c>
      <c r="H1" s="52" t="s">
        <v>49</v>
      </c>
    </row>
    <row r="2" spans="1:10">
      <c r="A2" s="54">
        <v>40844</v>
      </c>
      <c r="B2" s="50">
        <v>101</v>
      </c>
      <c r="C2" s="50">
        <v>1</v>
      </c>
      <c r="D2" s="50" t="s">
        <v>801</v>
      </c>
      <c r="E2" s="50">
        <v>10</v>
      </c>
      <c r="F2" s="101" t="s">
        <v>91</v>
      </c>
      <c r="G2" s="50" t="s">
        <v>933</v>
      </c>
      <c r="H2" s="50" t="s">
        <v>45</v>
      </c>
      <c r="I2" s="55"/>
      <c r="J2" s="57"/>
    </row>
    <row r="3" spans="1:10">
      <c r="A3" s="54">
        <v>40844</v>
      </c>
      <c r="B3" s="50">
        <v>101</v>
      </c>
      <c r="C3" s="50">
        <v>2</v>
      </c>
      <c r="D3" s="50" t="s">
        <v>797</v>
      </c>
      <c r="E3" s="50">
        <v>11</v>
      </c>
      <c r="F3" s="50" t="s">
        <v>91</v>
      </c>
      <c r="G3" s="50" t="s">
        <v>933</v>
      </c>
      <c r="H3" s="50" t="s">
        <v>45</v>
      </c>
    </row>
    <row r="4" spans="1:10">
      <c r="A4" s="54">
        <v>40844</v>
      </c>
      <c r="B4" s="50">
        <v>101</v>
      </c>
      <c r="C4" s="50">
        <v>3</v>
      </c>
      <c r="D4" s="50" t="s">
        <v>791</v>
      </c>
      <c r="E4" s="50">
        <v>12</v>
      </c>
      <c r="F4" s="50" t="s">
        <v>91</v>
      </c>
      <c r="G4" s="50" t="s">
        <v>933</v>
      </c>
      <c r="H4" s="50" t="s">
        <v>45</v>
      </c>
    </row>
    <row r="5" spans="1:10">
      <c r="A5" s="54">
        <v>40844</v>
      </c>
      <c r="B5" s="50">
        <v>101</v>
      </c>
      <c r="C5" s="50">
        <v>4</v>
      </c>
      <c r="D5" s="50" t="s">
        <v>720</v>
      </c>
      <c r="E5" s="50">
        <v>13</v>
      </c>
      <c r="F5" s="50" t="s">
        <v>91</v>
      </c>
      <c r="G5" s="50" t="s">
        <v>933</v>
      </c>
      <c r="H5" s="50" t="s">
        <v>45</v>
      </c>
    </row>
    <row r="6" spans="1:10">
      <c r="A6" s="54">
        <v>40844</v>
      </c>
      <c r="B6" s="50">
        <v>102</v>
      </c>
      <c r="C6" s="50">
        <v>1</v>
      </c>
      <c r="D6" s="50" t="s">
        <v>798</v>
      </c>
      <c r="E6" s="50">
        <v>14</v>
      </c>
      <c r="F6" s="50" t="s">
        <v>91</v>
      </c>
      <c r="G6" s="50" t="s">
        <v>933</v>
      </c>
      <c r="H6" s="50" t="s">
        <v>45</v>
      </c>
    </row>
    <row r="7" spans="1:10">
      <c r="A7" s="54">
        <v>40844</v>
      </c>
      <c r="B7" s="50">
        <v>102</v>
      </c>
      <c r="C7" s="50">
        <v>2</v>
      </c>
      <c r="D7" s="50" t="s">
        <v>796</v>
      </c>
      <c r="E7" s="50">
        <v>15</v>
      </c>
      <c r="F7" s="50" t="s">
        <v>91</v>
      </c>
      <c r="G7" s="50" t="s">
        <v>933</v>
      </c>
      <c r="H7" s="50" t="s">
        <v>45</v>
      </c>
    </row>
    <row r="8" spans="1:10">
      <c r="A8" s="54">
        <v>40844</v>
      </c>
      <c r="B8" s="50">
        <v>102</v>
      </c>
      <c r="C8" s="50">
        <v>3</v>
      </c>
      <c r="D8" s="50" t="s">
        <v>799</v>
      </c>
      <c r="E8" s="50">
        <v>16</v>
      </c>
      <c r="F8" s="50" t="s">
        <v>91</v>
      </c>
      <c r="G8" s="50" t="s">
        <v>933</v>
      </c>
      <c r="H8" s="50" t="s">
        <v>45</v>
      </c>
    </row>
    <row r="9" spans="1:10">
      <c r="A9" s="54">
        <v>40844</v>
      </c>
      <c r="B9" s="50">
        <v>102</v>
      </c>
      <c r="C9" s="50">
        <v>4</v>
      </c>
      <c r="D9" s="50" t="s">
        <v>800</v>
      </c>
      <c r="E9" s="50">
        <v>17</v>
      </c>
      <c r="F9" s="50" t="s">
        <v>91</v>
      </c>
      <c r="G9" s="50" t="s">
        <v>933</v>
      </c>
      <c r="H9" s="50" t="s">
        <v>45</v>
      </c>
    </row>
    <row r="10" spans="1:10">
      <c r="A10" s="54">
        <v>40848</v>
      </c>
      <c r="B10" s="50">
        <v>103</v>
      </c>
      <c r="C10" s="50">
        <v>1</v>
      </c>
      <c r="D10" s="50" t="s">
        <v>367</v>
      </c>
      <c r="E10" s="50">
        <v>12</v>
      </c>
      <c r="F10" s="50" t="s">
        <v>26</v>
      </c>
      <c r="G10" s="50" t="s">
        <v>37</v>
      </c>
      <c r="H10" s="50" t="s">
        <v>42</v>
      </c>
    </row>
    <row r="11" spans="1:10">
      <c r="A11" s="54">
        <v>40848</v>
      </c>
      <c r="B11" s="50">
        <v>103</v>
      </c>
      <c r="C11" s="50">
        <v>2</v>
      </c>
      <c r="D11" s="50" t="s">
        <v>614</v>
      </c>
      <c r="E11" s="50">
        <v>18</v>
      </c>
      <c r="F11" s="50" t="s">
        <v>26</v>
      </c>
      <c r="G11" s="50" t="s">
        <v>37</v>
      </c>
      <c r="H11" s="50" t="s">
        <v>42</v>
      </c>
    </row>
    <row r="12" spans="1:10">
      <c r="A12" s="54">
        <v>40849</v>
      </c>
      <c r="B12" s="50">
        <v>104</v>
      </c>
      <c r="C12" s="50">
        <v>1</v>
      </c>
      <c r="D12" s="50" t="s">
        <v>520</v>
      </c>
      <c r="E12" s="50">
        <v>15</v>
      </c>
      <c r="F12" s="50" t="s">
        <v>26</v>
      </c>
      <c r="G12" s="50" t="s">
        <v>37</v>
      </c>
      <c r="H12" s="50" t="s">
        <v>42</v>
      </c>
    </row>
    <row r="13" spans="1:10">
      <c r="A13" s="54">
        <v>40849</v>
      </c>
      <c r="B13" s="50">
        <v>104</v>
      </c>
      <c r="C13" s="50">
        <v>2</v>
      </c>
      <c r="D13" s="50" t="s">
        <v>746</v>
      </c>
      <c r="E13" s="50">
        <v>20</v>
      </c>
      <c r="F13" s="50" t="s">
        <v>28</v>
      </c>
      <c r="G13" s="50" t="s">
        <v>37</v>
      </c>
      <c r="H13" s="50" t="s">
        <v>42</v>
      </c>
    </row>
    <row r="14" spans="1:10">
      <c r="A14" s="54">
        <v>40849</v>
      </c>
      <c r="B14" s="50">
        <v>104</v>
      </c>
      <c r="C14" s="50">
        <v>3</v>
      </c>
      <c r="D14" s="50" t="s">
        <v>743</v>
      </c>
      <c r="E14" s="50">
        <v>30</v>
      </c>
      <c r="F14" s="50" t="s">
        <v>28</v>
      </c>
      <c r="G14" s="50" t="s">
        <v>37</v>
      </c>
      <c r="H14" s="50" t="s">
        <v>42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19</vt:i4>
      </vt:variant>
      <vt:variant>
        <vt:lpstr>ช่วงที่มีชื่อ</vt:lpstr>
      </vt:variant>
      <vt:variant>
        <vt:i4>4</vt:i4>
      </vt:variant>
    </vt:vector>
  </HeadingPairs>
  <TitlesOfParts>
    <vt:vector size="23" baseType="lpstr">
      <vt:lpstr>Welcome</vt:lpstr>
      <vt:lpstr>Quotation</vt:lpstr>
      <vt:lpstr>PurchaseOrder</vt:lpstr>
      <vt:lpstr>Edit</vt:lpstr>
      <vt:lpstr>FindPO</vt:lpstr>
      <vt:lpstr>FindQO</vt:lpstr>
      <vt:lpstr>PrintPO</vt:lpstr>
      <vt:lpstr>PrintQO</vt:lpstr>
      <vt:lpstr>PrintEdit</vt:lpstr>
      <vt:lpstr>การชำระเงิน</vt:lpstr>
      <vt:lpstr>Temp</vt:lpstr>
      <vt:lpstr>Temp1</vt:lpstr>
      <vt:lpstr>หน่วยงาน</vt:lpstr>
      <vt:lpstr>Vendor</vt:lpstr>
      <vt:lpstr>สินค้า</vt:lpstr>
      <vt:lpstr>หน่วย</vt:lpstr>
      <vt:lpstr>Code</vt:lpstr>
      <vt:lpstr>Database</vt:lpstr>
      <vt:lpstr>Data</vt:lpstr>
      <vt:lpstr>ผู้ขาย</vt:lpstr>
      <vt:lpstr>สินค้า</vt:lpstr>
      <vt:lpstr>หน่วย</vt:lpstr>
      <vt:lpstr>หน่วยงาน</vt:lpstr>
    </vt:vector>
  </TitlesOfParts>
  <Company>Seri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</dc:creator>
  <cp:lastModifiedBy>ANURUK</cp:lastModifiedBy>
  <cp:lastPrinted>2011-11-02T03:14:23Z</cp:lastPrinted>
  <dcterms:created xsi:type="dcterms:W3CDTF">2011-10-05T06:36:37Z</dcterms:created>
  <dcterms:modified xsi:type="dcterms:W3CDTF">2011-11-03T03:01:39Z</dcterms:modified>
</cp:coreProperties>
</file>