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80" windowWidth="18195" windowHeight="83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Sheet1!$A$1:$Q$42</definedName>
  </definedNames>
  <calcPr calcId="144525"/>
</workbook>
</file>

<file path=xl/calcChain.xml><?xml version="1.0" encoding="utf-8"?>
<calcChain xmlns="http://schemas.openxmlformats.org/spreadsheetml/2006/main">
  <c r="K25" i="1" l="1"/>
  <c r="T15" i="1"/>
  <c r="T14" i="1"/>
  <c r="X3" i="1" l="1"/>
  <c r="J33" i="1" l="1"/>
  <c r="K27" i="1"/>
  <c r="O31" i="1" s="1"/>
  <c r="X2" i="1"/>
  <c r="K29" i="1" l="1"/>
  <c r="D18" i="1"/>
  <c r="N18" i="1"/>
  <c r="L18" i="1"/>
  <c r="J18" i="1"/>
  <c r="H18" i="1"/>
  <c r="F18" i="1"/>
  <c r="N23" i="1" l="1"/>
  <c r="J23" i="1"/>
  <c r="F23" i="1"/>
  <c r="F25" i="1" s="1"/>
  <c r="I10" i="1"/>
  <c r="G10" i="1"/>
  <c r="M11" i="1" l="1"/>
  <c r="M7" i="1"/>
  <c r="T13" i="1"/>
  <c r="T12" i="1"/>
</calcChain>
</file>

<file path=xl/comments1.xml><?xml version="1.0" encoding="utf-8"?>
<comments xmlns="http://schemas.openxmlformats.org/spreadsheetml/2006/main">
  <authors>
    <author>Satanee Puruppa</author>
  </authors>
  <commentList>
    <comment ref="F4" authorId="0">
      <text>
        <r>
          <rPr>
            <sz val="14"/>
            <color indexed="81"/>
            <rFont val="TH SarabunPSK"/>
            <family val="2"/>
          </rPr>
          <t>กรุณาพิมพ์ตัวเลข
วันที่/เดือน/ปึ พ.ศ.</t>
        </r>
      </text>
    </comment>
  </commentList>
</comments>
</file>

<file path=xl/sharedStrings.xml><?xml version="1.0" encoding="utf-8"?>
<sst xmlns="http://schemas.openxmlformats.org/spreadsheetml/2006/main" count="89" uniqueCount="70">
  <si>
    <t>ผลการทดสอบระหว่างใช้งาน (Intermediate check)</t>
  </si>
  <si>
    <t>วันที่ทำการทดลอง</t>
  </si>
  <si>
    <t>ตุ้มน้ำหนักแบบมาตรา (A)</t>
  </si>
  <si>
    <t>ตุ้มน้ำหนักทดสอบ (B)</t>
  </si>
  <si>
    <t>ก่อน</t>
  </si>
  <si>
    <t>หลัง</t>
  </si>
  <si>
    <t>:</t>
  </si>
  <si>
    <t>รอบที่</t>
  </si>
  <si>
    <t>A1</t>
  </si>
  <si>
    <t>B1</t>
  </si>
  <si>
    <t>Specify value manually</t>
  </si>
  <si>
    <t>B2</t>
  </si>
  <si>
    <t>A2</t>
  </si>
  <si>
    <t>M3</t>
  </si>
  <si>
    <r>
      <t>∆I</t>
    </r>
    <r>
      <rPr>
        <vertAlign val="subscript"/>
        <sz val="16"/>
        <color theme="1"/>
        <rFont val="TH SarabunPSK"/>
        <family val="2"/>
      </rPr>
      <t>i</t>
    </r>
  </si>
  <si>
    <r>
      <t>∆m</t>
    </r>
    <r>
      <rPr>
        <vertAlign val="subscript"/>
        <sz val="16"/>
        <color theme="1"/>
        <rFont val="TH SarabunPSK"/>
        <family val="2"/>
      </rPr>
      <t>ci</t>
    </r>
  </si>
  <si>
    <t>6650-12345-12345-65</t>
  </si>
  <si>
    <t>Platinum</t>
  </si>
  <si>
    <t>Nickel silver</t>
  </si>
  <si>
    <t>Brass</t>
  </si>
  <si>
    <t>Stainless steel</t>
  </si>
  <si>
    <t>Carbon steel</t>
  </si>
  <si>
    <t>Iron</t>
  </si>
  <si>
    <t>Cast iron (white)</t>
  </si>
  <si>
    <t>Cast iron (grey)</t>
  </si>
  <si>
    <t>Aluminum</t>
  </si>
  <si>
    <t>Reference density</t>
  </si>
  <si>
    <t>ห้องปฏิบัติการมวล 1</t>
  </si>
  <si>
    <t xml:space="preserve">g </t>
  </si>
  <si>
    <t>CCE6</t>
  </si>
  <si>
    <t>XPR6U</t>
  </si>
  <si>
    <t>AT21</t>
  </si>
  <si>
    <t>CCE66</t>
  </si>
  <si>
    <t>MC210S</t>
  </si>
  <si>
    <t>MCM1005</t>
  </si>
  <si>
    <t>CCE5004</t>
  </si>
  <si>
    <t>CCE60K3</t>
  </si>
  <si>
    <t>0.000 1</t>
  </si>
  <si>
    <t>0.000 001</t>
  </si>
  <si>
    <t>0.000 01</t>
  </si>
  <si>
    <t xml:space="preserve">p </t>
  </si>
  <si>
    <t xml:space="preserve">hr </t>
  </si>
  <si>
    <t xml:space="preserve">t </t>
  </si>
  <si>
    <t>เกณฑ์การตัดสินใจ</t>
  </si>
  <si>
    <r>
      <t xml:space="preserve">ค่า Conventional mass ของตุ้มน้ำหนักแบบมาตรา (A) = </t>
    </r>
    <r>
      <rPr>
        <sz val="18"/>
        <color theme="1"/>
        <rFont val="TH SarabunPSK"/>
        <family val="2"/>
      </rPr>
      <t>m</t>
    </r>
    <r>
      <rPr>
        <vertAlign val="subscript"/>
        <sz val="18"/>
        <color theme="1"/>
        <rFont val="TH SarabunPSK"/>
        <family val="2"/>
      </rPr>
      <t>A</t>
    </r>
  </si>
  <si>
    <r>
      <t xml:space="preserve">ค่า Conventional mass ของตุ้มน้ำหนักทดสอบ (B) = </t>
    </r>
    <r>
      <rPr>
        <sz val="18"/>
        <color theme="1"/>
        <rFont val="TH SarabunPSK"/>
        <family val="2"/>
      </rPr>
      <t>m</t>
    </r>
    <r>
      <rPr>
        <vertAlign val="subscript"/>
        <sz val="18"/>
        <color theme="1"/>
        <rFont val="TH SarabunPSK"/>
        <family val="2"/>
      </rPr>
      <t>B</t>
    </r>
  </si>
  <si>
    <r>
      <t xml:space="preserve">ค่า Conventional mass ของตุ้มน้ำหนักทดสอบ (B) ที่ระบุในใบรายงานผลการตรวจสอบความเที่ยง = </t>
    </r>
    <r>
      <rPr>
        <sz val="18"/>
        <color theme="1"/>
        <rFont val="TH SarabunPSK"/>
        <family val="2"/>
      </rPr>
      <t>m</t>
    </r>
    <r>
      <rPr>
        <vertAlign val="subscript"/>
        <sz val="18"/>
        <color theme="1"/>
        <rFont val="TH SarabunPSK"/>
        <family val="2"/>
      </rPr>
      <t>BR</t>
    </r>
  </si>
  <si>
    <r>
      <rPr>
        <sz val="18"/>
        <color theme="1"/>
        <rFont val="TH SarabunPSK"/>
        <family val="2"/>
      </rPr>
      <t>∆m</t>
    </r>
    <r>
      <rPr>
        <vertAlign val="subscript"/>
        <sz val="18"/>
        <color theme="1"/>
        <rFont val="TH SarabunPSK"/>
        <family val="2"/>
      </rPr>
      <t>c</t>
    </r>
  </si>
  <si>
    <r>
      <t xml:space="preserve">ค่าการเปลี่ยนแปลงของตุ้มน้ำหนักทดสอบ (B) = </t>
    </r>
    <r>
      <rPr>
        <sz val="18"/>
        <color theme="1"/>
        <rFont val="TH SarabunPSK"/>
        <family val="2"/>
      </rPr>
      <t>∆m</t>
    </r>
  </si>
  <si>
    <r>
      <t xml:space="preserve">ค่า Expanded uncertainty ของตุ้มน้ำหนักทดสอบ (B) ที่ระบุในใบรายงานผลการตรวจสอบความเที่ยง = </t>
    </r>
    <r>
      <rPr>
        <sz val="18"/>
        <color theme="1"/>
        <rFont val="TH SarabunPSK"/>
        <family val="2"/>
      </rPr>
      <t>∆m</t>
    </r>
    <r>
      <rPr>
        <vertAlign val="subscript"/>
        <sz val="18"/>
        <color theme="1"/>
        <rFont val="TH SarabunPSK"/>
        <family val="2"/>
      </rPr>
      <t>max</t>
    </r>
  </si>
  <si>
    <t>ไม่ผ่าน</t>
  </si>
  <si>
    <t xml:space="preserve">mg </t>
  </si>
  <si>
    <t xml:space="preserve">พิกัดน้ำหนัก </t>
  </si>
  <si>
    <t xml:space="preserve">วัสดุ </t>
  </si>
  <si>
    <t xml:space="preserve">เครื่องชั่ง </t>
  </si>
  <si>
    <t xml:space="preserve">ชั้นความเที่ยง </t>
  </si>
  <si>
    <t xml:space="preserve">เลขครุภัณฑ์ </t>
  </si>
  <si>
    <r>
      <t xml:space="preserve">ความหนาแน่น ( </t>
    </r>
    <r>
      <rPr>
        <i/>
        <sz val="18"/>
        <color theme="1"/>
        <rFont val="TH SarabunPSK"/>
        <family val="2"/>
      </rPr>
      <t>p</t>
    </r>
    <r>
      <rPr>
        <vertAlign val="subscript"/>
        <sz val="18"/>
        <color theme="1"/>
        <rFont val="TH SarabunPSK"/>
        <family val="2"/>
      </rPr>
      <t xml:space="preserve">r </t>
    </r>
    <r>
      <rPr>
        <sz val="16"/>
        <color theme="1"/>
        <rFont val="TH SarabunPSK"/>
        <family val="2"/>
      </rPr>
      <t xml:space="preserve">) </t>
    </r>
  </si>
  <si>
    <r>
      <t xml:space="preserve">ความหนาแน่น ( </t>
    </r>
    <r>
      <rPr>
        <i/>
        <sz val="18"/>
        <color theme="1"/>
        <rFont val="TH SarabunPSK"/>
        <family val="2"/>
      </rPr>
      <t>p</t>
    </r>
    <r>
      <rPr>
        <vertAlign val="subscript"/>
        <sz val="18"/>
        <color theme="1"/>
        <rFont val="TH SarabunPSK"/>
        <family val="2"/>
      </rPr>
      <t xml:space="preserve">t </t>
    </r>
    <r>
      <rPr>
        <sz val="16"/>
        <color theme="1"/>
        <rFont val="TH SarabunPSK"/>
        <family val="2"/>
      </rPr>
      <t xml:space="preserve">) </t>
    </r>
  </si>
  <si>
    <r>
      <t xml:space="preserve"> kg/m</t>
    </r>
    <r>
      <rPr>
        <vertAlign val="superscript"/>
        <sz val="16"/>
        <color theme="1"/>
        <rFont val="TH SarabunPSK"/>
        <family val="2"/>
      </rPr>
      <t>3</t>
    </r>
  </si>
  <si>
    <t xml:space="preserve">อุณหภูมิ </t>
  </si>
  <si>
    <t xml:space="preserve"> ºC</t>
  </si>
  <si>
    <t xml:space="preserve">ความชื้นสัมพัทธ์ </t>
  </si>
  <si>
    <t xml:space="preserve"> %</t>
  </si>
  <si>
    <t xml:space="preserve">ความดัน </t>
  </si>
  <si>
    <t xml:space="preserve"> hPa</t>
  </si>
  <si>
    <r>
      <rPr>
        <i/>
        <sz val="18"/>
        <color theme="1"/>
        <rFont val="TH SarabunPSK"/>
        <family val="2"/>
      </rPr>
      <t>p</t>
    </r>
    <r>
      <rPr>
        <vertAlign val="subscript"/>
        <sz val="18"/>
        <color theme="1"/>
        <rFont val="TH SarabunPSK"/>
        <family val="2"/>
      </rPr>
      <t>a</t>
    </r>
  </si>
  <si>
    <r>
      <t>C</t>
    </r>
    <r>
      <rPr>
        <vertAlign val="subscript"/>
        <sz val="18"/>
        <color theme="1"/>
        <rFont val="TH SarabunPSK"/>
        <family val="2"/>
      </rPr>
      <t>i</t>
    </r>
  </si>
  <si>
    <t>Pr</t>
  </si>
  <si>
    <t>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</si>
</sst>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#\ ###.0"/>
    <numFmt numFmtId="188" formatCode="#\ ##0"/>
    <numFmt numFmtId="189" formatCode="[$-101041E]d\ mmmm\ yyyy;@"/>
    <numFmt numFmtId="190" formatCode="###\ ###\ ##0.###\ ###\ ##0"/>
    <numFmt numFmtId="193" formatCode="###\ ###\ ##0.000\ 0"/>
  </numFmts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vertAlign val="subscript"/>
      <sz val="16"/>
      <color theme="1"/>
      <name val="TH SarabunPSK"/>
      <family val="2"/>
    </font>
    <font>
      <i/>
      <sz val="18"/>
      <color theme="1"/>
      <name val="TH SarabunPSK"/>
      <family val="2"/>
    </font>
    <font>
      <vertAlign val="subscript"/>
      <sz val="18"/>
      <color theme="1"/>
      <name val="TH SarabunPSK"/>
      <family val="2"/>
    </font>
    <font>
      <vertAlign val="superscript"/>
      <sz val="16"/>
      <color theme="1"/>
      <name val="TH SarabunPSK"/>
      <family val="2"/>
    </font>
    <font>
      <sz val="14"/>
      <color indexed="81"/>
      <name val="TH SarabunPSK"/>
      <family val="2"/>
    </font>
    <font>
      <b/>
      <sz val="20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799951170384838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88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2" fontId="1" fillId="2" borderId="1" xfId="0" applyNumberFormat="1" applyFont="1" applyFill="1" applyBorder="1" applyAlignment="1">
      <alignment horizontal="center"/>
    </xf>
    <xf numFmtId="187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187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1" xfId="0" applyFont="1" applyBorder="1"/>
    <xf numFmtId="0" fontId="1" fillId="2" borderId="1" xfId="0" applyFont="1" applyFill="1" applyBorder="1"/>
    <xf numFmtId="0" fontId="9" fillId="0" borderId="9" xfId="0" applyFont="1" applyBorder="1" applyAlignment="1">
      <alignment horizontal="center"/>
    </xf>
    <xf numFmtId="0" fontId="1" fillId="2" borderId="5" xfId="0" applyFont="1" applyFill="1" applyBorder="1" applyAlignment="1">
      <alignment horizontal="left" indent="1"/>
    </xf>
    <xf numFmtId="0" fontId="1" fillId="0" borderId="5" xfId="0" applyFont="1" applyFill="1" applyBorder="1" applyAlignment="1">
      <alignment horizontal="left" indent="1"/>
    </xf>
    <xf numFmtId="0" fontId="1" fillId="0" borderId="0" xfId="0" applyFont="1" applyAlignment="1">
      <alignment horizontal="right" indent="1"/>
    </xf>
    <xf numFmtId="0" fontId="8" fillId="0" borderId="0" xfId="0" applyFont="1" applyAlignment="1">
      <alignment horizontal="right" indent="1"/>
    </xf>
    <xf numFmtId="0" fontId="1" fillId="2" borderId="9" xfId="0" applyFont="1" applyFill="1" applyBorder="1" applyAlignment="1">
      <alignment horizontal="left" indent="1"/>
    </xf>
    <xf numFmtId="0" fontId="1" fillId="0" borderId="9" xfId="0" applyFont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188" fontId="1" fillId="0" borderId="0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90" fontId="1" fillId="3" borderId="3" xfId="0" applyNumberFormat="1" applyFont="1" applyFill="1" applyBorder="1" applyAlignment="1">
      <alignment horizontal="center"/>
    </xf>
    <xf numFmtId="190" fontId="1" fillId="3" borderId="2" xfId="0" applyNumberFormat="1" applyFont="1" applyFill="1" applyBorder="1" applyAlignment="1">
      <alignment horizontal="center"/>
    </xf>
    <xf numFmtId="189" fontId="1" fillId="2" borderId="1" xfId="0" applyNumberFormat="1" applyFont="1" applyFill="1" applyBorder="1" applyAlignment="1">
      <alignment horizontal="center"/>
    </xf>
    <xf numFmtId="190" fontId="1" fillId="0" borderId="6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88" fontId="1" fillId="0" borderId="3" xfId="0" applyNumberFormat="1" applyFont="1" applyFill="1" applyBorder="1" applyAlignment="1">
      <alignment horizontal="center"/>
    </xf>
    <xf numFmtId="188" fontId="1" fillId="0" borderId="2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93" fontId="1" fillId="3" borderId="1" xfId="0" applyNumberFormat="1" applyFont="1" applyFill="1" applyBorder="1" applyAlignment="1">
      <alignment horizontal="center"/>
    </xf>
    <xf numFmtId="193" fontId="1" fillId="0" borderId="2" xfId="0" applyNumberFormat="1" applyFont="1" applyFill="1" applyBorder="1" applyAlignment="1">
      <alignment horizontal="center"/>
    </xf>
    <xf numFmtId="193" fontId="1" fillId="0" borderId="1" xfId="0" applyNumberFormat="1" applyFont="1" applyFill="1" applyBorder="1" applyAlignment="1">
      <alignment horizontal="center"/>
    </xf>
    <xf numFmtId="193" fontId="1" fillId="0" borderId="3" xfId="0" applyNumberFormat="1" applyFont="1" applyBorder="1" applyAlignment="1">
      <alignment horizontal="center"/>
    </xf>
    <xf numFmtId="193" fontId="1" fillId="0" borderId="4" xfId="0" applyNumberFormat="1" applyFont="1" applyBorder="1" applyAlignment="1">
      <alignment horizontal="center"/>
    </xf>
    <xf numFmtId="193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 patternType="none">
          <bgColor auto="1"/>
        </patternFill>
      </fill>
      <border>
        <left/>
        <right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 patternType="none">
          <bgColor auto="1"/>
        </patternFill>
      </fill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20</xdr:row>
      <xdr:rowOff>57150</xdr:rowOff>
    </xdr:from>
    <xdr:to>
      <xdr:col>12</xdr:col>
      <xdr:colOff>514350</xdr:colOff>
      <xdr:row>20</xdr:row>
      <xdr:rowOff>57150</xdr:rowOff>
    </xdr:to>
    <xdr:cxnSp macro="">
      <xdr:nvCxnSpPr>
        <xdr:cNvPr id="4" name="ตัวเชื่อมต่อตรง 3"/>
        <xdr:cNvCxnSpPr/>
      </xdr:nvCxnSpPr>
      <xdr:spPr>
        <a:xfrm>
          <a:off x="6029325" y="6238875"/>
          <a:ext cx="314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9525</xdr:colOff>
      <xdr:row>35</xdr:row>
      <xdr:rowOff>314325</xdr:rowOff>
    </xdr:from>
    <xdr:ext cx="1600200" cy="394723"/>
    <xdr:sp macro="" textlink="">
      <xdr:nvSpPr>
        <xdr:cNvPr id="2" name="TextBox 1"/>
        <xdr:cNvSpPr txBox="1"/>
      </xdr:nvSpPr>
      <xdr:spPr>
        <a:xfrm>
          <a:off x="3362325" y="11334750"/>
          <a:ext cx="1600200" cy="394723"/>
        </a:xfrm>
        <a:prstGeom prst="rect">
          <a:avLst/>
        </a:prstGeom>
        <a:noFill/>
        <a:ln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sz="1800" b="1" i="0" baseline="0">
              <a:latin typeface="TH SarabunPSK" pitchFamily="34" charset="-34"/>
              <a:cs typeface="TH SarabunPSK" pitchFamily="34" charset="-34"/>
            </a:rPr>
            <a:t>∆m &lt; ∆m</a:t>
          </a:r>
          <a:r>
            <a:rPr lang="en-US" sz="1800" b="1" i="0" baseline="-25000">
              <a:latin typeface="TH SarabunPSK" pitchFamily="34" charset="-34"/>
              <a:cs typeface="TH SarabunPSK" pitchFamily="34" charset="-34"/>
            </a:rPr>
            <a:t>max</a:t>
          </a:r>
          <a:endParaRPr lang="th-TH" sz="1800" b="1" i="0" baseline="-25000">
            <a:latin typeface="TH SarabunPSK" pitchFamily="34" charset="-34"/>
            <a:cs typeface="TH SarabunPSK" pitchFamily="34" charset="-34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X38"/>
  <sheetViews>
    <sheetView tabSelected="1" view="pageBreakPreview" zoomScale="60" zoomScaleNormal="100" workbookViewId="0">
      <selection activeCell="M4" sqref="M4:N4"/>
    </sheetView>
  </sheetViews>
  <sheetFormatPr defaultRowHeight="24" x14ac:dyDescent="0.55000000000000004"/>
  <cols>
    <col min="1" max="1" width="1.625" style="1" customWidth="1"/>
    <col min="2" max="2" width="4.625" style="1" customWidth="1"/>
    <col min="3" max="3" width="1.625" style="1" customWidth="1"/>
    <col min="4" max="4" width="3.625" style="1" customWidth="1"/>
    <col min="5" max="6" width="12.625" style="1" customWidth="1"/>
    <col min="7" max="8" width="3.625" style="1" customWidth="1"/>
    <col min="9" max="10" width="12.625" style="1" customWidth="1"/>
    <col min="11" max="12" width="3.625" style="1" customWidth="1"/>
    <col min="13" max="14" width="12.625" style="1" customWidth="1"/>
    <col min="15" max="15" width="3.625" style="1" customWidth="1"/>
    <col min="16" max="16" width="9" style="1"/>
    <col min="17" max="17" width="1.625" style="1" customWidth="1"/>
    <col min="18" max="18" width="9" style="1"/>
    <col min="19" max="19" width="19.375" style="1" bestFit="1" customWidth="1"/>
    <col min="20" max="20" width="6.5" style="1" bestFit="1" customWidth="1"/>
    <col min="21" max="21" width="1.625" style="1" customWidth="1"/>
    <col min="22" max="16384" width="9" style="1"/>
  </cols>
  <sheetData>
    <row r="1" spans="2:24" x14ac:dyDescent="0.55000000000000004">
      <c r="N1" s="26" t="s">
        <v>27</v>
      </c>
      <c r="O1" s="26"/>
      <c r="P1" s="26"/>
    </row>
    <row r="2" spans="2:24" ht="30.75" x14ac:dyDescent="0.7">
      <c r="B2" s="27" t="s">
        <v>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S2" s="1" t="s">
        <v>17</v>
      </c>
      <c r="T2" s="5">
        <v>21400</v>
      </c>
      <c r="V2" s="1" t="s">
        <v>29</v>
      </c>
      <c r="W2" s="1" t="s">
        <v>38</v>
      </c>
      <c r="X2" s="2" t="str">
        <f>IF(OR(M4=V4,M4=V5),"6",IF(OR(M4=V6,M4=V7),"5",IF(OR(M4=V2,M4=V3,M4=V8),"4",IF(M4=V9,"3","0"))))</f>
        <v>0</v>
      </c>
    </row>
    <row r="3" spans="2:24" x14ac:dyDescent="0.55000000000000004">
      <c r="S3" s="1" t="s">
        <v>18</v>
      </c>
      <c r="T3" s="5">
        <v>8600</v>
      </c>
      <c r="V3" s="1" t="s">
        <v>30</v>
      </c>
      <c r="W3" s="1" t="s">
        <v>39</v>
      </c>
      <c r="X3" s="14" t="str">
        <f>IF(M4="","E","")</f>
        <v>E</v>
      </c>
    </row>
    <row r="4" spans="2:24" x14ac:dyDescent="0.55000000000000004">
      <c r="B4" s="1" t="s">
        <v>1</v>
      </c>
      <c r="F4" s="38">
        <v>239699</v>
      </c>
      <c r="G4" s="38"/>
      <c r="H4" s="38"/>
      <c r="I4" s="38"/>
      <c r="J4" s="26" t="s">
        <v>54</v>
      </c>
      <c r="K4" s="26"/>
      <c r="L4" s="26"/>
      <c r="M4" s="68"/>
      <c r="N4" s="68"/>
      <c r="S4" s="1" t="s">
        <v>19</v>
      </c>
      <c r="T4" s="5">
        <v>8400</v>
      </c>
      <c r="V4" s="1" t="s">
        <v>31</v>
      </c>
      <c r="W4" s="1" t="s">
        <v>37</v>
      </c>
    </row>
    <row r="5" spans="2:24" x14ac:dyDescent="0.55000000000000004">
      <c r="S5" s="1" t="s">
        <v>20</v>
      </c>
      <c r="T5" s="5">
        <v>7950</v>
      </c>
      <c r="V5" s="1" t="s">
        <v>32</v>
      </c>
      <c r="W5" s="4">
        <v>1E-3</v>
      </c>
    </row>
    <row r="6" spans="2:24" x14ac:dyDescent="0.55000000000000004">
      <c r="B6" s="1" t="s">
        <v>2</v>
      </c>
      <c r="F6" s="3" t="s">
        <v>52</v>
      </c>
      <c r="G6" s="41">
        <v>500</v>
      </c>
      <c r="H6" s="41"/>
      <c r="I6" s="19" t="s">
        <v>28</v>
      </c>
      <c r="J6" s="26" t="s">
        <v>55</v>
      </c>
      <c r="K6" s="26"/>
      <c r="L6" s="10" t="s">
        <v>13</v>
      </c>
      <c r="M6" s="3" t="s">
        <v>56</v>
      </c>
      <c r="N6" s="41" t="s">
        <v>16</v>
      </c>
      <c r="O6" s="42"/>
      <c r="P6" s="42"/>
      <c r="S6" s="1" t="s">
        <v>21</v>
      </c>
      <c r="T6" s="5">
        <v>7700</v>
      </c>
      <c r="V6" s="1" t="s">
        <v>33</v>
      </c>
    </row>
    <row r="7" spans="2:24" ht="24" customHeight="1" x14ac:dyDescent="0.55000000000000004">
      <c r="F7" s="28" t="s">
        <v>53</v>
      </c>
      <c r="G7" s="33" t="s">
        <v>20</v>
      </c>
      <c r="H7" s="34"/>
      <c r="I7" s="35"/>
      <c r="J7" s="28" t="s">
        <v>57</v>
      </c>
      <c r="K7" s="28"/>
      <c r="L7" s="28"/>
      <c r="M7" s="46">
        <f>IF(G7=S2,T2,IF(G7=S3,T3,IF(G7=S4,T4,IF(G7=S5,T5,IF(G7=S6,T6,IF(G7=S7,T7,IF(G7=S8,T8,IF(G7=S9,T9,IF(G7=S10,T10,IF(G7=S11,T11,IF(G7=S12,"กรอกชื่อวัสดุและความหนาแน่น","กรุณาเลือกวัสดุ")))))))))))</f>
        <v>7950</v>
      </c>
      <c r="N7" s="47"/>
      <c r="O7" s="49" t="s">
        <v>59</v>
      </c>
      <c r="P7" s="49"/>
      <c r="S7" s="1" t="s">
        <v>22</v>
      </c>
      <c r="T7" s="5">
        <v>7800</v>
      </c>
      <c r="V7" s="1" t="s">
        <v>34</v>
      </c>
    </row>
    <row r="8" spans="2:24" x14ac:dyDescent="0.55000000000000004">
      <c r="F8" s="28"/>
      <c r="G8" s="40"/>
      <c r="H8" s="40"/>
      <c r="I8" s="40"/>
      <c r="J8" s="28"/>
      <c r="K8" s="28"/>
      <c r="L8" s="28"/>
      <c r="M8" s="39"/>
      <c r="N8" s="39"/>
      <c r="O8" s="50"/>
      <c r="P8" s="50"/>
      <c r="S8" s="1" t="s">
        <v>23</v>
      </c>
      <c r="T8" s="5">
        <v>7700</v>
      </c>
      <c r="V8" s="1" t="s">
        <v>35</v>
      </c>
    </row>
    <row r="9" spans="2:24" x14ac:dyDescent="0.55000000000000004">
      <c r="S9" s="1" t="s">
        <v>24</v>
      </c>
      <c r="T9" s="5">
        <v>7100</v>
      </c>
      <c r="V9" s="1" t="s">
        <v>36</v>
      </c>
    </row>
    <row r="10" spans="2:24" x14ac:dyDescent="0.55000000000000004">
      <c r="B10" s="1" t="s">
        <v>3</v>
      </c>
      <c r="F10" s="6" t="s">
        <v>52</v>
      </c>
      <c r="G10" s="48">
        <f>G6</f>
        <v>500</v>
      </c>
      <c r="H10" s="48"/>
      <c r="I10" s="20" t="str">
        <f>I6</f>
        <v xml:space="preserve">g </v>
      </c>
      <c r="J10" s="26" t="s">
        <v>55</v>
      </c>
      <c r="K10" s="26"/>
      <c r="L10" s="10" t="s">
        <v>13</v>
      </c>
      <c r="M10" s="6" t="s">
        <v>56</v>
      </c>
      <c r="N10" s="42" t="s">
        <v>16</v>
      </c>
      <c r="O10" s="42"/>
      <c r="P10" s="42"/>
      <c r="S10" s="1" t="s">
        <v>25</v>
      </c>
      <c r="T10" s="5">
        <v>2700</v>
      </c>
    </row>
    <row r="11" spans="2:24" ht="24" customHeight="1" x14ac:dyDescent="0.55000000000000004">
      <c r="F11" s="28" t="s">
        <v>53</v>
      </c>
      <c r="G11" s="29" t="s">
        <v>10</v>
      </c>
      <c r="H11" s="30"/>
      <c r="I11" s="31"/>
      <c r="J11" s="28" t="s">
        <v>58</v>
      </c>
      <c r="K11" s="28"/>
      <c r="L11" s="28"/>
      <c r="M11" s="32" t="str">
        <f>IF(G11=S2,T2,IF(G11=S3,T3,IF(G11=S4,T4,IF(G11=S5,T5,IF(G11=S6,T6,IF(G11=S7,T7,IF(G11=S8,T8,IF(G11=S9,T9,IF(G11=S10,T10,IF(G11=S11,T11,IF(G11=S12,"กรอกชื่อวัสดุและความหนาแน่น","กรุณาเลือกวัสดุ")))))))))))</f>
        <v>กรอกชื่อวัสดุและความหนาแน่น</v>
      </c>
      <c r="N11" s="32"/>
      <c r="O11" s="51" t="s">
        <v>59</v>
      </c>
      <c r="P11" s="51"/>
      <c r="S11" s="1" t="s">
        <v>26</v>
      </c>
      <c r="T11" s="5">
        <v>8000</v>
      </c>
    </row>
    <row r="12" spans="2:24" x14ac:dyDescent="0.55000000000000004">
      <c r="F12" s="28"/>
      <c r="G12" s="33">
        <v>90900</v>
      </c>
      <c r="H12" s="34"/>
      <c r="I12" s="35"/>
      <c r="J12" s="28"/>
      <c r="K12" s="28"/>
      <c r="L12" s="28"/>
      <c r="M12" s="36">
        <v>998877</v>
      </c>
      <c r="N12" s="37"/>
      <c r="O12" s="50"/>
      <c r="P12" s="50"/>
      <c r="S12" s="1" t="s">
        <v>10</v>
      </c>
      <c r="T12" s="1">
        <f>IF(G7=S12,1,0)</f>
        <v>0</v>
      </c>
    </row>
    <row r="13" spans="2:24" x14ac:dyDescent="0.55000000000000004">
      <c r="T13" s="1">
        <f>IF(G11=S12,1,0)</f>
        <v>1</v>
      </c>
    </row>
    <row r="14" spans="2:24" x14ac:dyDescent="0.55000000000000004">
      <c r="B14" s="4" t="s">
        <v>4</v>
      </c>
      <c r="C14" s="2" t="s">
        <v>6</v>
      </c>
      <c r="D14" s="4"/>
      <c r="E14" s="3" t="s">
        <v>60</v>
      </c>
      <c r="F14" s="7">
        <v>23</v>
      </c>
      <c r="G14" s="1" t="s">
        <v>61</v>
      </c>
      <c r="I14" s="3" t="s">
        <v>62</v>
      </c>
      <c r="J14" s="7">
        <v>50</v>
      </c>
      <c r="K14" s="1" t="s">
        <v>63</v>
      </c>
      <c r="M14" s="3" t="s">
        <v>64</v>
      </c>
      <c r="N14" s="8">
        <v>1010</v>
      </c>
      <c r="O14" s="1" t="s">
        <v>65</v>
      </c>
      <c r="S14" s="25" t="s">
        <v>68</v>
      </c>
      <c r="T14" s="1">
        <f>IF(G7=S12,M8,M7)</f>
        <v>7950</v>
      </c>
    </row>
    <row r="15" spans="2:24" x14ac:dyDescent="0.55000000000000004">
      <c r="B15" s="4" t="s">
        <v>5</v>
      </c>
      <c r="C15" s="2" t="s">
        <v>6</v>
      </c>
      <c r="D15" s="4"/>
      <c r="E15" s="3" t="s">
        <v>60</v>
      </c>
      <c r="F15" s="7">
        <v>23</v>
      </c>
      <c r="G15" s="1" t="s">
        <v>61</v>
      </c>
      <c r="I15" s="3" t="s">
        <v>62</v>
      </c>
      <c r="J15" s="7">
        <v>50</v>
      </c>
      <c r="K15" s="1" t="s">
        <v>63</v>
      </c>
      <c r="M15" s="3" t="s">
        <v>64</v>
      </c>
      <c r="N15" s="8">
        <v>1010</v>
      </c>
      <c r="O15" s="1" t="s">
        <v>65</v>
      </c>
      <c r="S15" s="25" t="s">
        <v>69</v>
      </c>
      <c r="T15" s="1">
        <f>IF(G11=S12,M12,M11)</f>
        <v>998877</v>
      </c>
    </row>
    <row r="16" spans="2:24" ht="24" customHeight="1" x14ac:dyDescent="0.55000000000000004"/>
    <row r="17" spans="2:16" ht="24" customHeight="1" x14ac:dyDescent="0.6">
      <c r="B17" s="52" t="s">
        <v>7</v>
      </c>
      <c r="C17" s="52"/>
      <c r="D17" s="43" t="s">
        <v>8</v>
      </c>
      <c r="E17" s="44"/>
      <c r="F17" s="43" t="s">
        <v>9</v>
      </c>
      <c r="G17" s="44"/>
      <c r="H17" s="43" t="s">
        <v>11</v>
      </c>
      <c r="I17" s="44"/>
      <c r="J17" s="43" t="s">
        <v>12</v>
      </c>
      <c r="K17" s="44"/>
      <c r="L17" s="43" t="s">
        <v>14</v>
      </c>
      <c r="M17" s="44"/>
      <c r="N17" s="43" t="s">
        <v>15</v>
      </c>
      <c r="O17" s="45"/>
      <c r="P17" s="44"/>
    </row>
    <row r="18" spans="2:16" ht="24" customHeight="1" x14ac:dyDescent="0.55000000000000004">
      <c r="B18" s="52"/>
      <c r="C18" s="52"/>
      <c r="D18" s="53" t="str">
        <f>IF(OR(M4=V2,M4=V3),"(mg)",IF(OR(M4=V4,M4=V5,M4=V6,M4=V7,M4=V8,M4=V9),"(g)","กรุณาเลือกเครื่องชั่ง"))</f>
        <v>กรุณาเลือกเครื่องชั่ง</v>
      </c>
      <c r="E18" s="54"/>
      <c r="F18" s="53" t="str">
        <f>D18</f>
        <v>กรุณาเลือกเครื่องชั่ง</v>
      </c>
      <c r="G18" s="54"/>
      <c r="H18" s="53" t="str">
        <f>D18</f>
        <v>กรุณาเลือกเครื่องชั่ง</v>
      </c>
      <c r="I18" s="54"/>
      <c r="J18" s="53" t="str">
        <f>D18</f>
        <v>กรุณาเลือกเครื่องชั่ง</v>
      </c>
      <c r="K18" s="54"/>
      <c r="L18" s="53" t="str">
        <f>D18</f>
        <v>กรุณาเลือกเครื่องชั่ง</v>
      </c>
      <c r="M18" s="54"/>
      <c r="N18" s="53" t="str">
        <f>D18</f>
        <v>กรุณาเลือกเครื่องชั่ง</v>
      </c>
      <c r="O18" s="58"/>
      <c r="P18" s="54"/>
    </row>
    <row r="19" spans="2:16" ht="24" customHeight="1" x14ac:dyDescent="0.55000000000000004">
      <c r="B19" s="55">
        <v>1</v>
      </c>
      <c r="C19" s="56"/>
      <c r="D19" s="69">
        <v>1</v>
      </c>
      <c r="E19" s="69"/>
      <c r="F19" s="69">
        <v>2</v>
      </c>
      <c r="G19" s="69"/>
      <c r="H19" s="69">
        <v>2</v>
      </c>
      <c r="I19" s="69"/>
      <c r="J19" s="69">
        <v>2</v>
      </c>
      <c r="K19" s="69"/>
      <c r="L19" s="70"/>
      <c r="M19" s="71"/>
      <c r="N19" s="71"/>
      <c r="O19" s="71"/>
      <c r="P19" s="71"/>
    </row>
    <row r="20" spans="2:16" ht="24" customHeight="1" x14ac:dyDescent="0.55000000000000004">
      <c r="B20" s="55">
        <v>2</v>
      </c>
      <c r="C20" s="56"/>
      <c r="D20" s="69">
        <v>2</v>
      </c>
      <c r="E20" s="69"/>
      <c r="F20" s="69">
        <v>2</v>
      </c>
      <c r="G20" s="69"/>
      <c r="H20" s="69">
        <v>2</v>
      </c>
      <c r="I20" s="69"/>
      <c r="J20" s="69">
        <v>2</v>
      </c>
      <c r="K20" s="69"/>
      <c r="L20" s="70"/>
      <c r="M20" s="71"/>
      <c r="N20" s="71"/>
      <c r="O20" s="71"/>
      <c r="P20" s="71"/>
    </row>
    <row r="21" spans="2:16" ht="24" customHeight="1" x14ac:dyDescent="0.65">
      <c r="L21" s="57" t="s">
        <v>47</v>
      </c>
      <c r="M21" s="55"/>
      <c r="N21" s="71"/>
      <c r="O21" s="71"/>
      <c r="P21" s="71"/>
    </row>
    <row r="22" spans="2:16" ht="24" customHeight="1" x14ac:dyDescent="0.55000000000000004"/>
    <row r="23" spans="2:16" ht="24" customHeight="1" x14ac:dyDescent="0.55000000000000004">
      <c r="E23" s="9" t="s">
        <v>40</v>
      </c>
      <c r="F23" s="11">
        <f>(N14+N15)/2</f>
        <v>1010</v>
      </c>
      <c r="G23" s="1" t="s">
        <v>65</v>
      </c>
      <c r="I23" s="9" t="s">
        <v>41</v>
      </c>
      <c r="J23" s="12">
        <f>(J14+J15)/200</f>
        <v>0.5</v>
      </c>
      <c r="M23" s="9" t="s">
        <v>42</v>
      </c>
      <c r="N23" s="12">
        <f>(F14+F15)/2</f>
        <v>23</v>
      </c>
      <c r="O23" s="1" t="s">
        <v>61</v>
      </c>
    </row>
    <row r="24" spans="2:16" ht="24" customHeight="1" x14ac:dyDescent="0.55000000000000004"/>
    <row r="25" spans="2:16" ht="28.5" x14ac:dyDescent="0.65">
      <c r="B25" s="13"/>
      <c r="C25" s="15"/>
      <c r="D25" s="15"/>
      <c r="E25" s="22" t="s">
        <v>66</v>
      </c>
      <c r="F25" s="72">
        <f>((0.34848*F23)-((0.009*J23)*(EXP(0.061*N23))))/(273.15+N23)</f>
        <v>1.1884062021703519</v>
      </c>
      <c r="G25" s="73"/>
      <c r="H25" s="74"/>
      <c r="I25" s="1" t="s">
        <v>59</v>
      </c>
      <c r="J25" s="21" t="s">
        <v>67</v>
      </c>
      <c r="K25" s="56">
        <f>(F25-1.2)*((1/T15)-(1/T14))</f>
        <v>1.4467325173389453E-6</v>
      </c>
      <c r="L25" s="61"/>
      <c r="M25" s="62"/>
    </row>
    <row r="26" spans="2:16" ht="24" customHeight="1" x14ac:dyDescent="0.55000000000000004"/>
    <row r="27" spans="2:16" ht="24" customHeight="1" x14ac:dyDescent="0.65">
      <c r="D27" s="1" t="s">
        <v>44</v>
      </c>
      <c r="J27" s="17"/>
      <c r="K27" s="59" t="str">
        <f>" "&amp;I6</f>
        <v xml:space="preserve"> g </v>
      </c>
      <c r="L27" s="60"/>
    </row>
    <row r="28" spans="2:16" ht="24" customHeight="1" x14ac:dyDescent="0.55000000000000004"/>
    <row r="29" spans="2:16" ht="24" customHeight="1" x14ac:dyDescent="0.65">
      <c r="D29" s="1" t="s">
        <v>45</v>
      </c>
      <c r="J29" s="16"/>
      <c r="K29" s="1" t="str">
        <f>K27</f>
        <v xml:space="preserve"> g </v>
      </c>
    </row>
    <row r="31" spans="2:16" ht="27.75" x14ac:dyDescent="0.65">
      <c r="D31" s="1" t="s">
        <v>46</v>
      </c>
      <c r="N31" s="17"/>
      <c r="O31" s="59" t="str">
        <f>K27</f>
        <v xml:space="preserve"> g </v>
      </c>
      <c r="P31" s="60"/>
    </row>
    <row r="32" spans="2:16" ht="24.75" thickBot="1" x14ac:dyDescent="0.6"/>
    <row r="33" spans="2:16" ht="29.25" thickTop="1" thickBot="1" x14ac:dyDescent="0.7">
      <c r="B33" s="1" t="s">
        <v>48</v>
      </c>
      <c r="H33" s="64"/>
      <c r="I33" s="65"/>
      <c r="J33" s="24" t="str">
        <f>" "&amp;P35</f>
        <v xml:space="preserve"> mg </v>
      </c>
    </row>
    <row r="34" spans="2:16" ht="25.5" thickTop="1" thickBot="1" x14ac:dyDescent="0.6"/>
    <row r="35" spans="2:16" ht="29.25" thickTop="1" thickBot="1" x14ac:dyDescent="0.7">
      <c r="B35" s="1" t="s">
        <v>49</v>
      </c>
      <c r="N35" s="66"/>
      <c r="O35" s="67"/>
      <c r="P35" s="23" t="s">
        <v>51</v>
      </c>
    </row>
    <row r="36" spans="2:16" ht="25.5" thickTop="1" thickBot="1" x14ac:dyDescent="0.6"/>
    <row r="37" spans="2:16" ht="29.25" thickTop="1" thickBot="1" x14ac:dyDescent="0.7">
      <c r="D37" s="63" t="s">
        <v>43</v>
      </c>
      <c r="E37" s="63"/>
      <c r="F37" s="18" t="s">
        <v>50</v>
      </c>
      <c r="I37" s="15"/>
    </row>
    <row r="38" spans="2:16" ht="24.75" thickTop="1" x14ac:dyDescent="0.55000000000000004"/>
  </sheetData>
  <mergeCells count="61">
    <mergeCell ref="O31:P31"/>
    <mergeCell ref="K25:M25"/>
    <mergeCell ref="F25:H25"/>
    <mergeCell ref="D37:E37"/>
    <mergeCell ref="H33:I33"/>
    <mergeCell ref="N35:O35"/>
    <mergeCell ref="K27:L27"/>
    <mergeCell ref="L21:M21"/>
    <mergeCell ref="N21:P21"/>
    <mergeCell ref="L18:M18"/>
    <mergeCell ref="N18:P18"/>
    <mergeCell ref="D20:E20"/>
    <mergeCell ref="J19:K19"/>
    <mergeCell ref="J20:K20"/>
    <mergeCell ref="L19:M19"/>
    <mergeCell ref="L20:M20"/>
    <mergeCell ref="N19:P19"/>
    <mergeCell ref="N20:P20"/>
    <mergeCell ref="D18:E18"/>
    <mergeCell ref="B19:C19"/>
    <mergeCell ref="B20:C20"/>
    <mergeCell ref="F19:G19"/>
    <mergeCell ref="F20:G20"/>
    <mergeCell ref="H19:I19"/>
    <mergeCell ref="H20:I20"/>
    <mergeCell ref="D19:E19"/>
    <mergeCell ref="B17:C18"/>
    <mergeCell ref="F18:G18"/>
    <mergeCell ref="H18:I18"/>
    <mergeCell ref="J18:K18"/>
    <mergeCell ref="F17:G17"/>
    <mergeCell ref="H17:I17"/>
    <mergeCell ref="J17:K17"/>
    <mergeCell ref="D17:E17"/>
    <mergeCell ref="L17:M17"/>
    <mergeCell ref="N17:P17"/>
    <mergeCell ref="G6:H6"/>
    <mergeCell ref="J6:K6"/>
    <mergeCell ref="G7:I7"/>
    <mergeCell ref="M7:N7"/>
    <mergeCell ref="J7:L8"/>
    <mergeCell ref="G10:H10"/>
    <mergeCell ref="J10:K10"/>
    <mergeCell ref="N10:P10"/>
    <mergeCell ref="O7:P8"/>
    <mergeCell ref="O11:P12"/>
    <mergeCell ref="N1:P1"/>
    <mergeCell ref="B2:P2"/>
    <mergeCell ref="F11:F12"/>
    <mergeCell ref="G11:I11"/>
    <mergeCell ref="J11:L12"/>
    <mergeCell ref="M11:N11"/>
    <mergeCell ref="G12:I12"/>
    <mergeCell ref="M12:N12"/>
    <mergeCell ref="J4:L4"/>
    <mergeCell ref="F4:I4"/>
    <mergeCell ref="M4:N4"/>
    <mergeCell ref="M8:N8"/>
    <mergeCell ref="G8:I8"/>
    <mergeCell ref="N6:P6"/>
    <mergeCell ref="F7:F8"/>
  </mergeCells>
  <conditionalFormatting sqref="G8:I8">
    <cfRule type="expression" dxfId="5" priority="6">
      <formula>COUNTIF(G7,"")</formula>
    </cfRule>
  </conditionalFormatting>
  <conditionalFormatting sqref="M8:N8">
    <cfRule type="expression" dxfId="4" priority="5">
      <formula>COUNTIF(G7,"")</formula>
    </cfRule>
  </conditionalFormatting>
  <conditionalFormatting sqref="M7:N7">
    <cfRule type="expression" dxfId="3" priority="4">
      <formula>COUNTIF(G7,"")</formula>
    </cfRule>
  </conditionalFormatting>
  <conditionalFormatting sqref="G12:I12">
    <cfRule type="expression" dxfId="2" priority="3">
      <formula>COUNTIF(G11,"")</formula>
    </cfRule>
  </conditionalFormatting>
  <conditionalFormatting sqref="M12:N12">
    <cfRule type="expression" dxfId="1" priority="2">
      <formula>COUNTIF(G11,"")</formula>
    </cfRule>
  </conditionalFormatting>
  <conditionalFormatting sqref="M11:N11">
    <cfRule type="expression" dxfId="0" priority="1">
      <formula>COUNTIF(G11,"")</formula>
    </cfRule>
  </conditionalFormatting>
  <dataValidations count="14">
    <dataValidation type="decimal" showInputMessage="1" showErrorMessage="1" errorTitle="เกินช่วงที่กำหนด" error="ห้องปฏิบัติการมวล 1 ควบคุมอุณหภูมิ ระหว่าง 22.30 ºC ถึง 23.70 ºC_x000a_กรอกข้อมูลประเภทตัวเลขเท่านั้น" sqref="F14:F15">
      <formula1>22.3</formula1>
      <formula2>23.7</formula2>
    </dataValidation>
    <dataValidation type="decimal" showInputMessage="1" showErrorMessage="1" errorTitle="เกินช่วงที่กำหนด" error="ห้องปฏิบัติการมวล 1 ควบคุมความชื้นสัมพัทธ์ ระหว่าง 40.00 % ถึง 60.00 %_x000a_กรอกข้อมูลประเภทตัวเลขเท่านั้น" sqref="J14:J15">
      <formula1>40</formula1>
      <formula2>60</formula2>
    </dataValidation>
    <dataValidation type="decimal" showInputMessage="1" showErrorMessage="1" errorTitle="เกินช่วงที่กำหนด" error="ห้องปฏิบัติการมวล 1 ควบคุมความดัน ระหว่าง 1 000.0 hPa ถึง 1 020.0 hPa_x000a_กรอกข้อมูลประเภทตัวเลขเท่านั้น" sqref="N14:N15">
      <formula1>1000</formula1>
      <formula2>1020</formula2>
    </dataValidation>
    <dataValidation type="list" showInputMessage="1" showErrorMessage="1" sqref="I6 P35">
      <formula1>"mg , g , kg"</formula1>
    </dataValidation>
    <dataValidation type="list" showInputMessage="1" showErrorMessage="1" sqref="G6:H6">
      <formula1>"1 , 2 , 5 , 10 , 20 , 50, 100 , 200 , 500 , 1 000 , 2 000 , 5 000"</formula1>
    </dataValidation>
    <dataValidation type="list" showInputMessage="1" showErrorMessage="1" sqref="L6 L10">
      <formula1>"E1 , E2 , F1 , F2 , M1 , M2 , M3"</formula1>
    </dataValidation>
    <dataValidation type="list" showInputMessage="1" showErrorMessage="1" sqref="G11:I11 G7:I7">
      <formula1>$S$2:$S$12</formula1>
    </dataValidation>
    <dataValidation type="custom" allowBlank="1" showInputMessage="1" showErrorMessage="1" errorTitle="ห้ามกรอกข้อมูล" error="กรอกข้อมูลได้เมื่อเลือกวัสดุ Specify value manually เท่านั้น" sqref="G8:I8 G12:I12">
      <formula1>COUNTIF(G7,"Specify value manually")=1</formula1>
    </dataValidation>
    <dataValidation type="custom" allowBlank="1" showInputMessage="1" showErrorMessage="1" errorTitle="ห้ามกรอกข้อมูล" error="กรอกข้อมูลได้เมื่อเลือกวัสดุ Specify value manually เท่านั้น_x000a_กรอกข้อมูลประเภทตัวเลขเท่านั้น" sqref="M8:N8 M12:N12">
      <formula1>AND(COUNTIF(G7,"Specify value manually")=1,ISNUMBER(M8))</formula1>
    </dataValidation>
    <dataValidation showInputMessage="1" showErrorMessage="1" sqref="G10:I10"/>
    <dataValidation type="list" showInputMessage="1" showErrorMessage="1" sqref="M4:N4">
      <formula1>$V$2:$V$9</formula1>
    </dataValidation>
    <dataValidation type="custom" showInputMessage="1" showErrorMessage="1" sqref="J19:K19">
      <formula1>AND(COUNTA($M$4)=1,ISNUMBER(J19))</formula1>
    </dataValidation>
    <dataValidation type="custom" showInputMessage="1" showErrorMessage="1" sqref="J20:K20">
      <formula1>AND(COUNTA($M$4)=1,ISNUMBER(J20))</formula1>
    </dataValidation>
    <dataValidation type="custom" showInputMessage="1" showErrorMessage="1" sqref="H20:I20 F20:G20 D20:E20 D19:E19 F19:G19 H19:I19">
      <formula1>AND(COUNTA($M$4)=1,ISNUMBER(D19))</formula1>
    </dataValidation>
  </dataValidations>
  <printOptions horizontalCentered="1"/>
  <pageMargins left="0" right="0" top="1" bottom="1" header="0" footer="0"/>
  <pageSetup paperSize="9" scale="70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Satanee Puruppa</dc:creator>
  <cp:lastModifiedBy>Satanee Puruppa</cp:lastModifiedBy>
  <cp:lastPrinted>2022-03-14T06:45:45Z</cp:lastPrinted>
  <dcterms:created xsi:type="dcterms:W3CDTF">2022-03-03T08:45:57Z</dcterms:created>
  <dcterms:modified xsi:type="dcterms:W3CDTF">2022-03-15T09:03:51Z</dcterms:modified>
</cp:coreProperties>
</file>