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-15" windowWidth="15330" windowHeight="8325" tabRatio="961" activeTab="5"/>
  </bookViews>
  <sheets>
    <sheet name="CustomerInformation" sheetId="27" r:id="rId1"/>
    <sheet name="AY" sheetId="23" r:id="rId2"/>
    <sheet name="Print_Out" sheetId="2" r:id="rId3"/>
    <sheet name="Database" sheetId="10" r:id="rId4"/>
    <sheet name="Paid" sheetId="30" r:id="rId5"/>
    <sheet name="Form" sheetId="24" r:id="rId6"/>
    <sheet name="Temp" sheetId="31" r:id="rId7"/>
    <sheet name="STemp" sheetId="32" r:id="rId8"/>
  </sheets>
  <externalReferences>
    <externalReference r:id="rId9"/>
    <externalReference r:id="rId10"/>
    <externalReference r:id="rId11"/>
  </externalReferences>
  <definedNames>
    <definedName name="_xlnm._FilterDatabase" localSheetId="1" hidden="1">AY!$A$2:$M$9</definedName>
    <definedName name="_xlnm._FilterDatabase" localSheetId="0" hidden="1">CustomerInformation!$A$1:$S$8</definedName>
    <definedName name="_xlnm._FilterDatabase" localSheetId="3" hidden="1">Database!$A$1:$H$1</definedName>
    <definedName name="_xlnm.Print_Area" localSheetId="1">AY!$A$1:$M$15</definedName>
    <definedName name="ValData">OFFSET('[1]Suppliers ร้านค้า'!$R$2,0,0,'[1]Suppliers ร้านค้า'!$R$1)</definedName>
    <definedName name="ValDataCustomer">OFFSET(CustomerInformation!$W$2,0,0,CustomerInformation!$W$1)</definedName>
    <definedName name="เงื่อนไข">[2]data!$F$1:$F$4</definedName>
    <definedName name="ชื่อร้านค้า">[3]รายละเอียดในการสั่งจ่าย!$B$1:$B$65536</definedName>
    <definedName name="เช็คเล่มที่">Form!$T$2:$T$3</definedName>
    <definedName name="ร้านค้า">CustomerInformation!$A$1:$A$8</definedName>
    <definedName name="เลขที่">Form!$U$2:$U$3</definedName>
    <definedName name="เลขที่เช็ค">Database!$B:$B</definedName>
  </definedNames>
  <calcPr calcId="124519"/>
</workbook>
</file>

<file path=xl/calcChain.xml><?xml version="1.0" encoding="utf-8"?>
<calcChain xmlns="http://schemas.openxmlformats.org/spreadsheetml/2006/main">
  <c r="E2" i="32"/>
  <c r="H2" i="31"/>
  <c r="D2" i="32"/>
  <c r="F2" i="31"/>
  <c r="C2" i="32"/>
  <c r="C2" i="31"/>
  <c r="B2" i="32"/>
  <c r="B2" i="31"/>
  <c r="J2"/>
  <c r="I2"/>
  <c r="U2" i="24"/>
  <c r="U2" i="27"/>
  <c r="U3"/>
  <c r="U4"/>
  <c r="U5"/>
  <c r="U6"/>
  <c r="U7"/>
  <c r="U8"/>
  <c r="W1"/>
  <c r="W8"/>
  <c r="W7"/>
  <c r="W6"/>
  <c r="W5"/>
  <c r="W4"/>
  <c r="W3"/>
  <c r="W2"/>
  <c r="L3" i="24"/>
  <c r="M3"/>
  <c r="K3"/>
  <c r="I3" i="2"/>
  <c r="H3"/>
  <c r="G3"/>
  <c r="F3"/>
  <c r="E3"/>
  <c r="D3"/>
  <c r="C3"/>
  <c r="L2" i="24"/>
  <c r="E2"/>
  <c r="E2" i="31" s="1"/>
  <c r="D2" i="24"/>
  <c r="D2" i="31" s="1"/>
  <c r="G2" i="24"/>
  <c r="G2" i="31" s="1"/>
  <c r="A3" i="23"/>
  <c r="J2"/>
  <c r="L5"/>
  <c r="B5"/>
  <c r="J7"/>
  <c r="B6"/>
  <c r="A2" i="24"/>
  <c r="A2" i="31" s="1"/>
  <c r="A2" i="32" l="1"/>
</calcChain>
</file>

<file path=xl/sharedStrings.xml><?xml version="1.0" encoding="utf-8"?>
<sst xmlns="http://schemas.openxmlformats.org/spreadsheetml/2006/main" count="145" uniqueCount="71">
  <si>
    <t xml:space="preserve">วี.อาร์ </t>
  </si>
  <si>
    <t>วันที่เช็ค</t>
  </si>
  <si>
    <t xml:space="preserve">***** </t>
  </si>
  <si>
    <t>No.</t>
  </si>
  <si>
    <t>วันส่งสินค้า</t>
  </si>
  <si>
    <t>ร้านค้า</t>
  </si>
  <si>
    <t>ยอดเต็ม</t>
  </si>
  <si>
    <t>จ่ายร้าน</t>
  </si>
  <si>
    <t>จำนวนเงิน</t>
  </si>
  <si>
    <t>A / C PAYEE ONLY</t>
  </si>
  <si>
    <t>ขีดคร่อม</t>
  </si>
  <si>
    <t>เล่ม</t>
  </si>
  <si>
    <t>สั่งจ่ายในนาม</t>
  </si>
  <si>
    <t>เงินสด</t>
  </si>
  <si>
    <t>การไฟฟ้านครหลวง</t>
  </si>
  <si>
    <t>/////</t>
  </si>
  <si>
    <t xml:space="preserve">    &amp;     CO.</t>
  </si>
  <si>
    <t>H 392074</t>
  </si>
  <si>
    <t>หมายเหตุ</t>
  </si>
  <si>
    <t>No.นี้ได้พิมพ์แล้ว</t>
  </si>
  <si>
    <t>ชำระค่า</t>
  </si>
  <si>
    <t>Y</t>
  </si>
  <si>
    <t>End Sub</t>
  </si>
  <si>
    <t>Sub PasteData()</t>
  </si>
  <si>
    <t xml:space="preserve">    End With</t>
  </si>
  <si>
    <t xml:space="preserve">    Application.CutCopyMode = False</t>
  </si>
  <si>
    <t xml:space="preserve">    Application.ScreenUpdating = True</t>
  </si>
  <si>
    <t>Dim rSource As Range</t>
  </si>
  <si>
    <t>Dim rTarget As Range</t>
  </si>
  <si>
    <t>Set rSource = Worksheets("Form").Range("A2:J2")</t>
  </si>
  <si>
    <t>Set rTarget = Worksheets("Database").Range("A65536").End(xlUp).Offset(1, 0)</t>
  </si>
  <si>
    <t xml:space="preserve">    rSource.Copy</t>
  </si>
  <si>
    <t xml:space="preserve">    rTarget.PasteSpecial xlPasteValues</t>
  </si>
  <si>
    <t>สั่งจ่ายเช็คในนาม</t>
  </si>
  <si>
    <t>เงื่อนไข</t>
  </si>
  <si>
    <t xml:space="preserve">สรรพากร ภพ 30 </t>
  </si>
  <si>
    <t xml:space="preserve">ประกันสังคม </t>
  </si>
  <si>
    <t>กองทุนเงินทดแทน</t>
  </si>
  <si>
    <t>การประปานครหลวง</t>
  </si>
  <si>
    <t>แทรกเหนือบรรทัดนี้</t>
  </si>
  <si>
    <t>เลขที่</t>
  </si>
  <si>
    <t>ขีด</t>
  </si>
  <si>
    <t>คร่อม</t>
  </si>
  <si>
    <t>เช็คเล่มที่</t>
  </si>
  <si>
    <t xml:space="preserve">    With Worksheets("Form")</t>
  </si>
  <si>
    <t xml:space="preserve">        .Range("B2") = .Range("B2") + 1</t>
  </si>
  <si>
    <t xml:space="preserve">    Sheets("Form").Range("C2,F2,H2:J2").ClearContents</t>
  </si>
  <si>
    <t>กำหนดจ่าย</t>
  </si>
  <si>
    <t>วันที่ส่ง</t>
  </si>
  <si>
    <t>เลขที่เช็ค</t>
  </si>
  <si>
    <t>33/61</t>
  </si>
  <si>
    <t>33/60</t>
  </si>
  <si>
    <t>119/149</t>
  </si>
  <si>
    <t>วัสยา สุทธินวพันธุ์</t>
  </si>
  <si>
    <t>สุกานดา</t>
  </si>
  <si>
    <t>วิบูลย์ 7/2</t>
  </si>
  <si>
    <t>วิบูลย์ 7/3</t>
  </si>
  <si>
    <t>เลขที่จ่าย</t>
  </si>
  <si>
    <t xml:space="preserve">    Set rSource = Worksheets("Form").Range("B2:C2")</t>
  </si>
  <si>
    <t xml:space="preserve">    .Offset(1, 0)</t>
  </si>
  <si>
    <t xml:space="preserve">    Set rSource = Worksheets("Form").Range("F2")</t>
  </si>
  <si>
    <t xml:space="preserve">        .Offset(1, 0)</t>
  </si>
  <si>
    <t xml:space="preserve">    Set rSource = Worksheets("Form").Range("H2")</t>
  </si>
  <si>
    <t xml:space="preserve">    Set rTarget = Worksheets("Paid").Range("B" &amp; Rows.Count).End(xlUp) _</t>
  </si>
  <si>
    <t xml:space="preserve">    Set rTarget = Worksheets("Paid").Range("D" &amp; Rows.Count).End(xlUp) _</t>
  </si>
  <si>
    <t xml:space="preserve">    Set rTarget = Worksheets("Paid").Range("E" &amp; Rows.Count).End(xlUp) _</t>
  </si>
  <si>
    <t>No.ชำระ</t>
  </si>
  <si>
    <t xml:space="preserve">        .Range("Paid") = .Range("A3") + 1</t>
  </si>
  <si>
    <t>เงิดสด</t>
  </si>
  <si>
    <t>&lt;==จำนวนรายการ</t>
  </si>
  <si>
    <t># 120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</si>
</sst>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[$-101041E]d\ mmm\ yy;@"/>
    <numFmt numFmtId="165" formatCode="[$-107041E]d\ mmm\ yy;@"/>
    <numFmt numFmtId="166" formatCode="[$-107041E]d\ mmmm\ yyyy;@"/>
  </numFmts>
  <fonts count="24">
    <font>
      <sz val="10"/>
      <name val="Arial"/>
      <charset val="222"/>
    </font>
    <font>
      <sz val="14"/>
      <name val="AngsanaUPC"/>
      <family val="1"/>
      <charset val="222"/>
    </font>
    <font>
      <sz val="8"/>
      <name val="Arial"/>
      <family val="2"/>
    </font>
    <font>
      <sz val="18"/>
      <name val="AngsanaUPC"/>
      <family val="1"/>
      <charset val="222"/>
    </font>
    <font>
      <sz val="12"/>
      <name val="AngsanaUPC"/>
      <family val="1"/>
      <charset val="222"/>
    </font>
    <font>
      <b/>
      <sz val="18"/>
      <name val="AngsanaUPC"/>
      <family val="1"/>
      <charset val="222"/>
    </font>
    <font>
      <b/>
      <sz val="12"/>
      <name val="Arial"/>
      <family val="2"/>
    </font>
    <font>
      <b/>
      <sz val="14"/>
      <name val="AngsanaUPC"/>
      <family val="1"/>
      <charset val="222"/>
    </font>
    <font>
      <sz val="16"/>
      <name val="AngsanaUPC"/>
      <family val="1"/>
      <charset val="222"/>
    </font>
    <font>
      <sz val="10"/>
      <name val="Arial"/>
      <family val="2"/>
    </font>
    <font>
      <sz val="8"/>
      <name val="Arial"/>
      <charset val="222"/>
    </font>
    <font>
      <sz val="10"/>
      <name val="Arial"/>
      <charset val="222"/>
    </font>
    <font>
      <b/>
      <i/>
      <sz val="10"/>
      <color indexed="14"/>
      <name val="Arial"/>
      <family val="2"/>
    </font>
    <font>
      <b/>
      <i/>
      <sz val="10"/>
      <color indexed="12"/>
      <name val="Arial"/>
      <family val="2"/>
    </font>
    <font>
      <sz val="14"/>
      <color indexed="10"/>
      <name val="AngsanaUPC"/>
      <family val="1"/>
      <charset val="222"/>
    </font>
    <font>
      <sz val="12"/>
      <name val="Angsana New"/>
      <family val="1"/>
    </font>
    <font>
      <sz val="9"/>
      <name val="Angsana New"/>
      <family val="1"/>
    </font>
    <font>
      <sz val="9"/>
      <name val="AngsanaUPC"/>
      <family val="1"/>
      <charset val="222"/>
    </font>
    <font>
      <sz val="12"/>
      <color indexed="10"/>
      <name val="Angsana New"/>
      <family val="1"/>
    </font>
    <font>
      <b/>
      <sz val="10"/>
      <color indexed="17"/>
      <name val="Arial"/>
      <family val="2"/>
    </font>
    <font>
      <b/>
      <sz val="9"/>
      <color indexed="63"/>
      <name val="AngsanaUPC"/>
      <family val="1"/>
      <charset val="222"/>
    </font>
    <font>
      <sz val="12"/>
      <color indexed="10"/>
      <name val="AngsanaUPC"/>
      <family val="1"/>
      <charset val="222"/>
    </font>
    <font>
      <sz val="16"/>
      <color indexed="17"/>
      <name val="Angsana New"/>
      <family val="1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textRotation="42"/>
    </xf>
    <xf numFmtId="0" fontId="3" fillId="0" borderId="0" xfId="0" applyFont="1" applyAlignment="1">
      <alignment horizontal="left"/>
    </xf>
    <xf numFmtId="40" fontId="3" fillId="0" borderId="0" xfId="0" applyNumberFormat="1" applyFont="1" applyAlignment="1"/>
    <xf numFmtId="164" fontId="1" fillId="2" borderId="1" xfId="0" applyNumberFormat="1" applyFont="1" applyFill="1" applyBorder="1"/>
    <xf numFmtId="0" fontId="0" fillId="2" borderId="1" xfId="0" applyFill="1" applyBorder="1"/>
    <xf numFmtId="0" fontId="1" fillId="0" borderId="0" xfId="0" applyFont="1" applyBorder="1" applyAlignment="1">
      <alignment horizontal="left"/>
    </xf>
    <xf numFmtId="164" fontId="1" fillId="0" borderId="0" xfId="0" applyNumberFormat="1" applyFont="1" applyBorder="1" applyAlignment="1">
      <alignment horizontal="center"/>
    </xf>
    <xf numFmtId="0" fontId="7" fillId="0" borderId="0" xfId="0" applyFont="1" applyAlignment="1">
      <alignment vertical="center" textRotation="9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4" fillId="0" borderId="0" xfId="0" applyNumberFormat="1" applyFont="1" applyBorder="1"/>
    <xf numFmtId="0" fontId="1" fillId="0" borderId="0" xfId="0" applyFont="1" applyBorder="1"/>
    <xf numFmtId="40" fontId="1" fillId="0" borderId="0" xfId="0" applyNumberFormat="1" applyFont="1" applyBorder="1"/>
    <xf numFmtId="164" fontId="1" fillId="2" borderId="3" xfId="0" applyNumberFormat="1" applyFont="1" applyFill="1" applyBorder="1" applyAlignment="1"/>
    <xf numFmtId="164" fontId="1" fillId="0" borderId="0" xfId="0" applyNumberFormat="1" applyFont="1" applyBorder="1"/>
    <xf numFmtId="0" fontId="7" fillId="0" borderId="0" xfId="0" applyFont="1" applyAlignment="1">
      <alignment textRotation="8"/>
    </xf>
    <xf numFmtId="0" fontId="11" fillId="0" borderId="0" xfId="0" applyFont="1"/>
    <xf numFmtId="164" fontId="8" fillId="0" borderId="2" xfId="0" applyNumberFormat="1" applyFont="1" applyBorder="1" applyAlignment="1">
      <alignment horizontal="right"/>
    </xf>
    <xf numFmtId="0" fontId="8" fillId="0" borderId="2" xfId="0" applyNumberFormat="1" applyFont="1" applyBorder="1" applyAlignment="1">
      <alignment horizontal="right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0" fillId="2" borderId="3" xfId="0" applyFill="1" applyBorder="1"/>
    <xf numFmtId="0" fontId="8" fillId="0" borderId="2" xfId="0" applyNumberFormat="1" applyFont="1" applyBorder="1" applyAlignment="1">
      <alignment horizontal="center"/>
    </xf>
    <xf numFmtId="40" fontId="1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0" fontId="1" fillId="3" borderId="1" xfId="0" applyNumberFormat="1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0" fontId="15" fillId="0" borderId="0" xfId="0" applyFont="1" applyBorder="1"/>
    <xf numFmtId="0" fontId="16" fillId="0" borderId="0" xfId="0" applyFont="1" applyBorder="1" applyAlignment="1">
      <alignment horizontal="left"/>
    </xf>
    <xf numFmtId="164" fontId="15" fillId="0" borderId="0" xfId="0" applyNumberFormat="1" applyFont="1" applyBorder="1"/>
    <xf numFmtId="0" fontId="16" fillId="4" borderId="0" xfId="0" applyFont="1" applyFill="1" applyBorder="1" applyAlignment="1">
      <alignment horizontal="left"/>
    </xf>
    <xf numFmtId="0" fontId="1" fillId="4" borderId="0" xfId="0" applyFont="1" applyFill="1" applyBorder="1"/>
    <xf numFmtId="0" fontId="4" fillId="0" borderId="0" xfId="0" applyFont="1" applyBorder="1"/>
    <xf numFmtId="164" fontId="17" fillId="0" borderId="0" xfId="0" applyNumberFormat="1" applyFont="1" applyBorder="1" applyAlignment="1">
      <alignment horizontal="left"/>
    </xf>
    <xf numFmtId="0" fontId="15" fillId="4" borderId="0" xfId="0" applyFont="1" applyFill="1" applyBorder="1"/>
    <xf numFmtId="164" fontId="4" fillId="0" borderId="0" xfId="0" applyNumberFormat="1" applyFont="1" applyBorder="1" applyAlignment="1"/>
    <xf numFmtId="0" fontId="4" fillId="4" borderId="0" xfId="0" applyFont="1" applyFill="1" applyBorder="1"/>
    <xf numFmtId="0" fontId="1" fillId="0" borderId="0" xfId="0" applyFont="1" applyBorder="1" applyAlignment="1"/>
    <xf numFmtId="0" fontId="15" fillId="0" borderId="0" xfId="0" applyFont="1" applyBorder="1" applyAlignment="1">
      <alignment vertical="top"/>
    </xf>
    <xf numFmtId="0" fontId="16" fillId="4" borderId="0" xfId="0" applyFont="1" applyFill="1" applyBorder="1" applyAlignment="1">
      <alignment vertical="top"/>
    </xf>
    <xf numFmtId="0" fontId="1" fillId="4" borderId="0" xfId="0" applyFont="1" applyFill="1" applyBorder="1" applyAlignment="1">
      <alignment vertical="top"/>
    </xf>
    <xf numFmtId="0" fontId="15" fillId="0" borderId="0" xfId="0" applyFont="1" applyBorder="1" applyAlignment="1">
      <alignment vertical="top" textRotation="90"/>
    </xf>
    <xf numFmtId="164" fontId="15" fillId="0" borderId="0" xfId="0" applyNumberFormat="1" applyFont="1" applyBorder="1" applyAlignment="1">
      <alignment vertical="top"/>
    </xf>
    <xf numFmtId="0" fontId="18" fillId="0" borderId="0" xfId="0" applyFont="1" applyBorder="1"/>
    <xf numFmtId="0" fontId="1" fillId="5" borderId="1" xfId="0" applyFont="1" applyFill="1" applyBorder="1"/>
    <xf numFmtId="0" fontId="0" fillId="3" borderId="1" xfId="0" applyFill="1" applyBorder="1"/>
    <xf numFmtId="0" fontId="0" fillId="6" borderId="1" xfId="0" applyFill="1" applyBorder="1"/>
    <xf numFmtId="164" fontId="1" fillId="0" borderId="1" xfId="0" applyNumberFormat="1" applyFont="1" applyBorder="1" applyAlignment="1">
      <alignment horizontal="right"/>
    </xf>
    <xf numFmtId="0" fontId="1" fillId="7" borderId="1" xfId="0" applyFont="1" applyFill="1" applyBorder="1" applyAlignment="1">
      <alignment horizontal="center"/>
    </xf>
    <xf numFmtId="165" fontId="1" fillId="8" borderId="1" xfId="0" applyNumberFormat="1" applyFont="1" applyFill="1" applyBorder="1"/>
    <xf numFmtId="0" fontId="1" fillId="9" borderId="1" xfId="0" applyFont="1" applyFill="1" applyBorder="1" applyAlignment="1">
      <alignment horizontal="center"/>
    </xf>
    <xf numFmtId="165" fontId="1" fillId="9" borderId="1" xfId="0" applyNumberFormat="1" applyFont="1" applyFill="1" applyBorder="1"/>
    <xf numFmtId="0" fontId="1" fillId="8" borderId="1" xfId="0" applyFont="1" applyFill="1" applyBorder="1" applyAlignment="1">
      <alignment horizontal="center"/>
    </xf>
    <xf numFmtId="165" fontId="1" fillId="4" borderId="1" xfId="0" applyNumberFormat="1" applyFont="1" applyFill="1" applyBorder="1"/>
    <xf numFmtId="0" fontId="1" fillId="0" borderId="2" xfId="0" applyFont="1" applyBorder="1" applyAlignment="1">
      <alignment horizontal="center"/>
    </xf>
    <xf numFmtId="0" fontId="1" fillId="5" borderId="2" xfId="0" applyFont="1" applyFill="1" applyBorder="1"/>
    <xf numFmtId="0" fontId="1" fillId="5" borderId="3" xfId="0" applyFont="1" applyFill="1" applyBorder="1"/>
    <xf numFmtId="0" fontId="0" fillId="0" borderId="0" xfId="0" applyAlignment="1">
      <alignment horizontal="center"/>
    </xf>
    <xf numFmtId="0" fontId="1" fillId="4" borderId="1" xfId="0" applyFont="1" applyFill="1" applyBorder="1"/>
    <xf numFmtId="0" fontId="20" fillId="0" borderId="0" xfId="0" applyFont="1"/>
    <xf numFmtId="0" fontId="21" fillId="4" borderId="0" xfId="0" applyFont="1" applyFill="1" applyBorder="1"/>
    <xf numFmtId="0" fontId="14" fillId="0" borderId="0" xfId="0" applyFont="1" applyBorder="1"/>
    <xf numFmtId="43" fontId="0" fillId="0" borderId="0" xfId="0" applyNumberFormat="1"/>
    <xf numFmtId="43" fontId="1" fillId="0" borderId="1" xfId="0" applyNumberFormat="1" applyFont="1" applyBorder="1"/>
    <xf numFmtId="0" fontId="15" fillId="10" borderId="0" xfId="0" applyFont="1" applyFill="1" applyBorder="1"/>
    <xf numFmtId="0" fontId="0" fillId="0" borderId="0" xfId="0"/>
    <xf numFmtId="0" fontId="7" fillId="11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0" fillId="0" borderId="0" xfId="0" applyAlignment="1"/>
    <xf numFmtId="0" fontId="22" fillId="0" borderId="0" xfId="0" applyFont="1" applyBorder="1"/>
    <xf numFmtId="164" fontId="23" fillId="12" borderId="1" xfId="0" applyNumberFormat="1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40" fontId="23" fillId="12" borderId="1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/>
    </xf>
    <xf numFmtId="0" fontId="9" fillId="0" borderId="0" xfId="0" applyFont="1"/>
    <xf numFmtId="43" fontId="1" fillId="0" borderId="0" xfId="0" applyNumberFormat="1" applyFont="1" applyBorder="1"/>
    <xf numFmtId="40" fontId="3" fillId="0" borderId="0" xfId="0" applyNumberFormat="1" applyFont="1" applyAlignment="1">
      <alignment horizontal="left" vertical="top"/>
    </xf>
    <xf numFmtId="166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center" textRotation="9"/>
    </xf>
    <xf numFmtId="40" fontId="6" fillId="0" borderId="0" xfId="0" applyNumberFormat="1" applyFont="1" applyAlignment="1">
      <alignment horizontal="left" vertical="center"/>
    </xf>
  </cellXfs>
  <cellStyles count="1">
    <cellStyle name="ปกติ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auto="1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E27C92B-1264-101C-8A2F-040224009C02}" ax:persistence="persistPropertyBag">
  <ax:ocxPr ax:name="_Version" ax:value="524288"/>
  <ax:ocxPr ax:name="_ExtentX" ax:value="4419"/>
  <ax:ocxPr ax:name="_ExtentY" ax:value="3307"/>
  <ax:ocxPr ax:name="_StockProps" ax:value="1"/>
  <ax:ocxPr ax:name="BackColor" ax:value="-2147483633"/>
  <ax:ocxPr ax:name="Year" ax:value="2011"/>
  <ax:ocxPr ax:name="Month" ax:value="11"/>
  <ax:ocxPr ax:name="Day" ax:value="25"/>
  <ax:ocxPr ax:name="DayLength" ax:value="1"/>
  <ax:ocxPr ax:name="MonthLength" ax:value="1"/>
  <ax:ocxPr ax:name="DayFontColor" ax:value="0"/>
  <ax:ocxPr ax:name="FirstDay" ax:value="1"/>
  <ax:ocxPr ax:name="GridCellEffect" ax:value="1"/>
  <ax:ocxPr ax:name="GridFontColor" ax:value="10485760"/>
  <ax:ocxPr ax:name="GridLinesColor" ax:value="-2147483632"/>
  <ax:ocxPr ax:name="ShowDateSelectors" ax:value="-1"/>
  <ax:ocxPr ax:name="ShowDays" ax:value="-1"/>
  <ax:ocxPr ax:name="ShowHorizontalGrid" ax:value="-1"/>
  <ax:ocxPr ax:name="ShowTitle" ax:value="-1"/>
  <ax:ocxPr ax:name="ShowVerticalGrid" ax:value="-1"/>
  <ax:ocxPr ax:name="TitleFontColor" ax:value="10485760"/>
  <ax:ocxPr ax:name="ValueIsNull" ax:value="0"/>
  <ax:ocxPr ax:name="DayFont">
    <ax:font ax:persistence="persistPropertyBag">
      <ax:ocxPr ax:name="Name" ax:value="Arial"/>
      <ax:ocxPr ax:name="Size" ax:value="8.25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GridFont">
    <ax:font ax:persistence="persistPropertyBag">
      <ax:ocxPr ax:name="Name" ax:value="Arial"/>
      <ax:ocxPr ax:name="Size" ax:value="8.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TitleFont">
    <ax:font ax:persistence="persistPropertyBag">
      <ax:ocxPr ax:name="Name" ax:value="Arial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</ax:ocx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123825</xdr:rowOff>
    </xdr:from>
    <xdr:to>
      <xdr:col>2</xdr:col>
      <xdr:colOff>28575</xdr:colOff>
      <xdr:row>3</xdr:row>
      <xdr:rowOff>38100</xdr:rowOff>
    </xdr:to>
    <xdr:sp macro="" textlink="">
      <xdr:nvSpPr>
        <xdr:cNvPr id="22545" name="Line 17"/>
        <xdr:cNvSpPr>
          <a:spLocks noChangeShapeType="1"/>
        </xdr:cNvSpPr>
      </xdr:nvSpPr>
      <xdr:spPr bwMode="auto">
        <a:xfrm flipV="1">
          <a:off x="28575" y="238125"/>
          <a:ext cx="11049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</xdr:colOff>
      <xdr:row>3</xdr:row>
      <xdr:rowOff>28575</xdr:rowOff>
    </xdr:from>
    <xdr:to>
      <xdr:col>2</xdr:col>
      <xdr:colOff>47625</xdr:colOff>
      <xdr:row>4</xdr:row>
      <xdr:rowOff>76200</xdr:rowOff>
    </xdr:to>
    <xdr:sp macro="" textlink="">
      <xdr:nvSpPr>
        <xdr:cNvPr id="22546" name="Line 18"/>
        <xdr:cNvSpPr>
          <a:spLocks noChangeShapeType="1"/>
        </xdr:cNvSpPr>
      </xdr:nvSpPr>
      <xdr:spPr bwMode="auto">
        <a:xfrm flipV="1">
          <a:off x="38100" y="419100"/>
          <a:ext cx="11144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\DATA%20(E)\My%20P%20S%20%20Project.xls\&#3592;&#3656;&#3634;&#3618;\Inventory.&#3595;&#3639;&#3657;&#3629;%205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tv\data%20(D)\MyGuru.Sukanda\My%20P%20S%20%20Project.xls\&#3648;&#3610;&#3655;&#3604;&#3648;&#3605;&#3621;&#3655;&#3604;,&#3649;&#3610;&#3610;&#3615;&#3619;&#3660;&#3629;&#3617;\&#3649;&#3610;&#3610;&#3615;&#3629;&#3619;&#3660;&#3617;\&#3615;&#3629;&#3619;&#3660;&#3617;&#3648;&#3595;&#3655;&#3609;&#3619;&#3633;&#3610;&#3648;&#3594;&#3655;&#358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\DATA%20(E)\My%20P%20S%20%20Project.xls\&#3592;&#3656;&#3634;&#3618;\&#3592;&#3656;&#3634;&#3618;&#3648;&#3594;&#3655;&#3588;%202551%20SAMSUNG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nterthedata"/>
      <sheetName val="Template"/>
      <sheetName val="Database"/>
      <sheetName val="ประวัติเดิม"/>
      <sheetName val="Document"/>
      <sheetName val="Other"/>
      <sheetName val="Products สินค้า"/>
      <sheetName val="Suppliers ร้านค้า"/>
      <sheetName val="PayDatabase"/>
      <sheetName val="Payment"/>
      <sheetName val="บันทึกจ่ายเช็ค"/>
      <sheetName val="พิมพ์ตาราง"/>
      <sheetName val="จ่ายเดือน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R1">
            <v>186</v>
          </cell>
        </row>
        <row r="2">
          <cell r="R2" t="str">
            <v xml:space="preserve">กรุงเทพสกรูไทย / ซ่งจั้ว  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รายชื่อร้านค้า"/>
      <sheetName val="พิมพ์ไม่มีตาราง"/>
      <sheetName val="พิมพ์ใบเช็นรับเช็ค"/>
      <sheetName val="รวมเช็นรับเช็ค"/>
      <sheetName val="data"/>
      <sheetName val="นมผึ้ง"/>
      <sheetName val="เก็บบิลแล้ว ปี 54"/>
      <sheetName val="เก็บบิลแล้ว ปี 53"/>
      <sheetName val="เก็บบิลแล้ว ปี 52"/>
      <sheetName val="เก็บบิลแล้วปี 51"/>
      <sheetName val="เก็บบิลแล้วปี 50"/>
      <sheetName val="เก็บบิลแล้วปี 49"/>
      <sheetName val="เก็บบิลแล้วปี 48"/>
      <sheetName val="จดหมายแจ้งการรับเช็ค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F2" t="str">
            <v>เงือนไข</v>
          </cell>
        </row>
        <row r="3">
          <cell r="F3" t="str">
            <v>หักบัญชี</v>
          </cell>
        </row>
        <row r="4">
          <cell r="F4" t="str">
            <v>เงินสด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สำหรับแก้BBL"/>
      <sheetName val="BBLพิมพ์เคี้ยวเซร่า"/>
      <sheetName val="เตรียม BBL"/>
      <sheetName val="คุม BBL"/>
      <sheetName val="พิมพ์แก้ไข TMB"/>
      <sheetName val="TMB"/>
      <sheetName val="เตรียม TMB"/>
      <sheetName val="คุม Tmb"/>
      <sheetName val="พิมพ์แก้ไข AY"/>
      <sheetName val="AYพิมพ์"/>
      <sheetName val="แก้ฟอร์มใหม่"/>
      <sheetName val="AYฟอร์มใหม่"/>
      <sheetName val="คุมAYเล่มปัจบัน"/>
      <sheetName val="เตรียม AY"/>
      <sheetName val="รายละเอียดในการสั่งจ่าย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2">
          <cell r="B2" t="str">
            <v>ร้านค้า</v>
          </cell>
        </row>
        <row r="4">
          <cell r="B4" t="str">
            <v>เบิก</v>
          </cell>
        </row>
        <row r="5">
          <cell r="B5" t="str">
            <v>ยกเลิก</v>
          </cell>
        </row>
        <row r="6">
          <cell r="B6" t="str">
            <v xml:space="preserve">สรรพากร ภพ 30 </v>
          </cell>
        </row>
        <row r="7">
          <cell r="B7" t="str">
            <v xml:space="preserve">ประกันสังคม </v>
          </cell>
        </row>
        <row r="8">
          <cell r="B8" t="str">
            <v>กองทุนเงินทดแทน</v>
          </cell>
        </row>
        <row r="9">
          <cell r="B9" t="str">
            <v>การไฟฟ้านครหลวง</v>
          </cell>
        </row>
        <row r="10">
          <cell r="B10" t="str">
            <v>การประปานครหลวง</v>
          </cell>
        </row>
        <row r="11">
          <cell r="B11" t="str">
            <v xml:space="preserve">เอ.ไอ.เอ </v>
          </cell>
        </row>
        <row r="12">
          <cell r="B12" t="str">
            <v xml:space="preserve">กังวานการาจ </v>
          </cell>
        </row>
        <row r="13">
          <cell r="B13" t="str">
            <v>กังวานการาจ</v>
          </cell>
        </row>
        <row r="14">
          <cell r="B14" t="str">
            <v xml:space="preserve">วิริยะประกันถัย </v>
          </cell>
        </row>
        <row r="15">
          <cell r="B15" t="str">
            <v>ร.พ.บางปะกอก 2 บางบอน</v>
          </cell>
        </row>
        <row r="16">
          <cell r="B16" t="str">
            <v>ยู.บี.การบัญชีกฏหมาย และ นักสืบ</v>
          </cell>
        </row>
        <row r="17">
          <cell r="B17" t="str">
            <v xml:space="preserve">เคียวเซร่ามิต้า (ประเทศไทย) </v>
          </cell>
        </row>
        <row r="18">
          <cell r="B18" t="str">
            <v>เฮส.ที.เมท เครื่องกรองน้ำ</v>
          </cell>
        </row>
        <row r="19">
          <cell r="B19" t="str">
            <v>ศรีสมโซติ  อินเตอร์เนชั่นแนล  จำกัด</v>
          </cell>
        </row>
        <row r="20">
          <cell r="B20" t="str">
            <v xml:space="preserve">สยามอินโดทูลส์  </v>
          </cell>
        </row>
        <row r="21">
          <cell r="B21" t="str">
            <v>ดี.โอ.พี.เพ้นท์</v>
          </cell>
        </row>
        <row r="22">
          <cell r="B22" t="str">
            <v xml:space="preserve">เอ็กซทรู้ด แอนด์ แพ็คเกจจิ้ง คอร์ปอเรชั่น </v>
          </cell>
        </row>
        <row r="23">
          <cell r="B23" t="str">
            <v>มิตรเจริญเคเบิลเวอร์คส์</v>
          </cell>
        </row>
        <row r="24">
          <cell r="B24" t="str">
            <v>ซีเอสพี สตีลเซ็นเตอร์ จำกัด (มหาชน)</v>
          </cell>
        </row>
        <row r="25">
          <cell r="B25" t="str">
            <v xml:space="preserve">ชัยสุพัฒน์ / ซี เอส พี เทรดดิ้ง </v>
          </cell>
        </row>
        <row r="26">
          <cell r="B26" t="str">
            <v>เอส.เจ.เอส.สตีล *</v>
          </cell>
        </row>
        <row r="27">
          <cell r="B27" t="str">
            <v xml:space="preserve">เอส.เจ.เอส.สตีล </v>
          </cell>
        </row>
        <row r="28">
          <cell r="B28" t="str">
            <v xml:space="preserve">สหจินคาวัฒน์                      </v>
          </cell>
        </row>
        <row r="29">
          <cell r="B29" t="str">
            <v xml:space="preserve">ศุภกิจ โปรดักส์  </v>
          </cell>
        </row>
        <row r="30">
          <cell r="B30" t="str">
            <v>โชคเจริญพลาสติก</v>
          </cell>
        </row>
        <row r="31">
          <cell r="B31" t="str">
            <v>ล.โลหะชัย</v>
          </cell>
        </row>
        <row r="32">
          <cell r="B32" t="str">
            <v xml:space="preserve">เต็กเฮงสตีล(1999) </v>
          </cell>
        </row>
        <row r="33">
          <cell r="B33" t="str">
            <v xml:space="preserve">ที.ไอ.ดี.เอ็นจิเนียริ่ง </v>
          </cell>
        </row>
        <row r="34">
          <cell r="B34" t="str">
            <v>KC ( คิ้มจั้วสตีล )</v>
          </cell>
        </row>
        <row r="35">
          <cell r="B35" t="str">
            <v>เอส.เค.สีและเคมี</v>
          </cell>
        </row>
        <row r="36">
          <cell r="B36" t="str">
            <v>ชั้งฮวดโลหะภัณฑ์</v>
          </cell>
        </row>
        <row r="37">
          <cell r="B37" t="str">
            <v>มงคลเพ้นท์</v>
          </cell>
        </row>
        <row r="38">
          <cell r="B38" t="str">
            <v>ไพศาลเคมีคอล</v>
          </cell>
        </row>
        <row r="39">
          <cell r="B39" t="str">
            <v xml:space="preserve">ที.อาร์.เอ็น.เพ้นท์ </v>
          </cell>
        </row>
        <row r="40">
          <cell r="B40" t="str">
            <v>เอ็ม.เค.พี</v>
          </cell>
        </row>
        <row r="41">
          <cell r="B41" t="str">
            <v>เซียมเล้ง</v>
          </cell>
        </row>
        <row r="42">
          <cell r="B42" t="str">
            <v xml:space="preserve">วี.อาร์ </v>
          </cell>
        </row>
        <row r="43">
          <cell r="B43" t="str">
            <v>อภิชัยอ๊อกชิเย่น</v>
          </cell>
        </row>
        <row r="44">
          <cell r="B44" t="str">
            <v>ราชาปิโตรเลี่ยม</v>
          </cell>
        </row>
        <row r="45">
          <cell r="B45" t="str">
            <v>กิจถาวรพลาสติก</v>
          </cell>
        </row>
        <row r="46">
          <cell r="B46" t="str">
            <v>ศรีเจริญ การชุบ</v>
          </cell>
        </row>
        <row r="47">
          <cell r="B47" t="str">
            <v>ชาติการชุบ</v>
          </cell>
        </row>
        <row r="48">
          <cell r="B48" t="str">
            <v xml:space="preserve">มิตรรุ่งเรือง เอ็นจิเนียริ่ง </v>
          </cell>
        </row>
        <row r="49">
          <cell r="B49" t="str">
            <v>เอ็น.ที.เอ็น.โปรดักส์</v>
          </cell>
        </row>
        <row r="50">
          <cell r="B50" t="str">
            <v>ยรรยงโลหะการ</v>
          </cell>
        </row>
        <row r="51">
          <cell r="B51" t="str">
            <v>พี.เอ็ม.โลหะภัณฑ์</v>
          </cell>
        </row>
        <row r="52">
          <cell r="B52" t="str">
            <v>กรุงเทพสกรูไทย</v>
          </cell>
        </row>
        <row r="53">
          <cell r="B53" t="str">
            <v>ธีระพัฒน์</v>
          </cell>
        </row>
        <row r="54">
          <cell r="B54" t="str">
            <v>ชัยยุทธ</v>
          </cell>
        </row>
        <row r="55">
          <cell r="B55" t="str">
            <v>อิษฎา</v>
          </cell>
        </row>
        <row r="56">
          <cell r="B56" t="str">
            <v>นพดล/ซิงค์</v>
          </cell>
        </row>
        <row r="57">
          <cell r="B57" t="str">
            <v>แว่น / สรศักดิ์</v>
          </cell>
        </row>
        <row r="58">
          <cell r="B58" t="str">
            <v>บุญส่ง</v>
          </cell>
        </row>
        <row r="59">
          <cell r="B59" t="str">
            <v>ธราชัย</v>
          </cell>
        </row>
        <row r="60">
          <cell r="B60" t="str">
            <v>พรสว่าง</v>
          </cell>
        </row>
        <row r="61">
          <cell r="B61" t="str">
            <v>บัญญัติอุตสาหกรรม 1998</v>
          </cell>
        </row>
        <row r="62">
          <cell r="B62" t="str">
            <v xml:space="preserve">ยู.อี.บรรจุภัณฑ์   </v>
          </cell>
        </row>
        <row r="63">
          <cell r="B63" t="str">
            <v>เค.แอล.ซัพพลาย</v>
          </cell>
        </row>
        <row r="64">
          <cell r="B64" t="str">
            <v>ลีเดอร์</v>
          </cell>
        </row>
        <row r="65">
          <cell r="B65" t="str">
            <v>ดวงเงิน</v>
          </cell>
        </row>
        <row r="66">
          <cell r="B66" t="str">
            <v>สุนทรสปริง</v>
          </cell>
        </row>
        <row r="67">
          <cell r="B67" t="str">
            <v>ยรรยงพลาสติก</v>
          </cell>
        </row>
        <row r="68">
          <cell r="B68" t="str">
            <v>ภัทรกิจพลาสติก</v>
          </cell>
        </row>
        <row r="69">
          <cell r="B69" t="str">
            <v xml:space="preserve">ภาวิณีเทรดดิ้ง </v>
          </cell>
        </row>
        <row r="70">
          <cell r="B70" t="str">
            <v>ที.เจ.เจ.เทรดดิ้ง</v>
          </cell>
        </row>
        <row r="71">
          <cell r="B71" t="str">
            <v>ที.อาร์ .วี</v>
          </cell>
        </row>
        <row r="72">
          <cell r="B72" t="str">
            <v>เอกชัยสลักภัณฑ์  โทร.0-28924968</v>
          </cell>
        </row>
        <row r="73">
          <cell r="B73" t="str">
            <v>ไท้เพ้ง  โทร.0-2468-2240</v>
          </cell>
        </row>
        <row r="74">
          <cell r="B74" t="str">
            <v>หมวย / เหล็กจอทีวี</v>
          </cell>
        </row>
        <row r="75">
          <cell r="B75" t="str">
            <v>อุดมสวัสดื</v>
          </cell>
        </row>
        <row r="76">
          <cell r="B76" t="str">
            <v>ฮวด</v>
          </cell>
        </row>
        <row r="77">
          <cell r="B77" t="str">
            <v>ปัญญาการช่าง</v>
          </cell>
        </row>
        <row r="78">
          <cell r="B78" t="str">
            <v>ศราธรเมทอล(เก่ง อ้อย)</v>
          </cell>
        </row>
        <row r="79">
          <cell r="B79" t="str">
            <v>ทีสแฟม</v>
          </cell>
        </row>
        <row r="80">
          <cell r="B80" t="str">
            <v xml:space="preserve">ร้านรุ่งเจริญฮาร์ดแวร์ </v>
          </cell>
        </row>
        <row r="81">
          <cell r="B81" t="str">
            <v>สรรชัย</v>
          </cell>
        </row>
        <row r="82">
          <cell r="B82" t="str">
            <v>ส.บุญเจริญ</v>
          </cell>
        </row>
        <row r="83">
          <cell r="B83" t="str">
            <v>สมจิตนทำไม้</v>
          </cell>
        </row>
        <row r="84">
          <cell r="B84" t="str">
            <v>ปลิว</v>
          </cell>
        </row>
        <row r="85">
          <cell r="B85" t="str">
            <v xml:space="preserve">โครโนสอินดัสทรี (1997) </v>
          </cell>
        </row>
        <row r="86">
          <cell r="B86" t="str">
            <v>ปัญญาพาณิชย์</v>
          </cell>
        </row>
        <row r="87">
          <cell r="B87" t="str">
            <v>เอส.เค.ดับบลิว สตีลส์โปรดัคท์ จำกัด</v>
          </cell>
        </row>
        <row r="88">
          <cell r="B88" t="str">
            <v>เอกบัณฑิตการชุบ</v>
          </cell>
        </row>
        <row r="89">
          <cell r="B89" t="str">
            <v>ธนวัฒน์ โลหะกิจ</v>
          </cell>
        </row>
        <row r="90">
          <cell r="B90" t="str">
            <v>สันติ</v>
          </cell>
        </row>
        <row r="91">
          <cell r="B91" t="str">
            <v>บัวเพชร</v>
          </cell>
        </row>
        <row r="92">
          <cell r="B92" t="str">
            <v>VP-SPT</v>
          </cell>
        </row>
        <row r="93">
          <cell r="B93" t="str">
            <v xml:space="preserve">อินเตอร์แมช แอนด์ เซอร์วิส  </v>
          </cell>
        </row>
        <row r="94">
          <cell r="B94" t="str">
            <v xml:space="preserve">ชินเวศน์ คอร์ปอเรชั่น </v>
          </cell>
        </row>
        <row r="95">
          <cell r="B95" t="str">
            <v>เอส.เค.เครืองเย็น</v>
          </cell>
        </row>
        <row r="96">
          <cell r="B96" t="str">
            <v>ศาลเจ้าปึงเถ่ากงม่า สุขสวัสดิ์ 14</v>
          </cell>
        </row>
        <row r="97">
          <cell r="B97" t="str">
            <v>ชมรม สุขสวัสดิ์ 14</v>
          </cell>
        </row>
        <row r="98">
          <cell r="B98" t="str">
            <v>ชมรม โชคดี</v>
          </cell>
        </row>
        <row r="99">
          <cell r="B99" t="str">
            <v xml:space="preserve">ดีไซน์  บิชิเนสฟอร์ม </v>
          </cell>
        </row>
        <row r="100">
          <cell r="B100" t="str">
            <v xml:space="preserve">ดีไซน์  บิชิเนสฟอร์ม </v>
          </cell>
        </row>
        <row r="101">
          <cell r="B101" t="str">
            <v>ธวัลพร เทรดดิ้ง</v>
          </cell>
        </row>
        <row r="102">
          <cell r="B102" t="str">
            <v>พี.เอ.ที.พลาสติก</v>
          </cell>
        </row>
        <row r="103">
          <cell r="B103" t="str">
            <v>ชัยเจริญการไฟฟ้า</v>
          </cell>
        </row>
        <row r="104">
          <cell r="B104" t="str">
            <v xml:space="preserve">ฮุ้งชอ </v>
          </cell>
        </row>
        <row r="105">
          <cell r="B105" t="str">
            <v>จิรกิตติ์เทรดดิ้ง</v>
          </cell>
        </row>
        <row r="106">
          <cell r="B106" t="str">
            <v>เค เคมีคอล</v>
          </cell>
        </row>
        <row r="107">
          <cell r="B107" t="str">
            <v>ฮั่งหลีเชียงค้ากระสอบ</v>
          </cell>
        </row>
        <row r="108">
          <cell r="B108" t="str">
            <v xml:space="preserve">อมรชัยพลาสติก  โอนเข้าบัญชี ธ.กรุงเทพ / อโศกดินแดง  ออมทรัพย์  185-0-018738  นายอมรชัย สุริยาอมรชัย </v>
          </cell>
        </row>
        <row r="109">
          <cell r="B109" t="str">
            <v>เอ็น.พี.เอ็น.เมทัลเวิร์ด</v>
          </cell>
        </row>
        <row r="110">
          <cell r="B110" t="str">
            <v>อาร์.เอส.ชัตเตอร์</v>
          </cell>
        </row>
        <row r="111">
          <cell r="B111" t="str">
            <v xml:space="preserve">ต้อย </v>
          </cell>
        </row>
        <row r="112">
          <cell r="B112" t="str">
            <v>ตุ๋ย</v>
          </cell>
        </row>
        <row r="113">
          <cell r="B113" t="str">
            <v>แชร์เผด็จ A</v>
          </cell>
        </row>
        <row r="114">
          <cell r="B114" t="str">
            <v>แชร์เผด็จ B</v>
          </cell>
        </row>
        <row r="115">
          <cell r="B115" t="str">
            <v>แชร์สมาน</v>
          </cell>
        </row>
        <row r="116">
          <cell r="B116" t="str">
            <v>นิกร</v>
          </cell>
        </row>
        <row r="117">
          <cell r="B117" t="str">
            <v>ทนานิกุล</v>
          </cell>
        </row>
        <row r="118">
          <cell r="B118" t="str">
            <v>แชร์เผด็จ</v>
          </cell>
        </row>
        <row r="119">
          <cell r="B119" t="str">
            <v>แชร์บุญชัย</v>
          </cell>
        </row>
        <row r="120">
          <cell r="B120" t="str">
            <v>อมรศักดิ์</v>
          </cell>
        </row>
        <row r="121">
          <cell r="B121" t="str">
            <v>เจี๊ยบ / ถุงมือ ใกล้โรงงานปริ้นบอก</v>
          </cell>
        </row>
        <row r="122">
          <cell r="B122" t="str">
            <v>แชร์อมรศักดิ์ / หยู่</v>
          </cell>
        </row>
        <row r="123">
          <cell r="B123" t="str">
            <v>แชร์สมรักษ์</v>
          </cell>
        </row>
        <row r="124">
          <cell r="B124" t="str">
            <v>น้อย</v>
          </cell>
        </row>
        <row r="125">
          <cell r="B125" t="str">
            <v xml:space="preserve">จู้ </v>
          </cell>
        </row>
        <row r="126">
          <cell r="B126" t="str">
            <v>บุ้ง</v>
          </cell>
        </row>
        <row r="127">
          <cell r="B127" t="str">
            <v>นิคอนเพ้นท์</v>
          </cell>
        </row>
        <row r="128">
          <cell r="B128" t="str">
            <v>IEO</v>
          </cell>
        </row>
        <row r="129">
          <cell r="B129" t="str">
            <v>โลหะถาวร</v>
          </cell>
        </row>
        <row r="130">
          <cell r="B130" t="str">
            <v xml:space="preserve">อนงค์โลหะกิจ </v>
          </cell>
        </row>
        <row r="131">
          <cell r="B131" t="str">
            <v>แชร์เสรี</v>
          </cell>
        </row>
        <row r="132">
          <cell r="B132" t="str">
            <v>แชร์สมภพ</v>
          </cell>
        </row>
        <row r="133">
          <cell r="B133" t="str">
            <v>แชร์ประเสริฐ</v>
          </cell>
        </row>
        <row r="134">
          <cell r="B134" t="str">
            <v>วิริยะประกันภัย</v>
          </cell>
        </row>
        <row r="135">
          <cell r="B135" t="str">
            <v>วิริยะประกันภัย</v>
          </cell>
        </row>
        <row r="136">
          <cell r="B136" t="str">
            <v>พี่จู้</v>
          </cell>
        </row>
        <row r="137">
          <cell r="B137" t="str">
            <v>แชร์ลิ้ม</v>
          </cell>
        </row>
        <row r="138">
          <cell r="B138" t="str">
            <v>สแตนเลส</v>
          </cell>
        </row>
        <row r="139">
          <cell r="B139" t="str">
            <v>ค่าพิมพ์ปุ๊กเหล็ก</v>
          </cell>
        </row>
        <row r="140">
          <cell r="B140" t="str">
            <v>ตู้อาร์ต</v>
          </cell>
        </row>
        <row r="141">
          <cell r="B141" t="str">
            <v>NTS</v>
          </cell>
        </row>
        <row r="142">
          <cell r="B142" t="str">
            <v>โส่ยเครื่องปั๊ม</v>
          </cell>
        </row>
        <row r="143">
          <cell r="B143" t="str">
            <v>พารากอน สตีล ซัพพลาย</v>
          </cell>
        </row>
        <row r="144">
          <cell r="B144" t="str">
            <v>เจ้น้อย</v>
          </cell>
        </row>
        <row r="145">
          <cell r="B145" t="str">
            <v>หมวย</v>
          </cell>
        </row>
        <row r="146">
          <cell r="B146" t="str">
            <v>เอ็น.พี.เอ็น.เมทัลเวิร์ค</v>
          </cell>
        </row>
        <row r="147">
          <cell r="B147" t="str">
            <v>ศราธรเมทอล(เก่ง อ้อย)</v>
          </cell>
        </row>
        <row r="148">
          <cell r="B148" t="str">
            <v>ทัศนีย์การชุบ</v>
          </cell>
        </row>
        <row r="149">
          <cell r="B149" t="str">
            <v>คืนทุนร่วมหุ้นที่จรัญ 13</v>
          </cell>
        </row>
        <row r="150">
          <cell r="B150" t="str">
            <v xml:space="preserve">คืนทุนร่วมหุ้นที่จรัญ </v>
          </cell>
        </row>
        <row r="151">
          <cell r="B151" t="str">
            <v>ค่าใช้เกี่ยว จรัญ 13</v>
          </cell>
        </row>
        <row r="152">
          <cell r="B152" t="str">
            <v>ค่าใช้เกี่ยวที่สาย 1</v>
          </cell>
        </row>
        <row r="153">
          <cell r="B153" t="str">
            <v>ชั้นโชว์</v>
          </cell>
        </row>
        <row r="154">
          <cell r="B154" t="str">
            <v>วิริยะประกันภัย // ลักษณ์ชัย  จิโรจนพานิช</v>
          </cell>
        </row>
        <row r="155">
          <cell r="B155" t="str">
            <v xml:space="preserve">ฟอร์ท อินดัสเทรียล 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" enableFormatConditionsCalculation="0">
    <tabColor indexed="53"/>
  </sheetPr>
  <dimension ref="A1:W45"/>
  <sheetViews>
    <sheetView topLeftCell="A10" workbookViewId="0">
      <selection activeCell="G17" sqref="G17"/>
    </sheetView>
  </sheetViews>
  <sheetFormatPr defaultRowHeight="18"/>
  <cols>
    <col min="1" max="1" width="32.7109375" style="37" bestFit="1" customWidth="1"/>
    <col min="2" max="2" width="34" style="37" bestFit="1" customWidth="1"/>
    <col min="3" max="3" width="11.140625" style="38" customWidth="1"/>
    <col min="4" max="4" width="3.85546875" style="37" customWidth="1"/>
    <col min="5" max="5" width="3.140625" style="37" bestFit="1" customWidth="1"/>
    <col min="6" max="6" width="2.85546875" style="37" bestFit="1" customWidth="1"/>
    <col min="7" max="7" width="38.42578125" style="37" customWidth="1"/>
    <col min="8" max="8" width="9.28515625" style="39" bestFit="1" customWidth="1"/>
    <col min="9" max="9" width="12.42578125" style="37" bestFit="1" customWidth="1"/>
    <col min="10" max="10" width="23.7109375" style="37" bestFit="1" customWidth="1"/>
    <col min="11" max="11" width="9.85546875" style="37" bestFit="1" customWidth="1"/>
    <col min="12" max="12" width="8.7109375" style="37" bestFit="1" customWidth="1"/>
    <col min="13" max="13" width="3.42578125" style="37" bestFit="1" customWidth="1"/>
    <col min="14" max="14" width="8.85546875" style="37" bestFit="1" customWidth="1"/>
    <col min="15" max="15" width="15.7109375" style="37" bestFit="1" customWidth="1"/>
    <col min="16" max="16" width="12.42578125" style="37" bestFit="1" customWidth="1"/>
    <col min="17" max="17" width="11" style="37" bestFit="1" customWidth="1"/>
    <col min="18" max="18" width="8" style="37" bestFit="1" customWidth="1"/>
    <col min="19" max="19" width="9.140625" style="37"/>
    <col min="20" max="20" width="1.7109375" style="37" bestFit="1" customWidth="1"/>
    <col min="21" max="22" width="9.140625" style="37"/>
    <col min="23" max="23" width="22" style="37" customWidth="1"/>
    <col min="24" max="24" width="66.5703125" style="37" customWidth="1"/>
    <col min="25" max="16384" width="9.140625" style="37"/>
  </cols>
  <sheetData>
    <row r="1" spans="1:23" ht="30" customHeight="1">
      <c r="A1" s="48" t="s">
        <v>5</v>
      </c>
      <c r="B1" s="48" t="s">
        <v>33</v>
      </c>
      <c r="C1" s="49"/>
      <c r="D1" s="50"/>
      <c r="E1" s="51"/>
      <c r="F1" s="48"/>
      <c r="G1" s="48"/>
      <c r="H1" s="52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U1" s="74">
        <v>0</v>
      </c>
      <c r="V1" s="74"/>
      <c r="W1" s="74">
        <f>LOOKUP(9.99999999999999E+307,U:U)</f>
        <v>7</v>
      </c>
    </row>
    <row r="2" spans="1:23" ht="18" customHeight="1">
      <c r="A2" s="37" t="s">
        <v>35</v>
      </c>
      <c r="B2" s="37" t="s">
        <v>35</v>
      </c>
      <c r="C2" s="43" t="s">
        <v>9</v>
      </c>
      <c r="D2" s="50" t="s">
        <v>15</v>
      </c>
      <c r="U2" s="74">
        <f>IF(ISNUMBER(SEARCH($V$1,A2)),LOOKUP(9.99999999999999E+307,U$1:U1)+1,"")</f>
        <v>1</v>
      </c>
      <c r="V2" s="74"/>
      <c r="W2" s="74" t="str">
        <f>IF(ROWS(W$2:W2)&gt;$W$1,"",LOOKUP(ROWS(W$2:W2),U:U,A:A))</f>
        <v xml:space="preserve">สรรพากร ภพ 30 </v>
      </c>
    </row>
    <row r="3" spans="1:23" ht="18" customHeight="1">
      <c r="A3" s="37" t="s">
        <v>36</v>
      </c>
      <c r="B3" s="37" t="s">
        <v>36</v>
      </c>
      <c r="C3" s="43" t="s">
        <v>9</v>
      </c>
      <c r="D3" s="50" t="s">
        <v>15</v>
      </c>
      <c r="U3" s="74">
        <f>IF(ISNUMBER(SEARCH($V$1,A3)),LOOKUP(9.99999999999999E+307,U$1:U2)+1,"")</f>
        <v>2</v>
      </c>
      <c r="V3" s="74"/>
      <c r="W3" s="74" t="str">
        <f>IF(ROWS(W$2:W3)&gt;$W$1,"",LOOKUP(ROWS(W$2:W3),U:U,A:A))</f>
        <v xml:space="preserve">ประกันสังคม </v>
      </c>
    </row>
    <row r="4" spans="1:23" ht="18" customHeight="1">
      <c r="A4" s="17" t="s">
        <v>37</v>
      </c>
      <c r="B4" s="17" t="s">
        <v>37</v>
      </c>
      <c r="C4" s="43" t="s">
        <v>9</v>
      </c>
      <c r="D4" s="50" t="s">
        <v>15</v>
      </c>
      <c r="U4" s="74">
        <f>IF(ISNUMBER(SEARCH($V$1,A4)),LOOKUP(9.99999999999999E+307,U$1:U3)+1,"")</f>
        <v>3</v>
      </c>
      <c r="V4" s="74"/>
      <c r="W4" s="74" t="str">
        <f>IF(ROWS(W$2:W4)&gt;$W$1,"",LOOKUP(ROWS(W$2:W4),U:U,A:A))</f>
        <v>กองทุนเงินทดแทน</v>
      </c>
    </row>
    <row r="5" spans="1:23" ht="18" customHeight="1">
      <c r="A5" s="37" t="s">
        <v>14</v>
      </c>
      <c r="B5" s="37" t="s">
        <v>14</v>
      </c>
      <c r="C5" s="45" t="s">
        <v>9</v>
      </c>
      <c r="D5" s="45" t="s">
        <v>15</v>
      </c>
      <c r="G5" s="42"/>
      <c r="H5" s="16"/>
      <c r="I5" s="44"/>
      <c r="U5" s="74">
        <f>IF(ISNUMBER(SEARCH($V$1,A5)),LOOKUP(9.99999999999999E+307,U$1:U4)+1,"")</f>
        <v>4</v>
      </c>
      <c r="V5" s="74"/>
      <c r="W5" s="74" t="str">
        <f>IF(ROWS(W$2:W5)&gt;$W$1,"",LOOKUP(ROWS(W$2:W5),U:U,A:A))</f>
        <v>การไฟฟ้านครหลวง</v>
      </c>
    </row>
    <row r="6" spans="1:23" ht="18" customHeight="1">
      <c r="A6" s="37" t="s">
        <v>38</v>
      </c>
      <c r="B6" s="37" t="s">
        <v>38</v>
      </c>
      <c r="C6" s="45" t="s">
        <v>9</v>
      </c>
      <c r="D6" s="50" t="s">
        <v>15</v>
      </c>
      <c r="G6" s="42"/>
      <c r="H6" s="16"/>
      <c r="I6" s="44"/>
      <c r="U6" s="74">
        <f>IF(ISNUMBER(SEARCH($V$1,A6)),LOOKUP(9.99999999999999E+307,U$1:U5)+1,"")</f>
        <v>5</v>
      </c>
      <c r="V6" s="74"/>
      <c r="W6" s="74" t="str">
        <f>IF(ROWS(W$2:W6)&gt;$W$1,"",LOOKUP(ROWS(W$2:W6),U:U,A:A))</f>
        <v>การประปานครหลวง</v>
      </c>
    </row>
    <row r="7" spans="1:23" ht="18" customHeight="1">
      <c r="A7" s="42" t="s">
        <v>0</v>
      </c>
      <c r="B7" s="42" t="s">
        <v>13</v>
      </c>
      <c r="C7" s="40" t="s">
        <v>16</v>
      </c>
      <c r="D7" s="46"/>
      <c r="G7" s="42"/>
      <c r="H7" s="16"/>
      <c r="I7" s="44"/>
      <c r="U7" s="74">
        <f>IF(ISNUMBER(SEARCH($V$1,A7)),LOOKUP(9.99999999999999E+307,U$1:U6)+1,"")</f>
        <v>6</v>
      </c>
      <c r="V7" s="74"/>
      <c r="W7" s="74" t="str">
        <f>IF(ROWS(W$2:W7)&gt;$W$1,"",LOOKUP(ROWS(W$2:W7),U:U,A:A))</f>
        <v xml:space="preserve">วี.อาร์ </v>
      </c>
    </row>
    <row r="8" spans="1:23" ht="18" customHeight="1">
      <c r="A8" s="53" t="s">
        <v>39</v>
      </c>
      <c r="B8" s="42"/>
      <c r="C8" s="40"/>
      <c r="G8" s="42"/>
      <c r="H8" s="16"/>
      <c r="I8" s="44"/>
      <c r="U8" s="74">
        <f>IF(ISNUMBER(SEARCH($V$1,A8)),LOOKUP(9.99999999999999E+307,U$1:U7)+1,"")</f>
        <v>7</v>
      </c>
      <c r="V8" s="74"/>
      <c r="W8" s="74" t="str">
        <f>IF(ROWS(W$2:W8)&gt;$W$1,"",LOOKUP(ROWS(W$2:W8),U:U,A:A))</f>
        <v>แทรกเหนือบรรทัดนี้</v>
      </c>
    </row>
    <row r="10" spans="1:23" ht="23.25">
      <c r="A10" s="80" t="s">
        <v>23</v>
      </c>
    </row>
    <row r="11" spans="1:23" ht="23.25">
      <c r="A11" s="80" t="s">
        <v>27</v>
      </c>
    </row>
    <row r="12" spans="1:23" ht="23.25">
      <c r="A12" s="80" t="s">
        <v>28</v>
      </c>
    </row>
    <row r="13" spans="1:23" ht="23.25">
      <c r="A13" s="80" t="s">
        <v>29</v>
      </c>
    </row>
    <row r="14" spans="1:23" ht="23.25">
      <c r="A14" s="80" t="s">
        <v>30</v>
      </c>
    </row>
    <row r="15" spans="1:23" ht="23.25">
      <c r="A15" s="80" t="s">
        <v>31</v>
      </c>
    </row>
    <row r="16" spans="1:23" ht="23.25">
      <c r="A16" s="80" t="s">
        <v>32</v>
      </c>
    </row>
    <row r="17" spans="1:1" ht="23.25">
      <c r="A17" s="80" t="s">
        <v>25</v>
      </c>
    </row>
    <row r="18" spans="1:1" ht="23.25">
      <c r="A18" s="80" t="s">
        <v>58</v>
      </c>
    </row>
    <row r="19" spans="1:1" ht="23.25">
      <c r="A19" s="80" t="s">
        <v>63</v>
      </c>
    </row>
    <row r="20" spans="1:1" ht="23.25">
      <c r="A20" s="80" t="s">
        <v>59</v>
      </c>
    </row>
    <row r="21" spans="1:1" ht="23.25">
      <c r="A21" s="80" t="s">
        <v>31</v>
      </c>
    </row>
    <row r="22" spans="1:1" ht="23.25">
      <c r="A22" s="80" t="s">
        <v>32</v>
      </c>
    </row>
    <row r="23" spans="1:1" ht="23.25">
      <c r="A23" s="80" t="s">
        <v>60</v>
      </c>
    </row>
    <row r="24" spans="1:1" ht="23.25">
      <c r="A24" s="80" t="s">
        <v>64</v>
      </c>
    </row>
    <row r="25" spans="1:1" ht="23.25">
      <c r="A25" s="80" t="s">
        <v>61</v>
      </c>
    </row>
    <row r="26" spans="1:1" ht="23.25">
      <c r="A26" s="80" t="s">
        <v>31</v>
      </c>
    </row>
    <row r="27" spans="1:1" ht="23.25">
      <c r="A27" s="80" t="s">
        <v>32</v>
      </c>
    </row>
    <row r="28" spans="1:1" ht="23.25">
      <c r="A28" s="80" t="s">
        <v>62</v>
      </c>
    </row>
    <row r="29" spans="1:1" ht="23.25">
      <c r="A29" s="80" t="s">
        <v>65</v>
      </c>
    </row>
    <row r="30" spans="1:1" ht="23.25">
      <c r="A30" s="80" t="s">
        <v>61</v>
      </c>
    </row>
    <row r="31" spans="1:1" ht="23.25">
      <c r="A31" s="80" t="s">
        <v>31</v>
      </c>
    </row>
    <row r="32" spans="1:1" ht="23.25">
      <c r="A32" s="80" t="s">
        <v>32</v>
      </c>
    </row>
    <row r="33" spans="1:1" ht="23.25">
      <c r="A33" s="80" t="s">
        <v>25</v>
      </c>
    </row>
    <row r="34" spans="1:1" ht="23.25">
      <c r="A34" s="80" t="s">
        <v>46</v>
      </c>
    </row>
    <row r="35" spans="1:1" ht="23.25">
      <c r="A35" s="80" t="s">
        <v>44</v>
      </c>
    </row>
    <row r="36" spans="1:1" ht="23.25">
      <c r="A36" s="80" t="s">
        <v>45</v>
      </c>
    </row>
    <row r="37" spans="1:1" ht="23.25">
      <c r="A37" s="80" t="s">
        <v>24</v>
      </c>
    </row>
    <row r="38" spans="1:1" ht="23.25">
      <c r="A38" s="80" t="s">
        <v>26</v>
      </c>
    </row>
    <row r="39" spans="1:1" ht="23.25">
      <c r="A39" s="80" t="s">
        <v>44</v>
      </c>
    </row>
    <row r="40" spans="1:1" ht="23.25">
      <c r="A40" s="80" t="s">
        <v>67</v>
      </c>
    </row>
    <row r="41" spans="1:1" ht="23.25">
      <c r="A41" s="80" t="s">
        <v>24</v>
      </c>
    </row>
    <row r="42" spans="1:1" ht="23.25">
      <c r="A42" s="80" t="s">
        <v>26</v>
      </c>
    </row>
    <row r="43" spans="1:1" ht="23.25">
      <c r="A43" s="80" t="s">
        <v>22</v>
      </c>
    </row>
    <row r="44" spans="1:1" ht="23.25">
      <c r="A44" s="80"/>
    </row>
    <row r="45" spans="1:1" ht="23.25">
      <c r="A45" s="80"/>
    </row>
  </sheetData>
  <phoneticPr fontId="1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 enableFormatConditionsCalculation="0">
    <tabColor indexed="12"/>
  </sheetPr>
  <dimension ref="A1:AV29"/>
  <sheetViews>
    <sheetView workbookViewId="0">
      <selection activeCell="F15" sqref="F15"/>
    </sheetView>
  </sheetViews>
  <sheetFormatPr defaultColWidth="5.7109375" defaultRowHeight="9.9499999999999993" customHeight="1"/>
  <cols>
    <col min="1" max="1" width="9.7109375" style="2" customWidth="1"/>
    <col min="2" max="2" width="6.85546875" style="2" customWidth="1"/>
    <col min="3" max="3" width="4.7109375" style="2" customWidth="1"/>
    <col min="4" max="7" width="5.7109375" style="2" customWidth="1"/>
    <col min="8" max="8" width="3.28515625" style="2" customWidth="1"/>
    <col min="9" max="9" width="5.85546875" style="2" customWidth="1"/>
    <col min="10" max="10" width="11.7109375" style="2" customWidth="1"/>
    <col min="11" max="11" width="5.7109375" style="2" customWidth="1"/>
    <col min="12" max="12" width="5.85546875" style="2" customWidth="1"/>
    <col min="13" max="13" width="1.7109375" style="2" customWidth="1"/>
    <col min="14" max="14" width="4.140625" style="2" customWidth="1"/>
    <col min="15" max="27" width="5.7109375" style="2" customWidth="1"/>
    <col min="28" max="48" width="5.7109375" style="22" customWidth="1"/>
    <col min="49" max="16384" width="5.7109375" style="2"/>
  </cols>
  <sheetData>
    <row r="1" spans="1:13" ht="9" customHeight="1"/>
    <row r="2" spans="1:13" ht="11.1" customHeight="1">
      <c r="A2" s="21"/>
      <c r="B2" s="21"/>
      <c r="C2" s="21"/>
      <c r="J2" s="88">
        <f>IF(Print_Out!C3&lt;&gt;"",Print_Out!C3,"")</f>
        <v>40877</v>
      </c>
      <c r="K2" s="88"/>
      <c r="L2" s="88"/>
      <c r="M2" s="88"/>
    </row>
    <row r="3" spans="1:13" ht="11.85" customHeight="1">
      <c r="A3" s="90" t="str">
        <f>Print_Out!D3</f>
        <v>A / C PAYEE ONLY</v>
      </c>
      <c r="B3" s="90"/>
      <c r="C3" s="21"/>
      <c r="J3" s="88"/>
      <c r="K3" s="88"/>
      <c r="L3" s="88"/>
      <c r="M3" s="88"/>
    </row>
    <row r="4" spans="1:13" ht="12" customHeight="1">
      <c r="A4" s="90"/>
      <c r="B4" s="90"/>
      <c r="C4" s="21"/>
      <c r="J4" s="3"/>
      <c r="K4" s="3"/>
      <c r="L4" s="3"/>
      <c r="M4" s="3"/>
    </row>
    <row r="5" spans="1:13" ht="24.95" customHeight="1">
      <c r="A5" s="11"/>
      <c r="B5" s="25" t="str">
        <f>Print_Out!G3</f>
        <v>การไฟฟ้านครหลวง</v>
      </c>
      <c r="C5" s="25"/>
      <c r="D5" s="25"/>
      <c r="E5" s="25"/>
      <c r="F5" s="25"/>
      <c r="G5" s="25"/>
      <c r="H5" s="25"/>
      <c r="I5" s="25"/>
      <c r="J5" s="25"/>
      <c r="K5" s="25"/>
      <c r="L5" s="27" t="str">
        <f>IF(Print_Out!E3&lt;&gt;"",Print_Out!E3,"")</f>
        <v>/////</v>
      </c>
      <c r="M5" s="26"/>
    </row>
    <row r="6" spans="1:13" ht="30" customHeight="1">
      <c r="A6" s="4"/>
      <c r="B6" s="6" t="str">
        <f>"(** "&amp;BAHTTEXT(J7)&amp;" **)"</f>
        <v>(** สองแสนแปดหมื่นสามพันสองร้อยห้าสิบเอ็ดบาทถ้วน **)</v>
      </c>
      <c r="C6" s="6"/>
      <c r="D6" s="6"/>
      <c r="E6" s="6"/>
      <c r="F6" s="6"/>
      <c r="G6" s="6"/>
      <c r="H6" s="6"/>
      <c r="I6" s="6"/>
      <c r="J6" s="6"/>
      <c r="K6" s="6"/>
      <c r="L6" s="6"/>
    </row>
    <row r="7" spans="1:13" ht="9.9499999999999993" customHeight="1">
      <c r="H7" s="89"/>
      <c r="I7" s="87" t="s">
        <v>2</v>
      </c>
      <c r="J7" s="91">
        <f>Print_Out!H3</f>
        <v>283251</v>
      </c>
      <c r="K7" s="91"/>
      <c r="L7" s="91"/>
    </row>
    <row r="8" spans="1:13" ht="6" customHeight="1">
      <c r="H8" s="89"/>
      <c r="I8" s="87"/>
      <c r="J8" s="91"/>
      <c r="K8" s="91"/>
      <c r="L8" s="91"/>
    </row>
    <row r="9" spans="1:13" ht="9.9499999999999993" customHeight="1">
      <c r="F9" s="5"/>
      <c r="H9" s="89"/>
      <c r="I9" s="87"/>
      <c r="J9" s="91"/>
      <c r="K9" s="91"/>
      <c r="L9" s="91"/>
    </row>
    <row r="10" spans="1:13" ht="20.100000000000001" customHeight="1"/>
    <row r="11" spans="1:13" ht="20.100000000000001" customHeight="1"/>
    <row r="12" spans="1:13" ht="20.100000000000001" customHeight="1">
      <c r="J12"/>
    </row>
    <row r="13" spans="1:13" ht="20.100000000000001" customHeight="1">
      <c r="F13" s="3"/>
    </row>
    <row r="14" spans="1:13" ht="20.100000000000001" customHeight="1">
      <c r="F14" s="5"/>
    </row>
    <row r="15" spans="1:13" ht="20.100000000000001" customHeight="1"/>
    <row r="16" spans="1:13" ht="20.100000000000001" customHeight="1">
      <c r="A16"/>
    </row>
    <row r="17" spans="1:1" ht="20.100000000000001" customHeight="1">
      <c r="A17"/>
    </row>
    <row r="18" spans="1:1" ht="20.100000000000001" customHeight="1">
      <c r="A18"/>
    </row>
    <row r="19" spans="1:1" ht="20.100000000000001" customHeight="1">
      <c r="A19"/>
    </row>
    <row r="20" spans="1:1" ht="20.100000000000001" customHeight="1">
      <c r="A20"/>
    </row>
    <row r="21" spans="1:1" ht="9.9499999999999993" customHeight="1">
      <c r="A21"/>
    </row>
    <row r="22" spans="1:1" ht="9.9499999999999993" customHeight="1">
      <c r="A22"/>
    </row>
    <row r="23" spans="1:1" ht="9.9499999999999993" customHeight="1">
      <c r="A23"/>
    </row>
    <row r="24" spans="1:1" ht="9.9499999999999993" customHeight="1">
      <c r="A24"/>
    </row>
    <row r="25" spans="1:1" ht="9.9499999999999993" customHeight="1">
      <c r="A25"/>
    </row>
    <row r="26" spans="1:1" ht="9.9499999999999993" customHeight="1">
      <c r="A26"/>
    </row>
    <row r="27" spans="1:1" ht="9.9499999999999993" customHeight="1">
      <c r="A27"/>
    </row>
    <row r="28" spans="1:1" ht="9.9499999999999993" customHeight="1">
      <c r="A28"/>
    </row>
    <row r="29" spans="1:1" ht="9.9499999999999993" customHeight="1">
      <c r="A29"/>
    </row>
  </sheetData>
  <mergeCells count="5">
    <mergeCell ref="I7:I9"/>
    <mergeCell ref="J2:M3"/>
    <mergeCell ref="H7:H9"/>
    <mergeCell ref="A3:B4"/>
    <mergeCell ref="J7:L9"/>
  </mergeCells>
  <phoneticPr fontId="10" type="noConversion"/>
  <conditionalFormatting sqref="J2:M3 M5">
    <cfRule type="expression" dxfId="3" priority="1" stopIfTrue="1">
      <formula>isbiank(J2&lt;&gt;0,J2,"")</formula>
    </cfRule>
  </conditionalFormatting>
  <conditionalFormatting sqref="L5">
    <cfRule type="expression" dxfId="2" priority="2" stopIfTrue="1">
      <formula>L5=0</formula>
    </cfRule>
    <cfRule type="expression" dxfId="1" priority="3" stopIfTrue="1">
      <formula>L="/////"</formula>
    </cfRule>
  </conditionalFormatting>
  <conditionalFormatting sqref="A3:B4">
    <cfRule type="expression" dxfId="0" priority="4" stopIfTrue="1">
      <formula>OR(A3=0,INDIRECT("Sheet2!I3")="เบิก")</formula>
    </cfRule>
  </conditionalFormatting>
  <pageMargins left="2.5196850393700787" right="0" top="0.23622047244094491" bottom="0.19685039370078741" header="0.11811023622047245" footer="0.31496062992125984"/>
  <pageSetup paperSize="19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4"/>
    <pageSetUpPr fitToPage="1"/>
  </sheetPr>
  <dimension ref="B1:I3"/>
  <sheetViews>
    <sheetView workbookViewId="0">
      <pane xSplit="1" ySplit="3" topLeftCell="B4" activePane="bottomRight" state="frozen"/>
      <selection activeCell="D15" sqref="D15"/>
      <selection pane="topRight" activeCell="D15" sqref="D15"/>
      <selection pane="bottomLeft" activeCell="D15" sqref="D15"/>
      <selection pane="bottomRight" activeCell="C10" sqref="C10"/>
    </sheetView>
  </sheetViews>
  <sheetFormatPr defaultRowHeight="12.75"/>
  <cols>
    <col min="1" max="1" width="0.85546875" customWidth="1"/>
    <col min="2" max="2" width="9.7109375" customWidth="1"/>
    <col min="3" max="3" width="9.28515625" bestFit="1" customWidth="1"/>
    <col min="4" max="4" width="17.7109375" bestFit="1" customWidth="1"/>
    <col min="5" max="5" width="3.85546875" bestFit="1" customWidth="1"/>
    <col min="6" max="7" width="17" bestFit="1" customWidth="1"/>
    <col min="8" max="8" width="9" bestFit="1" customWidth="1"/>
  </cols>
  <sheetData>
    <row r="1" spans="2:9" ht="5.0999999999999996" customHeight="1"/>
    <row r="2" spans="2:9" ht="21" customHeight="1">
      <c r="C2" s="7" t="s">
        <v>4</v>
      </c>
      <c r="D2" s="14" t="s">
        <v>10</v>
      </c>
      <c r="E2" s="19"/>
      <c r="F2" s="8" t="s">
        <v>7</v>
      </c>
      <c r="G2" s="8" t="s">
        <v>12</v>
      </c>
      <c r="H2" s="8" t="s">
        <v>8</v>
      </c>
      <c r="I2" s="28" t="s">
        <v>18</v>
      </c>
    </row>
    <row r="3" spans="2:9" ht="23.25">
      <c r="B3" s="1">
        <v>8135957</v>
      </c>
      <c r="C3" s="23">
        <f>IF(ISBLANK($B$3)," ",VLOOKUP($B$3,Database!$B$2:H65536,2,FALSE))</f>
        <v>40877</v>
      </c>
      <c r="D3" s="24" t="str">
        <f>IF(ISBLANK($B$3)," ",VLOOKUP($B$3,Database!$B$2:H65536,3,FALSE))</f>
        <v>A / C PAYEE ONLY</v>
      </c>
      <c r="E3" s="24" t="str">
        <f>IF(ISBLANK($B$3)," ",VLOOKUP($B$3,Database!$B$2:H65536,4,FALSE))</f>
        <v>/////</v>
      </c>
      <c r="F3" s="24" t="str">
        <f>IF(ISBLANK($B$3)," ",VLOOKUP($B$3,Database!$B$2:H65536,5,FALSE))</f>
        <v>การไฟฟ้านครหลวง</v>
      </c>
      <c r="G3" s="24" t="str">
        <f>IF(ISBLANK($B$3)," ",VLOOKUP($B$3,Database!$B$2:H65536,6,FALSE))</f>
        <v>การไฟฟ้านครหลวง</v>
      </c>
      <c r="H3" s="24">
        <f>IF(ISBLANK($B$3)," ",VLOOKUP($B$3,Database!$B$2:H65536,7,FALSE))</f>
        <v>283251</v>
      </c>
      <c r="I3" s="29">
        <f>IF(ISBLANK($B$3)," ",VLOOKUP($B$3,Database!$B$2:I65536,8,FALSE))</f>
        <v>0</v>
      </c>
    </row>
  </sheetData>
  <phoneticPr fontId="0" type="noConversion"/>
  <dataValidations count="2">
    <dataValidation type="list" allowBlank="1" showInputMessage="1" showErrorMessage="1" sqref="H3">
      <formula1>เช็คเข้าบัญชี</formula1>
    </dataValidation>
    <dataValidation type="list" allowBlank="1" showInputMessage="1" showErrorMessage="1" sqref="B3">
      <formula1>เลขที่เช็ค</formula1>
    </dataValidation>
  </dataValidations>
  <pageMargins left="0.75" right="0.75" top="1" bottom="1" header="0.5" footer="0.5"/>
  <pageSetup scale="82" orientation="portrait" horizontalDpi="4294967294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 enableFormatConditionsCalculation="0">
    <tabColor indexed="11"/>
    <pageSetUpPr fitToPage="1"/>
  </sheetPr>
  <dimension ref="A1:T405"/>
  <sheetViews>
    <sheetView workbookViewId="0">
      <pane xSplit="10" ySplit="1" topLeftCell="K2" activePane="bottomRight" state="frozen"/>
      <selection pane="topRight" activeCell="K1" sqref="K1"/>
      <selection pane="bottomLeft" activeCell="A2" sqref="A2"/>
      <selection pane="bottomRight" activeCell="A5" sqref="A5:J5"/>
    </sheetView>
  </sheetViews>
  <sheetFormatPr defaultRowHeight="21"/>
  <cols>
    <col min="1" max="1" width="7.85546875" style="17" bestFit="1" customWidth="1"/>
    <col min="2" max="2" width="7.42578125" style="41" bestFit="1" customWidth="1"/>
    <col min="3" max="3" width="9" style="10" bestFit="1" customWidth="1"/>
    <col min="4" max="4" width="14.5703125" style="16" bestFit="1" customWidth="1"/>
    <col min="5" max="5" width="7.42578125" style="20" bestFit="1" customWidth="1"/>
    <col min="6" max="6" width="15.140625" style="17" bestFit="1" customWidth="1"/>
    <col min="7" max="7" width="15.140625" style="9" bestFit="1" customWidth="1"/>
    <col min="8" max="8" width="12.42578125" style="18" bestFit="1" customWidth="1"/>
    <col min="9" max="9" width="8" style="17" bestFit="1" customWidth="1"/>
    <col min="10" max="10" width="7.140625" style="17" bestFit="1" customWidth="1"/>
    <col min="11" max="11" width="13.5703125" style="17" bestFit="1" customWidth="1"/>
    <col min="12" max="16384" width="9.140625" style="17"/>
  </cols>
  <sheetData>
    <row r="1" spans="1:20">
      <c r="A1" s="12" t="s">
        <v>11</v>
      </c>
      <c r="B1" s="68" t="s">
        <v>49</v>
      </c>
      <c r="C1" s="13" t="s">
        <v>1</v>
      </c>
      <c r="D1" s="57" t="s">
        <v>41</v>
      </c>
      <c r="E1" s="13" t="s">
        <v>42</v>
      </c>
      <c r="F1" s="15" t="s">
        <v>5</v>
      </c>
      <c r="G1" s="15" t="s">
        <v>12</v>
      </c>
      <c r="H1" s="30" t="s">
        <v>6</v>
      </c>
      <c r="I1" s="15" t="s">
        <v>18</v>
      </c>
      <c r="J1" s="15" t="s">
        <v>66</v>
      </c>
      <c r="K1" s="31" t="s">
        <v>19</v>
      </c>
      <c r="L1" s="47" t="s">
        <v>50</v>
      </c>
      <c r="M1" s="47" t="s">
        <v>51</v>
      </c>
      <c r="N1" s="47" t="s">
        <v>52</v>
      </c>
      <c r="O1" s="47" t="s">
        <v>53</v>
      </c>
      <c r="P1" s="47" t="s">
        <v>54</v>
      </c>
      <c r="Q1" s="47" t="s">
        <v>55</v>
      </c>
      <c r="R1" s="47" t="s">
        <v>56</v>
      </c>
      <c r="S1" s="47"/>
      <c r="T1" s="71"/>
    </row>
    <row r="2" spans="1:20">
      <c r="A2" s="17" t="s">
        <v>17</v>
      </c>
      <c r="B2" s="41">
        <v>8135957</v>
      </c>
      <c r="C2" s="20">
        <v>40877</v>
      </c>
      <c r="D2" s="45" t="s">
        <v>9</v>
      </c>
      <c r="E2" s="45" t="s">
        <v>15</v>
      </c>
      <c r="F2" s="37" t="s">
        <v>14</v>
      </c>
      <c r="G2" s="37" t="s">
        <v>14</v>
      </c>
      <c r="H2" s="17">
        <v>283251</v>
      </c>
      <c r="J2" s="17" t="s">
        <v>70</v>
      </c>
      <c r="K2" s="17" t="s">
        <v>21</v>
      </c>
    </row>
    <row r="3" spans="1:20">
      <c r="A3" s="17" t="s">
        <v>17</v>
      </c>
      <c r="B3" s="41">
        <v>8135964</v>
      </c>
      <c r="C3" s="10">
        <v>40872</v>
      </c>
      <c r="D3" s="69" t="s">
        <v>9</v>
      </c>
      <c r="E3" s="20" t="s">
        <v>15</v>
      </c>
      <c r="F3" s="17" t="s">
        <v>36</v>
      </c>
      <c r="G3" s="9" t="s">
        <v>36</v>
      </c>
      <c r="H3" s="18">
        <v>555</v>
      </c>
      <c r="I3" s="17">
        <v>55</v>
      </c>
      <c r="J3" s="17">
        <v>55</v>
      </c>
    </row>
    <row r="4" spans="1:20">
      <c r="A4" s="17" t="s">
        <v>17</v>
      </c>
      <c r="B4" s="41">
        <v>8135965</v>
      </c>
      <c r="C4" s="10">
        <v>40872</v>
      </c>
      <c r="D4" s="69" t="s">
        <v>9</v>
      </c>
      <c r="E4" s="20" t="s">
        <v>15</v>
      </c>
      <c r="F4" s="17" t="s">
        <v>35</v>
      </c>
      <c r="G4" s="9" t="s">
        <v>35</v>
      </c>
      <c r="H4" s="18">
        <v>50</v>
      </c>
      <c r="I4" s="17">
        <v>0</v>
      </c>
      <c r="J4" s="17">
        <v>50</v>
      </c>
    </row>
    <row r="5" spans="1:20">
      <c r="A5" s="17" t="e">
        <v>#N/A</v>
      </c>
      <c r="B5" s="41">
        <v>8135965</v>
      </c>
      <c r="C5" s="10">
        <v>40872</v>
      </c>
      <c r="D5" s="69" t="s">
        <v>9</v>
      </c>
      <c r="E5" s="20" t="s">
        <v>15</v>
      </c>
      <c r="F5" s="17" t="s">
        <v>36</v>
      </c>
      <c r="G5" s="9" t="s">
        <v>36</v>
      </c>
      <c r="H5" s="18">
        <v>555</v>
      </c>
      <c r="I5" s="17">
        <v>0</v>
      </c>
      <c r="J5" s="17">
        <v>252</v>
      </c>
    </row>
    <row r="6" spans="1:20">
      <c r="D6" s="69"/>
    </row>
    <row r="7" spans="1:20">
      <c r="D7" s="69"/>
    </row>
    <row r="8" spans="1:20">
      <c r="D8" s="69"/>
    </row>
    <row r="9" spans="1:20">
      <c r="D9" s="69"/>
    </row>
    <row r="10" spans="1:20">
      <c r="D10" s="69"/>
    </row>
    <row r="11" spans="1:20">
      <c r="D11" s="69"/>
    </row>
    <row r="12" spans="1:20">
      <c r="D12" s="69"/>
    </row>
    <row r="13" spans="1:20">
      <c r="D13" s="69"/>
    </row>
    <row r="14" spans="1:20">
      <c r="D14" s="69"/>
    </row>
    <row r="15" spans="1:20">
      <c r="D15" s="69"/>
    </row>
    <row r="16" spans="1:20">
      <c r="D16" s="69"/>
    </row>
    <row r="17" spans="4:4">
      <c r="D17" s="69"/>
    </row>
    <row r="18" spans="4:4">
      <c r="D18" s="69"/>
    </row>
    <row r="19" spans="4:4">
      <c r="D19" s="69"/>
    </row>
    <row r="20" spans="4:4">
      <c r="D20" s="69"/>
    </row>
    <row r="405" spans="2:2">
      <c r="B405" s="70"/>
    </row>
  </sheetData>
  <phoneticPr fontId="2" type="noConversion"/>
  <dataValidations count="2">
    <dataValidation type="list" allowBlank="1" showInputMessage="1" showErrorMessage="1" sqref="D21:D65536">
      <formula1>เช็คเข้าบัญชี</formula1>
    </dataValidation>
    <dataValidation type="list" allowBlank="1" showInputMessage="1" showErrorMessage="1" sqref="E51:E65536">
      <formula1>ขีดคร่อม</formula1>
    </dataValidation>
  </dataValidations>
  <pageMargins left="0.15748031496062992" right="0.15748031496062992" top="0.98425196850393704" bottom="0.98425196850393704" header="0.51181102362204722" footer="0.51181102362204722"/>
  <pageSetup paperSize="257" scale="10" orientation="portrait" horizontalDpi="4294967294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 enableFormatConditionsCalculation="0">
    <tabColor indexed="45"/>
  </sheetPr>
  <dimension ref="A1:E5"/>
  <sheetViews>
    <sheetView workbookViewId="0">
      <pane ySplit="1" topLeftCell="A2" activePane="bottomLeft" state="frozen"/>
      <selection pane="bottomLeft" activeCell="A2" sqref="A2:E2"/>
    </sheetView>
  </sheetViews>
  <sheetFormatPr defaultRowHeight="12.75"/>
  <cols>
    <col min="1" max="1" width="7.7109375" style="75" bestFit="1" customWidth="1"/>
    <col min="2" max="2" width="10.85546875" style="77" bestFit="1" customWidth="1"/>
    <col min="3" max="3" width="7.28515625" style="77" bestFit="1" customWidth="1"/>
    <col min="4" max="4" width="29.7109375" style="75" bestFit="1" customWidth="1"/>
    <col min="5" max="5" width="11.7109375" style="75" bestFit="1" customWidth="1"/>
    <col min="6" max="11" width="9.140625" style="75"/>
    <col min="12" max="12" width="24.5703125" style="75" bestFit="1" customWidth="1"/>
    <col min="13" max="16384" width="9.140625" style="75"/>
  </cols>
  <sheetData>
    <row r="1" spans="1:5" ht="21">
      <c r="A1" s="76" t="s">
        <v>57</v>
      </c>
      <c r="B1" s="76" t="s">
        <v>49</v>
      </c>
      <c r="C1" s="76" t="s">
        <v>1</v>
      </c>
      <c r="D1" s="76" t="s">
        <v>5</v>
      </c>
      <c r="E1" s="76" t="s">
        <v>8</v>
      </c>
    </row>
    <row r="2" spans="1:5">
      <c r="A2" s="75" t="e">
        <v>#N/A</v>
      </c>
      <c r="B2" s="79">
        <v>8135965</v>
      </c>
      <c r="C2" s="79">
        <v>40872</v>
      </c>
      <c r="D2" s="75" t="s">
        <v>36</v>
      </c>
      <c r="E2" s="75">
        <v>555</v>
      </c>
    </row>
    <row r="3" spans="1:5">
      <c r="B3" s="75"/>
      <c r="C3" s="75"/>
    </row>
    <row r="4" spans="1:5">
      <c r="B4" s="75"/>
      <c r="C4" s="75"/>
    </row>
    <row r="5" spans="1:5">
      <c r="B5" s="75"/>
      <c r="C5" s="75"/>
    </row>
  </sheetData>
  <phoneticPr fontId="10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4" enableFormatConditionsCalculation="0">
    <tabColor indexed="53"/>
  </sheetPr>
  <dimension ref="A1:V7"/>
  <sheetViews>
    <sheetView tabSelected="1" workbookViewId="0">
      <pane ySplit="7" topLeftCell="A8" activePane="bottomLeft" state="frozen"/>
      <selection pane="bottomLeft" activeCell="H13" sqref="H13"/>
    </sheetView>
  </sheetViews>
  <sheetFormatPr defaultRowHeight="12.75"/>
  <cols>
    <col min="1" max="1" width="7.85546875" customWidth="1"/>
    <col min="2" max="2" width="7" bestFit="1" customWidth="1"/>
    <col min="3" max="3" width="8.7109375" bestFit="1" customWidth="1"/>
    <col min="5" max="5" width="3.7109375" customWidth="1"/>
    <col min="6" max="6" width="17.5703125" customWidth="1"/>
    <col min="7" max="7" width="26.7109375" bestFit="1" customWidth="1"/>
    <col min="8" max="8" width="12" bestFit="1" customWidth="1"/>
    <col min="9" max="9" width="8" bestFit="1" customWidth="1"/>
    <col min="10" max="10" width="20.140625" bestFit="1" customWidth="1"/>
    <col min="11" max="11" width="9" customWidth="1"/>
  </cols>
  <sheetData>
    <row r="1" spans="1:22" ht="24.95" customHeight="1">
      <c r="A1" s="33" t="s">
        <v>11</v>
      </c>
      <c r="B1" s="33" t="s">
        <v>3</v>
      </c>
      <c r="C1" s="32" t="s">
        <v>1</v>
      </c>
      <c r="D1" s="35" t="s">
        <v>10</v>
      </c>
      <c r="E1" s="36"/>
      <c r="F1" s="33" t="s">
        <v>5</v>
      </c>
      <c r="G1" s="33" t="s">
        <v>12</v>
      </c>
      <c r="H1" s="34" t="s">
        <v>6</v>
      </c>
      <c r="I1" s="33" t="s">
        <v>18</v>
      </c>
      <c r="J1" s="33" t="s">
        <v>20</v>
      </c>
      <c r="K1" s="58" t="s">
        <v>34</v>
      </c>
      <c r="L1" s="60" t="s">
        <v>47</v>
      </c>
      <c r="M1" s="58" t="s">
        <v>48</v>
      </c>
      <c r="T1" s="55" t="s">
        <v>43</v>
      </c>
      <c r="U1" s="55" t="s">
        <v>40</v>
      </c>
      <c r="V1" t="s">
        <v>36</v>
      </c>
    </row>
    <row r="2" spans="1:22" ht="24.95" customHeight="1">
      <c r="A2" s="54" t="e">
        <f>IF(B2="","",INDEX(เช็คเล่มที่,MATCH($B$2,เลขที่,0)))</f>
        <v>#N/A</v>
      </c>
      <c r="B2" s="54">
        <v>8135965</v>
      </c>
      <c r="C2" s="59"/>
      <c r="D2" s="65" t="str">
        <f>IF(ISBLANK($F$2)," ",VLOOKUP($F$2,CustomerInformation!$A$2:$S$8,3,FALSE))</f>
        <v xml:space="preserve"> </v>
      </c>
      <c r="E2" s="66" t="str">
        <f>IF(ISBLANK($F$2)," ",VLOOKUP($F$2,CustomerInformation!$A$2:$S$8,4,FALSE))</f>
        <v xml:space="preserve"> </v>
      </c>
      <c r="F2" s="12"/>
      <c r="G2" s="54" t="str">
        <f>IF(ISBLANK($F$2)," ",VLOOKUP($F$2,CustomerInformation!$A$2:$S$8,2,FALSE))</f>
        <v xml:space="preserve"> </v>
      </c>
      <c r="H2" s="73"/>
      <c r="I2" s="12"/>
      <c r="J2" s="12"/>
      <c r="K2" s="62" t="s">
        <v>68</v>
      </c>
      <c r="L2" s="61" t="e">
        <f>SUM(M2+K2)</f>
        <v>#VALUE!</v>
      </c>
      <c r="M2" s="59">
        <v>40864</v>
      </c>
      <c r="T2" s="56" t="s">
        <v>17</v>
      </c>
      <c r="U2" s="56">
        <f>LOOKUP(2,1/(Database!$A$2:$A$65536=T2),Database!$B$2:$B$65536)+1</f>
        <v>8135966</v>
      </c>
    </row>
    <row r="3" spans="1:22" ht="21">
      <c r="A3" s="78"/>
      <c r="B3" s="78">
        <v>127</v>
      </c>
      <c r="I3" s="67"/>
      <c r="K3" s="64" t="str">
        <f>SUM(L3-M3)&amp;"วัน"</f>
        <v>-40864วัน</v>
      </c>
      <c r="L3" s="63">
        <f>C2</f>
        <v>0</v>
      </c>
      <c r="M3" s="63">
        <f>M2</f>
        <v>40864</v>
      </c>
    </row>
    <row r="4" spans="1:22">
      <c r="J4" s="72"/>
    </row>
    <row r="5" spans="1:22">
      <c r="J5" s="72"/>
    </row>
    <row r="6" spans="1:22">
      <c r="J6" s="72"/>
    </row>
    <row r="7" spans="1:22">
      <c r="J7" s="72"/>
    </row>
  </sheetData>
  <phoneticPr fontId="10" type="noConversion"/>
  <dataValidations count="2">
    <dataValidation type="list" allowBlank="1" showInputMessage="1" showErrorMessage="1" sqref="B2">
      <formula1>เลขที่</formula1>
    </dataValidation>
    <dataValidation type="list" allowBlank="1" showInputMessage="1" sqref="F2">
      <formula1>ValDataCustomer</formula1>
    </dataValidation>
  </dataValidations>
  <pageMargins left="0.75" right="0.75" top="1" bottom="1" header="0.5" footer="0.5"/>
  <pageSetup paperSize="9" orientation="portrait" r:id="rId1"/>
  <headerFooter alignWithMargins="0"/>
  <legacyDrawing r:id="rId2"/>
  <controls>
    <control shapeId="27671" r:id="rId3" name="Calendar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5"/>
  <dimension ref="A1:M4"/>
  <sheetViews>
    <sheetView workbookViewId="0">
      <selection activeCell="H3" sqref="H3"/>
    </sheetView>
  </sheetViews>
  <sheetFormatPr defaultRowHeight="12.75"/>
  <cols>
    <col min="2" max="2" width="15.28515625" customWidth="1"/>
    <col min="3" max="3" width="10.42578125" customWidth="1"/>
    <col min="4" max="4" width="13.140625" customWidth="1"/>
    <col min="5" max="5" width="13.85546875" customWidth="1"/>
    <col min="6" max="6" width="14" customWidth="1"/>
    <col min="7" max="7" width="14.28515625" customWidth="1"/>
  </cols>
  <sheetData>
    <row r="1" spans="1:13" ht="26.25" customHeight="1">
      <c r="A1" s="82" t="s">
        <v>11</v>
      </c>
      <c r="B1" s="82" t="s">
        <v>49</v>
      </c>
      <c r="C1" s="81" t="s">
        <v>1</v>
      </c>
      <c r="D1" s="81" t="s">
        <v>41</v>
      </c>
      <c r="E1" s="81" t="s">
        <v>42</v>
      </c>
      <c r="F1" s="82" t="s">
        <v>5</v>
      </c>
      <c r="G1" s="82" t="s">
        <v>12</v>
      </c>
      <c r="H1" s="83" t="s">
        <v>6</v>
      </c>
      <c r="I1" s="82" t="s">
        <v>18</v>
      </c>
      <c r="J1" s="82" t="s">
        <v>66</v>
      </c>
      <c r="L1" s="84">
        <v>1</v>
      </c>
      <c r="M1" s="85" t="s">
        <v>69</v>
      </c>
    </row>
    <row r="2" spans="1:13" ht="21">
      <c r="A2" s="17" t="e">
        <f>Form!A2</f>
        <v>#N/A</v>
      </c>
      <c r="B2" s="17">
        <f>Form!B2</f>
        <v>8135965</v>
      </c>
      <c r="C2" s="17">
        <f>Form!C2</f>
        <v>0</v>
      </c>
      <c r="D2" s="17" t="str">
        <f>Form!D2</f>
        <v xml:space="preserve"> </v>
      </c>
      <c r="E2" s="17" t="str">
        <f>Form!E2</f>
        <v xml:space="preserve"> </v>
      </c>
      <c r="F2" s="17">
        <f>Form!F2</f>
        <v>0</v>
      </c>
      <c r="G2" s="17" t="str">
        <f>Form!G2</f>
        <v xml:space="preserve"> </v>
      </c>
      <c r="H2" s="86">
        <f>Form!H2</f>
        <v>0</v>
      </c>
      <c r="I2" s="17">
        <f>Form!I2</f>
        <v>0</v>
      </c>
      <c r="J2" s="17">
        <f>Form!J2</f>
        <v>0</v>
      </c>
    </row>
    <row r="3" spans="1:13">
      <c r="A3" s="75"/>
      <c r="B3" s="75"/>
      <c r="C3" s="75"/>
      <c r="D3" s="75"/>
      <c r="E3" s="75"/>
    </row>
    <row r="4" spans="1:13">
      <c r="A4" s="75"/>
      <c r="B4" s="75"/>
      <c r="C4" s="75"/>
      <c r="D4" s="75"/>
      <c r="E4" s="75"/>
    </row>
  </sheetData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6"/>
  <dimension ref="A1:H2"/>
  <sheetViews>
    <sheetView workbookViewId="0">
      <selection activeCell="H8" sqref="H8"/>
    </sheetView>
  </sheetViews>
  <sheetFormatPr defaultRowHeight="12.75"/>
  <cols>
    <col min="1" max="1" width="11.28515625" customWidth="1"/>
    <col min="2" max="2" width="12.42578125" customWidth="1"/>
    <col min="3" max="3" width="13.140625" customWidth="1"/>
    <col min="4" max="4" width="14.7109375" customWidth="1"/>
  </cols>
  <sheetData>
    <row r="1" spans="1:8" ht="21">
      <c r="A1" s="76" t="s">
        <v>57</v>
      </c>
      <c r="B1" s="76" t="s">
        <v>49</v>
      </c>
      <c r="C1" s="76" t="s">
        <v>1</v>
      </c>
      <c r="D1" s="76" t="s">
        <v>5</v>
      </c>
      <c r="E1" s="76" t="s">
        <v>8</v>
      </c>
      <c r="H1">
        <v>1</v>
      </c>
    </row>
    <row r="2" spans="1:8">
      <c r="A2" s="75" t="e">
        <f>Form!A2</f>
        <v>#N/A</v>
      </c>
      <c r="B2" s="79">
        <f>Form!B2</f>
        <v>8135965</v>
      </c>
      <c r="C2" s="79">
        <f>Form!C2</f>
        <v>0</v>
      </c>
      <c r="D2" s="75">
        <f>Form!F2</f>
        <v>0</v>
      </c>
      <c r="E2" s="72">
        <f>Form!H2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5</vt:i4>
      </vt:variant>
    </vt:vector>
  </HeadingPairs>
  <TitlesOfParts>
    <vt:vector size="13" baseType="lpstr">
      <vt:lpstr>CustomerInformation</vt:lpstr>
      <vt:lpstr>AY</vt:lpstr>
      <vt:lpstr>Print_Out</vt:lpstr>
      <vt:lpstr>Database</vt:lpstr>
      <vt:lpstr>Paid</vt:lpstr>
      <vt:lpstr>Form</vt:lpstr>
      <vt:lpstr>Temp</vt:lpstr>
      <vt:lpstr>STemp</vt:lpstr>
      <vt:lpstr>AY!Print_Area</vt:lpstr>
      <vt:lpstr>เช็คเล่มที่</vt:lpstr>
      <vt:lpstr>ร้านค้า</vt:lpstr>
      <vt:lpstr>เลขที่</vt:lpstr>
      <vt:lpstr>เลขที่เช็ค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Personal</cp:lastModifiedBy>
  <cp:lastPrinted>2011-11-25T07:09:08Z</cp:lastPrinted>
  <dcterms:created xsi:type="dcterms:W3CDTF">2005-03-11T18:03:27Z</dcterms:created>
  <dcterms:modified xsi:type="dcterms:W3CDTF">2011-11-25T13:33:56Z</dcterms:modified>
</cp:coreProperties>
</file>