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90" windowWidth="11355" windowHeight="7935" tabRatio="812" activeTab="6"/>
  </bookViews>
  <sheets>
    <sheet name="Fr-01" sheetId="4" r:id="rId1"/>
    <sheet name="Fr-02" sheetId="16" r:id="rId2"/>
    <sheet name="Fr-03" sheetId="19" r:id="rId3"/>
    <sheet name="Fr-03.1" sheetId="42" r:id="rId4"/>
    <sheet name="ปันส่วน" sheetId="43" r:id="rId5"/>
    <sheet name="Fr-04.1" sheetId="23" r:id="rId6"/>
    <sheet name="Fr-04.2" sheetId="31" r:id="rId7"/>
    <sheet name="Fr-05" sheetId="37" r:id="rId8"/>
    <sheet name="Appendix-Emission Factor TGO" sheetId="39" r:id="rId9"/>
    <sheet name="Emission Factor TGO-Transport" sheetId="40" r:id="rId10"/>
    <sheet name="Emission Factor TGO-Energy" sheetId="41" r:id="rId11"/>
  </sheets>
  <functionGroups/>
  <definedNames>
    <definedName name="_xlnm._FilterDatabase" localSheetId="5" hidden="1">'Fr-04.1'!$A$7:$T$64</definedName>
    <definedName name="Name">#REF!</definedName>
    <definedName name="Title">#REF!</definedName>
    <definedName name="พาหนะ">'Appendix-Emission Factor TGO'!$B$308:$B$489,'Appendix-Emission Factor TGO'!$B$486,'Appendix-Emission Factor TGO'!$B$437,'Appendix-Emission Factor TGO'!$B$372,'Appendix-Emission Factor TGO'!$B$307</definedName>
    <definedName name="หน่วยผลิตภัณฑ์" comment="หน่วยผลิตภัณฑ์ที่ขอรับการรับรองคาร์บอนฟุตพริ้นท์">'Fr-01'!$F$14</definedName>
  </definedNames>
  <calcPr calcId="125725"/>
</workbook>
</file>

<file path=xl/calcChain.xml><?xml version="1.0" encoding="utf-8"?>
<calcChain xmlns="http://schemas.openxmlformats.org/spreadsheetml/2006/main">
  <c r="C52" i="43"/>
  <c r="J51"/>
  <c r="K51" s="1"/>
  <c r="G51"/>
  <c r="J50"/>
  <c r="G50"/>
  <c r="K49"/>
  <c r="J49"/>
  <c r="G49"/>
  <c r="J48"/>
  <c r="K48" s="1"/>
  <c r="G48"/>
  <c r="J47"/>
  <c r="G47"/>
  <c r="J46"/>
  <c r="K46" s="1"/>
  <c r="G46"/>
  <c r="J45"/>
  <c r="K45" s="1"/>
  <c r="G45"/>
  <c r="J44"/>
  <c r="G44"/>
  <c r="K43"/>
  <c r="J43"/>
  <c r="G43"/>
  <c r="J42"/>
  <c r="K42" s="1"/>
  <c r="G42"/>
  <c r="J41"/>
  <c r="G41"/>
  <c r="K40"/>
  <c r="J40"/>
  <c r="G40"/>
  <c r="K39"/>
  <c r="J39"/>
  <c r="G39"/>
  <c r="J38"/>
  <c r="G38"/>
  <c r="K37"/>
  <c r="J37"/>
  <c r="G37"/>
  <c r="K36"/>
  <c r="J36"/>
  <c r="G36"/>
  <c r="J35"/>
  <c r="K35" s="1"/>
  <c r="G35"/>
  <c r="J34"/>
  <c r="G34"/>
  <c r="K33"/>
  <c r="J33"/>
  <c r="G33"/>
  <c r="J32"/>
  <c r="J52" s="1"/>
  <c r="G32"/>
  <c r="J27"/>
  <c r="C28"/>
  <c r="G26" s="1"/>
  <c r="J26"/>
  <c r="K47" s="1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28" s="1"/>
  <c r="K27" s="1"/>
  <c r="G27" l="1"/>
  <c r="G7"/>
  <c r="G9"/>
  <c r="G11"/>
  <c r="G13"/>
  <c r="G15"/>
  <c r="G17"/>
  <c r="G19"/>
  <c r="G21"/>
  <c r="G23"/>
  <c r="G25"/>
  <c r="K34"/>
  <c r="K41"/>
  <c r="K44"/>
  <c r="K50"/>
  <c r="G8"/>
  <c r="G10"/>
  <c r="G12"/>
  <c r="G14"/>
  <c r="G16"/>
  <c r="G18"/>
  <c r="G20"/>
  <c r="G22"/>
  <c r="G24"/>
  <c r="K32"/>
  <c r="K38"/>
  <c r="K24"/>
  <c r="K16"/>
  <c r="K12"/>
  <c r="K23"/>
  <c r="K11"/>
  <c r="K22"/>
  <c r="K18"/>
  <c r="K10"/>
  <c r="K20"/>
  <c r="K8"/>
  <c r="K19"/>
  <c r="K15"/>
  <c r="K7"/>
  <c r="K26"/>
  <c r="K14"/>
  <c r="K9"/>
  <c r="K13"/>
  <c r="K17"/>
  <c r="K21"/>
  <c r="K25"/>
  <c r="J10" i="42" l="1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9"/>
  <c r="F11"/>
  <c r="F12"/>
  <c r="F13"/>
  <c r="F15"/>
  <c r="F16"/>
  <c r="F17"/>
  <c r="F19"/>
  <c r="F20"/>
  <c r="F21"/>
  <c r="F23"/>
  <c r="F24"/>
  <c r="F25"/>
  <c r="F27"/>
  <c r="F28"/>
  <c r="F29"/>
  <c r="F31"/>
  <c r="F32"/>
  <c r="F33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10"/>
  <c r="F14"/>
  <c r="F18"/>
  <c r="F22"/>
  <c r="F26"/>
  <c r="F30"/>
  <c r="F34"/>
  <c r="Q12" i="23"/>
  <c r="Q13"/>
  <c r="Q14"/>
  <c r="Q15"/>
  <c r="M65" i="31"/>
  <c r="M66"/>
  <c r="M67"/>
  <c r="M68"/>
  <c r="M69"/>
  <c r="M70"/>
  <c r="M64"/>
  <c r="M50"/>
  <c r="M51"/>
  <c r="M52"/>
  <c r="M53"/>
  <c r="M54"/>
  <c r="M55"/>
  <c r="M56"/>
  <c r="M57"/>
  <c r="M58"/>
  <c r="M59"/>
  <c r="M60"/>
  <c r="M61"/>
  <c r="M62"/>
  <c r="M49"/>
  <c r="M42"/>
  <c r="M43"/>
  <c r="M44"/>
  <c r="M45"/>
  <c r="M46"/>
  <c r="M47"/>
  <c r="M41"/>
  <c r="M24"/>
  <c r="M25"/>
  <c r="M26"/>
  <c r="M27"/>
  <c r="M28"/>
  <c r="M29"/>
  <c r="M30"/>
  <c r="M31"/>
  <c r="M32"/>
  <c r="M33"/>
  <c r="M34"/>
  <c r="M35"/>
  <c r="M36"/>
  <c r="M37"/>
  <c r="M38"/>
  <c r="M39"/>
  <c r="M23"/>
  <c r="M13"/>
  <c r="M14"/>
  <c r="M15"/>
  <c r="M16"/>
  <c r="M17"/>
  <c r="M18"/>
  <c r="M19"/>
  <c r="M20"/>
  <c r="M21"/>
  <c r="M12"/>
  <c r="K12"/>
  <c r="K13"/>
  <c r="K65"/>
  <c r="K66"/>
  <c r="K67"/>
  <c r="K68"/>
  <c r="K69"/>
  <c r="K70"/>
  <c r="K64"/>
  <c r="K50"/>
  <c r="K51"/>
  <c r="K52"/>
  <c r="K53"/>
  <c r="K54"/>
  <c r="K55"/>
  <c r="K56"/>
  <c r="K57"/>
  <c r="K58"/>
  <c r="K59"/>
  <c r="K60"/>
  <c r="K61"/>
  <c r="K62"/>
  <c r="K49"/>
  <c r="K42"/>
  <c r="K43"/>
  <c r="K44"/>
  <c r="K45"/>
  <c r="K46"/>
  <c r="K47"/>
  <c r="K41"/>
  <c r="K24"/>
  <c r="K25"/>
  <c r="K26"/>
  <c r="K27"/>
  <c r="K28"/>
  <c r="K29"/>
  <c r="K30"/>
  <c r="K31"/>
  <c r="K32"/>
  <c r="K33"/>
  <c r="K34"/>
  <c r="K35"/>
  <c r="K36"/>
  <c r="K37"/>
  <c r="K38"/>
  <c r="K39"/>
  <c r="K23"/>
  <c r="I65"/>
  <c r="I66"/>
  <c r="I67"/>
  <c r="I68"/>
  <c r="I69"/>
  <c r="I70"/>
  <c r="I64"/>
  <c r="I50"/>
  <c r="I51"/>
  <c r="I52"/>
  <c r="I53"/>
  <c r="I54"/>
  <c r="I55"/>
  <c r="I56"/>
  <c r="I57"/>
  <c r="I58"/>
  <c r="I59"/>
  <c r="I60"/>
  <c r="I61"/>
  <c r="I62"/>
  <c r="I49"/>
  <c r="I42"/>
  <c r="I43"/>
  <c r="I44"/>
  <c r="I45"/>
  <c r="I46"/>
  <c r="I47"/>
  <c r="I41"/>
  <c r="I24"/>
  <c r="I25"/>
  <c r="I26"/>
  <c r="I27"/>
  <c r="I28"/>
  <c r="I29"/>
  <c r="I30"/>
  <c r="I31"/>
  <c r="I32"/>
  <c r="I33"/>
  <c r="I34"/>
  <c r="I35"/>
  <c r="I36"/>
  <c r="I37"/>
  <c r="I38"/>
  <c r="I39"/>
  <c r="I23"/>
  <c r="I12"/>
  <c r="I13"/>
  <c r="K14"/>
  <c r="K15"/>
  <c r="K16"/>
  <c r="K17"/>
  <c r="K18"/>
  <c r="K19"/>
  <c r="K20"/>
  <c r="K21"/>
  <c r="I14"/>
  <c r="I15"/>
  <c r="I16"/>
  <c r="I17"/>
  <c r="I18"/>
  <c r="I19"/>
  <c r="I20"/>
  <c r="I21"/>
  <c r="L12" l="1"/>
  <c r="L64"/>
  <c r="L65"/>
  <c r="L66"/>
  <c r="L67"/>
  <c r="L68"/>
  <c r="L70"/>
  <c r="L50"/>
  <c r="L51"/>
  <c r="L52"/>
  <c r="L53"/>
  <c r="L54"/>
  <c r="L55"/>
  <c r="L56"/>
  <c r="L57"/>
  <c r="L58"/>
  <c r="L59"/>
  <c r="L60"/>
  <c r="L61"/>
  <c r="L62"/>
  <c r="L42"/>
  <c r="L43"/>
  <c r="L44"/>
  <c r="L46"/>
  <c r="L47"/>
  <c r="L24"/>
  <c r="L28"/>
  <c r="L29"/>
  <c r="L30"/>
  <c r="L32"/>
  <c r="L33"/>
  <c r="L34"/>
  <c r="L35"/>
  <c r="L36"/>
  <c r="L38"/>
  <c r="L39"/>
  <c r="L13"/>
  <c r="X70"/>
  <c r="X69"/>
  <c r="X68"/>
  <c r="X67"/>
  <c r="X66"/>
  <c r="X65"/>
  <c r="X64"/>
  <c r="X62"/>
  <c r="X61"/>
  <c r="X60"/>
  <c r="X59"/>
  <c r="X58"/>
  <c r="X57"/>
  <c r="X56"/>
  <c r="X55"/>
  <c r="X54"/>
  <c r="X53"/>
  <c r="X52"/>
  <c r="X51"/>
  <c r="X50"/>
  <c r="X49"/>
  <c r="X47"/>
  <c r="X46"/>
  <c r="X45"/>
  <c r="X44"/>
  <c r="X43"/>
  <c r="X42"/>
  <c r="X41"/>
  <c r="X39"/>
  <c r="X38"/>
  <c r="X37"/>
  <c r="X36"/>
  <c r="X35"/>
  <c r="X34"/>
  <c r="X33"/>
  <c r="X32"/>
  <c r="X31"/>
  <c r="X30"/>
  <c r="X29"/>
  <c r="X28"/>
  <c r="X27"/>
  <c r="X26"/>
  <c r="X25"/>
  <c r="X24"/>
  <c r="X23"/>
  <c r="X21"/>
  <c r="X20"/>
  <c r="X19"/>
  <c r="X18"/>
  <c r="X17"/>
  <c r="X16"/>
  <c r="X15"/>
  <c r="X13"/>
  <c r="X12"/>
  <c r="X14"/>
  <c r="Q70"/>
  <c r="Z70" s="1"/>
  <c r="Q69"/>
  <c r="Z69" s="1"/>
  <c r="Q68"/>
  <c r="Z68" s="1"/>
  <c r="Q67"/>
  <c r="Z67" s="1"/>
  <c r="Q66"/>
  <c r="Z66" s="1"/>
  <c r="Q65"/>
  <c r="Q64"/>
  <c r="Z64" s="1"/>
  <c r="Q62"/>
  <c r="Z62" s="1"/>
  <c r="Q61"/>
  <c r="Q60"/>
  <c r="Z60" s="1"/>
  <c r="Q59"/>
  <c r="Z59" s="1"/>
  <c r="Q58"/>
  <c r="Z58" s="1"/>
  <c r="Q57"/>
  <c r="Z57" s="1"/>
  <c r="Q56"/>
  <c r="Z56" s="1"/>
  <c r="Q55"/>
  <c r="Z55" s="1"/>
  <c r="Q54"/>
  <c r="Z54" s="1"/>
  <c r="Q53"/>
  <c r="Z53" s="1"/>
  <c r="Q52"/>
  <c r="Z52" s="1"/>
  <c r="Q51"/>
  <c r="Z51" s="1"/>
  <c r="Q50"/>
  <c r="Z50" s="1"/>
  <c r="Q49"/>
  <c r="Z49" s="1"/>
  <c r="Q47"/>
  <c r="Z47" s="1"/>
  <c r="Q46"/>
  <c r="Z46" s="1"/>
  <c r="Q45"/>
  <c r="Z45" s="1"/>
  <c r="Q44"/>
  <c r="Z44" s="1"/>
  <c r="Q43"/>
  <c r="Z43" s="1"/>
  <c r="Q42"/>
  <c r="Z42" s="1"/>
  <c r="Q41"/>
  <c r="Q39"/>
  <c r="Q38"/>
  <c r="Z38" s="1"/>
  <c r="Q37"/>
  <c r="Z37" s="1"/>
  <c r="Q36"/>
  <c r="Z36" s="1"/>
  <c r="Q35"/>
  <c r="Z35" s="1"/>
  <c r="Q34"/>
  <c r="Z34" s="1"/>
  <c r="Q33"/>
  <c r="Z33" s="1"/>
  <c r="Q32"/>
  <c r="Z32" s="1"/>
  <c r="Q31"/>
  <c r="Z31" s="1"/>
  <c r="Q30"/>
  <c r="Z30" s="1"/>
  <c r="Q29"/>
  <c r="Z29" s="1"/>
  <c r="Q28"/>
  <c r="Z28" s="1"/>
  <c r="Q27"/>
  <c r="Z27" s="1"/>
  <c r="Q26"/>
  <c r="Z26" s="1"/>
  <c r="Q25"/>
  <c r="Z25" s="1"/>
  <c r="Q24"/>
  <c r="Z24" s="1"/>
  <c r="Q23"/>
  <c r="Z65"/>
  <c r="Z61"/>
  <c r="Z39"/>
  <c r="U70"/>
  <c r="T70"/>
  <c r="U69"/>
  <c r="T69"/>
  <c r="Y69" s="1"/>
  <c r="U68"/>
  <c r="T68"/>
  <c r="Y68" s="1"/>
  <c r="U67"/>
  <c r="T67"/>
  <c r="Y67" s="1"/>
  <c r="U66"/>
  <c r="T66"/>
  <c r="Y66" s="1"/>
  <c r="U65"/>
  <c r="T65"/>
  <c r="Y65" s="1"/>
  <c r="U64"/>
  <c r="T64"/>
  <c r="Y64" s="1"/>
  <c r="U62"/>
  <c r="T62"/>
  <c r="Y62" s="1"/>
  <c r="U61"/>
  <c r="T61"/>
  <c r="Y61" s="1"/>
  <c r="U60"/>
  <c r="T60"/>
  <c r="Y60" s="1"/>
  <c r="U59"/>
  <c r="T59"/>
  <c r="Y59" s="1"/>
  <c r="U58"/>
  <c r="T58"/>
  <c r="Y58" s="1"/>
  <c r="U57"/>
  <c r="T57"/>
  <c r="Y57" s="1"/>
  <c r="U56"/>
  <c r="T56"/>
  <c r="Y56" s="1"/>
  <c r="U55"/>
  <c r="T55"/>
  <c r="Y55" s="1"/>
  <c r="U54"/>
  <c r="T54"/>
  <c r="Y54" s="1"/>
  <c r="U53"/>
  <c r="T53"/>
  <c r="Y53" s="1"/>
  <c r="U52"/>
  <c r="T52"/>
  <c r="Y52" s="1"/>
  <c r="U51"/>
  <c r="T51"/>
  <c r="Y51" s="1"/>
  <c r="U50"/>
  <c r="T50"/>
  <c r="Y50" s="1"/>
  <c r="U49"/>
  <c r="T49"/>
  <c r="Y49" s="1"/>
  <c r="U47"/>
  <c r="T47"/>
  <c r="Y47" s="1"/>
  <c r="U46"/>
  <c r="T46"/>
  <c r="Y46" s="1"/>
  <c r="U45"/>
  <c r="T45"/>
  <c r="Y45" s="1"/>
  <c r="U44"/>
  <c r="T44"/>
  <c r="Y44" s="1"/>
  <c r="U43"/>
  <c r="T43"/>
  <c r="Y43" s="1"/>
  <c r="U42"/>
  <c r="T42"/>
  <c r="Y42" s="1"/>
  <c r="U41"/>
  <c r="T41"/>
  <c r="Y41" s="1"/>
  <c r="U39"/>
  <c r="T39"/>
  <c r="Y39" s="1"/>
  <c r="U38"/>
  <c r="T38"/>
  <c r="Y38" s="1"/>
  <c r="U37"/>
  <c r="T37"/>
  <c r="Y37" s="1"/>
  <c r="U36"/>
  <c r="T36"/>
  <c r="Y36" s="1"/>
  <c r="U35"/>
  <c r="T35"/>
  <c r="Y35" s="1"/>
  <c r="U34"/>
  <c r="T34"/>
  <c r="Y34" s="1"/>
  <c r="U33"/>
  <c r="T33"/>
  <c r="Y33" s="1"/>
  <c r="U32"/>
  <c r="T32"/>
  <c r="U31"/>
  <c r="T31"/>
  <c r="Y31" s="1"/>
  <c r="U30"/>
  <c r="T30"/>
  <c r="Y30" s="1"/>
  <c r="U29"/>
  <c r="T29"/>
  <c r="Y29" s="1"/>
  <c r="U28"/>
  <c r="T28"/>
  <c r="Y28" s="1"/>
  <c r="U27"/>
  <c r="T27"/>
  <c r="Y27" s="1"/>
  <c r="U26"/>
  <c r="T26"/>
  <c r="Y26" s="1"/>
  <c r="U25"/>
  <c r="T25"/>
  <c r="Y25" s="1"/>
  <c r="U24"/>
  <c r="T24"/>
  <c r="Y24" s="1"/>
  <c r="U23"/>
  <c r="T23"/>
  <c r="Y23" s="1"/>
  <c r="U21"/>
  <c r="T21"/>
  <c r="U20"/>
  <c r="T20"/>
  <c r="U19"/>
  <c r="T19"/>
  <c r="U18"/>
  <c r="T18"/>
  <c r="U17"/>
  <c r="T17"/>
  <c r="U16"/>
  <c r="T16"/>
  <c r="U15"/>
  <c r="T15"/>
  <c r="U14"/>
  <c r="T14"/>
  <c r="U13"/>
  <c r="T13"/>
  <c r="U12"/>
  <c r="T12"/>
  <c r="Q12"/>
  <c r="Q13"/>
  <c r="Z13" s="1"/>
  <c r="Q14"/>
  <c r="Z14" s="1"/>
  <c r="Q15"/>
  <c r="Z15" s="1"/>
  <c r="Q16"/>
  <c r="Q17"/>
  <c r="Z17" s="1"/>
  <c r="Q18"/>
  <c r="Z18" s="1"/>
  <c r="Q19"/>
  <c r="Z19" s="1"/>
  <c r="Q20"/>
  <c r="Z20" s="1"/>
  <c r="Q21"/>
  <c r="Z21" s="1"/>
  <c r="Y70"/>
  <c r="L69"/>
  <c r="L49"/>
  <c r="L45"/>
  <c r="L41"/>
  <c r="L37"/>
  <c r="L31"/>
  <c r="L27"/>
  <c r="L26"/>
  <c r="L25"/>
  <c r="L23"/>
  <c r="Y32"/>
  <c r="Z16" l="1"/>
  <c r="Z41"/>
  <c r="Z23"/>
  <c r="AA46" l="1"/>
  <c r="AA62"/>
  <c r="AA61"/>
  <c r="AA60"/>
  <c r="AA59"/>
  <c r="AA58"/>
  <c r="AA57"/>
  <c r="AA56"/>
  <c r="AA55"/>
  <c r="AA54"/>
  <c r="AA53"/>
  <c r="AA52"/>
  <c r="AA51"/>
  <c r="AA50"/>
  <c r="AA49"/>
  <c r="AA70"/>
  <c r="AA69"/>
  <c r="AA68"/>
  <c r="AA67"/>
  <c r="AA66"/>
  <c r="AA65"/>
  <c r="AA64"/>
  <c r="AA47"/>
  <c r="AA45"/>
  <c r="AA44"/>
  <c r="AA43"/>
  <c r="AA42"/>
  <c r="AA41"/>
  <c r="AA27"/>
  <c r="AA28"/>
  <c r="AA31"/>
  <c r="AA32"/>
  <c r="AA35"/>
  <c r="AA36"/>
  <c r="AA39"/>
  <c r="AA24"/>
  <c r="AA25"/>
  <c r="AA26"/>
  <c r="AA29"/>
  <c r="AA30"/>
  <c r="AA33"/>
  <c r="AA34"/>
  <c r="AA37"/>
  <c r="AA38"/>
  <c r="AA23"/>
  <c r="O12" l="1"/>
  <c r="O19"/>
  <c r="Y19" s="1"/>
  <c r="O20"/>
  <c r="Y20" s="1"/>
  <c r="O21"/>
  <c r="Y21" s="1"/>
  <c r="O13"/>
  <c r="Y13" s="1"/>
  <c r="O14"/>
  <c r="Y14" s="1"/>
  <c r="O15"/>
  <c r="Y15" s="1"/>
  <c r="O16"/>
  <c r="Y16" s="1"/>
  <c r="O17"/>
  <c r="Y17" s="1"/>
  <c r="O18"/>
  <c r="Y18" s="1"/>
  <c r="L21"/>
  <c r="L20"/>
  <c r="L19"/>
  <c r="AA19" s="1"/>
  <c r="L18"/>
  <c r="L17"/>
  <c r="L16"/>
  <c r="L15"/>
  <c r="L14"/>
  <c r="Q55" i="23"/>
  <c r="Q62"/>
  <c r="Q59"/>
  <c r="Q60"/>
  <c r="Q61"/>
  <c r="Q58"/>
  <c r="C17" i="37" s="1"/>
  <c r="Q49" i="23"/>
  <c r="Q50"/>
  <c r="Q51"/>
  <c r="Q52"/>
  <c r="Q53"/>
  <c r="Q54"/>
  <c r="Q56"/>
  <c r="Q48"/>
  <c r="Q42"/>
  <c r="Q43"/>
  <c r="Q45"/>
  <c r="Q46"/>
  <c r="Q41"/>
  <c r="Q26"/>
  <c r="Q27"/>
  <c r="Q28"/>
  <c r="Q29"/>
  <c r="Q30"/>
  <c r="Q31"/>
  <c r="Q32"/>
  <c r="Q33"/>
  <c r="Q34"/>
  <c r="Q35"/>
  <c r="Q36"/>
  <c r="Q37"/>
  <c r="Q38"/>
  <c r="Q39"/>
  <c r="Q25"/>
  <c r="Q16"/>
  <c r="Q17"/>
  <c r="Q18"/>
  <c r="Q19"/>
  <c r="Q20"/>
  <c r="Q21"/>
  <c r="Q22"/>
  <c r="Q23"/>
  <c r="Q11"/>
  <c r="AA71" i="31"/>
  <c r="D17" i="37" s="1"/>
  <c r="AA63" i="31"/>
  <c r="D16" i="37" s="1"/>
  <c r="AA48" i="31"/>
  <c r="D15" i="37" s="1"/>
  <c r="AA40" i="31"/>
  <c r="D14" i="37" s="1"/>
  <c r="AA21" i="31" l="1"/>
  <c r="Q47" i="23"/>
  <c r="R46" s="1"/>
  <c r="Q40"/>
  <c r="R31" s="1"/>
  <c r="Q57"/>
  <c r="R51" s="1"/>
  <c r="Q63"/>
  <c r="R62" s="1"/>
  <c r="AA20" i="31"/>
  <c r="AA14"/>
  <c r="AA18"/>
  <c r="AA17"/>
  <c r="AA16"/>
  <c r="AA13"/>
  <c r="Q24" i="23"/>
  <c r="Y12" i="31"/>
  <c r="Z12"/>
  <c r="AA15"/>
  <c r="E17" i="37"/>
  <c r="C13" l="1"/>
  <c r="R15" i="23"/>
  <c r="R12"/>
  <c r="R14"/>
  <c r="R13"/>
  <c r="R36"/>
  <c r="AA12" i="31"/>
  <c r="AA22" s="1"/>
  <c r="R37" i="23"/>
  <c r="R33"/>
  <c r="R61"/>
  <c r="R35"/>
  <c r="R28"/>
  <c r="R25"/>
  <c r="R40" s="1"/>
  <c r="R38"/>
  <c r="R48"/>
  <c r="R57" s="1"/>
  <c r="R39"/>
  <c r="R29"/>
  <c r="R34"/>
  <c r="R32"/>
  <c r="R26"/>
  <c r="C14" i="37"/>
  <c r="E14" s="1"/>
  <c r="R27" i="23"/>
  <c r="R30"/>
  <c r="R49"/>
  <c r="R54"/>
  <c r="R53"/>
  <c r="R50"/>
  <c r="R52"/>
  <c r="C16" i="37"/>
  <c r="E16" s="1"/>
  <c r="R42" i="23"/>
  <c r="R55"/>
  <c r="R56"/>
  <c r="R41"/>
  <c r="R47" s="1"/>
  <c r="R43"/>
  <c r="C15" i="37"/>
  <c r="E15" s="1"/>
  <c r="R45" i="23"/>
  <c r="R60"/>
  <c r="R59"/>
  <c r="R58"/>
  <c r="R63" s="1"/>
  <c r="R20"/>
  <c r="R23"/>
  <c r="R11"/>
  <c r="R21"/>
  <c r="R17"/>
  <c r="Q64"/>
  <c r="R16"/>
  <c r="R19"/>
  <c r="R18"/>
  <c r="R22"/>
  <c r="R24" l="1"/>
  <c r="D13" i="37"/>
  <c r="AA72" i="31"/>
  <c r="C18" i="37"/>
  <c r="E13" l="1"/>
  <c r="D18"/>
  <c r="E18" l="1"/>
  <c r="C31" i="4" l="1"/>
  <c r="F15" i="37"/>
  <c r="F14"/>
  <c r="F16"/>
  <c r="F17"/>
  <c r="F13"/>
  <c r="F18" s="1"/>
  <c r="F9" i="42" l="1"/>
</calcChain>
</file>

<file path=xl/comments1.xml><?xml version="1.0" encoding="utf-8"?>
<comments xmlns="http://schemas.openxmlformats.org/spreadsheetml/2006/main">
  <authors>
    <author xml:space="preserve"> </author>
  </authors>
  <commentList>
    <comment ref="F13" authorId="0">
      <text>
        <r>
          <rPr>
            <b/>
            <sz val="8"/>
            <color indexed="81"/>
            <rFont val="Tahoma"/>
            <family val="2"/>
          </rPr>
          <t>หน่วยผลิตภัณฑ์:</t>
        </r>
        <r>
          <rPr>
            <sz val="8"/>
            <color indexed="81"/>
            <rFont val="Tahoma"/>
            <family val="2"/>
          </rPr>
          <t xml:space="preserve">
หน่วยผลิตภัณฑ์ที่ใช้ในการวิเคราะห์ และขอรับรองคาร์บอนฟุตพริ้นท์ 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H12" authorId="0">
      <text>
        <r>
          <rPr>
            <b/>
            <sz val="8"/>
            <color indexed="81"/>
            <rFont val="Tahoma"/>
            <family val="2"/>
          </rPr>
          <t>โปรดเลือดชนิดของเชื้อเพลิงที่ใช้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2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H23" authorId="0">
      <text>
        <r>
          <rPr>
            <b/>
            <sz val="8"/>
            <color indexed="81"/>
            <rFont val="Tahoma"/>
            <family val="2"/>
          </rPr>
          <t>โปรดเลือดชนิดของเชื้อเพลิงที่ใช้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23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4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5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6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7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8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29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0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1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2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3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4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5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6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7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8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39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H41" authorId="0">
      <text>
        <r>
          <rPr>
            <b/>
            <sz val="8"/>
            <color indexed="81"/>
            <rFont val="Tahoma"/>
            <family val="2"/>
          </rPr>
          <t>โปรดเลือดชนิดของเชื้อเพลิงที่ใช้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1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2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3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4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5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6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47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H49" authorId="0">
      <text>
        <r>
          <rPr>
            <b/>
            <sz val="8"/>
            <color indexed="81"/>
            <rFont val="Tahoma"/>
            <family val="2"/>
          </rPr>
          <t>โปรดเลือดชนิดของเชื้อเพลิงที่ใช้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9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0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1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2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3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4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5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6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7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8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59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0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1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2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H64" authorId="0">
      <text>
        <r>
          <rPr>
            <b/>
            <sz val="8"/>
            <color indexed="81"/>
            <rFont val="Tahoma"/>
            <family val="2"/>
          </rPr>
          <t>โปรดเลือดชนิดของเชื้อเพลิงที่ใช้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64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5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6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7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8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69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  <comment ref="P70" authorId="0">
      <text>
        <r>
          <rPr>
            <b/>
            <sz val="8"/>
            <color indexed="81"/>
            <rFont val="Tahoma"/>
            <family val="2"/>
          </rPr>
          <t>โปรดเลือกชนิดของพาหนะ</t>
        </r>
      </text>
    </comment>
  </commentList>
</comments>
</file>

<file path=xl/sharedStrings.xml><?xml version="1.0" encoding="utf-8"?>
<sst xmlns="http://schemas.openxmlformats.org/spreadsheetml/2006/main" count="2444" uniqueCount="1027">
  <si>
    <t>ชื่อบริษัท</t>
  </si>
  <si>
    <t>ชื่อผลิตภัณฑ์</t>
  </si>
  <si>
    <t>เลขเอกสารควบคุม</t>
  </si>
  <si>
    <t>ชื่อเอกสารบันทึก</t>
  </si>
  <si>
    <t>รหัสฟอร์ม</t>
  </si>
  <si>
    <t>ชื่อฟอร์ม</t>
  </si>
  <si>
    <t>จัดทำโดย</t>
  </si>
  <si>
    <t>คำอธิบาย :</t>
  </si>
  <si>
    <t>รายละเอียดของผลิตภัณฑ์</t>
  </si>
  <si>
    <t>แผนภาพวัฏจักรชีวิต</t>
  </si>
  <si>
    <t>Fr-03</t>
  </si>
  <si>
    <t>Fr-05</t>
  </si>
  <si>
    <t>แผนภาพกระบวนการผลิต</t>
  </si>
  <si>
    <t>ข้อมูลด้านเทคนิค</t>
  </si>
  <si>
    <t>อ้างอิง PCR</t>
  </si>
  <si>
    <t>วันที่ขอขึ้นทะเบียน</t>
  </si>
  <si>
    <t>กราฟแท่งแสดงการปล่อย GHG แต่ละเฟส</t>
  </si>
  <si>
    <t>การผลิต</t>
  </si>
  <si>
    <t>การใช้งาน</t>
  </si>
  <si>
    <t>การจัดการซาก</t>
  </si>
  <si>
    <t>หน่วย</t>
  </si>
  <si>
    <t>รายการ</t>
  </si>
  <si>
    <t>ปริมาณ</t>
  </si>
  <si>
    <t>รวม</t>
  </si>
  <si>
    <t>คำอธิบายเพิ่มเติม</t>
  </si>
  <si>
    <t>ชนิดเชื้อเพลิง</t>
  </si>
  <si>
    <t>ช่วงวัฎจักรชีวิต</t>
  </si>
  <si>
    <t>การได้มาของวัตถุดิบ</t>
  </si>
  <si>
    <t>ที่มา</t>
  </si>
  <si>
    <t>TH LCI DB</t>
  </si>
  <si>
    <t>Int. DB</t>
  </si>
  <si>
    <t>Thai Res.</t>
  </si>
  <si>
    <t>Supplier</t>
  </si>
  <si>
    <t>1st</t>
  </si>
  <si>
    <t>2nd</t>
  </si>
  <si>
    <t>ผลคูณ</t>
  </si>
  <si>
    <t>รวมทั้งหมด</t>
  </si>
  <si>
    <t>สำหรับเจ้าหน้าที่ อบก.</t>
  </si>
  <si>
    <r>
      <t>kgCO</t>
    </r>
    <r>
      <rPr>
        <b/>
        <vertAlign val="subscript"/>
        <sz val="8"/>
        <rFont val="Tahoma"/>
        <family val="2"/>
      </rPr>
      <t>2</t>
    </r>
    <r>
      <rPr>
        <b/>
        <sz val="8"/>
        <rFont val="Tahoma"/>
        <family val="2"/>
      </rPr>
      <t xml:space="preserve"> eq.</t>
    </r>
  </si>
  <si>
    <t>ก.) แบบการใช้เชื้อเพลิง</t>
  </si>
  <si>
    <t xml:space="preserve">PCR Gen. </t>
  </si>
  <si>
    <t>สัดส่วน (%)</t>
  </si>
  <si>
    <t>การกระจายสินค้า</t>
  </si>
  <si>
    <t>การประเมินการปล่อยก๊าซเรือนกระจกจากการขนส่ง</t>
  </si>
  <si>
    <t>% เที่ยวกลับ</t>
  </si>
  <si>
    <t>% เที่ยวไป</t>
  </si>
  <si>
    <t xml:space="preserve">รายการสิ่งที่ขนส่ง </t>
  </si>
  <si>
    <t>สัดส่วน</t>
  </si>
  <si>
    <t>การปล่อย GHG ของการขนส่ง วัตถุดิบ พลังงาน และทรัพยากร (kgCO2 eq.)</t>
  </si>
  <si>
    <t>ค่า EF (kgCO2 eq./หน่วย)</t>
  </si>
  <si>
    <t>TGO/CFP-V02-2011</t>
  </si>
  <si>
    <t>ข.) แบบการใช้ระยะทาง</t>
  </si>
  <si>
    <t xml:space="preserve">ค่า LCI </t>
  </si>
  <si>
    <t>สรุปการปล่อยก๊าซเรือนกระจกของผลิตภัณฑ์</t>
  </si>
  <si>
    <t>Fr-02</t>
  </si>
  <si>
    <t>Fr-01</t>
  </si>
  <si>
    <t xml:space="preserve">ขอบเขตของการประเมิน </t>
  </si>
  <si>
    <t xml:space="preserve"> B2B หรือ B2C </t>
  </si>
  <si>
    <t>Fr-04.1</t>
  </si>
  <si>
    <t>Fr-04.2</t>
  </si>
  <si>
    <r>
      <t>EF (kgCO</t>
    </r>
    <r>
      <rPr>
        <b/>
        <vertAlign val="subscript"/>
        <sz val="8"/>
        <color indexed="9"/>
        <rFont val="Tahoma"/>
        <family val="2"/>
      </rPr>
      <t>2</t>
    </r>
    <r>
      <rPr>
        <b/>
        <sz val="8"/>
        <color indexed="9"/>
        <rFont val="Tahoma"/>
        <family val="2"/>
      </rPr>
      <t xml:space="preserve"> eq./หน่วย)</t>
    </r>
  </si>
  <si>
    <r>
      <t>การปล่อย GHG ของการได้มาและการใช้ประโยชน์ วัตถุดิบ พลังงาน และทรัพยากร (kgCO</t>
    </r>
    <r>
      <rPr>
        <b/>
        <vertAlign val="subscript"/>
        <sz val="8"/>
        <color indexed="9"/>
        <rFont val="Tahoma"/>
        <family val="2"/>
      </rPr>
      <t>2 eq.</t>
    </r>
    <r>
      <rPr>
        <b/>
        <sz val="8"/>
        <color indexed="9"/>
        <rFont val="Tahoma"/>
        <family val="2"/>
      </rPr>
      <t>)</t>
    </r>
  </si>
  <si>
    <t>พร้อมทั้งอ้างอิงข้อกำหนดเฉพาะของผลิตภัณฑ์</t>
  </si>
  <si>
    <t>ระบุค่า EF ของบัญชีด้านสิ่งแวดล้อม โดยให้ระบุประเภทแหล่งที่มาของค่า EF และสามารถอ้างอิงได้ และหากไม่มี EF ที่เหมาะสม</t>
  </si>
  <si>
    <t>Others</t>
  </si>
  <si>
    <t>Substitute</t>
  </si>
  <si>
    <t>Self collect</t>
  </si>
  <si>
    <t>ภายใต้ขอบเขตที่กำหนดไว้ โดยอ้างอิงตาม ข้อกำหนดเฉพาะของผลิตภัณฑ์</t>
  </si>
  <si>
    <t>ให้ระบุข้อมูลที่เกี่ยวข้องกับผลิตภัณฑ์ หน่วยของผลิตภัณฑ์ที่กำหนด และขอบเขตการประเมิน</t>
  </si>
  <si>
    <t>การประเมินการปล่อยก๊าซเรือนกระจกจากวัตถุดิบ</t>
  </si>
  <si>
    <t>พาหนะ</t>
  </si>
  <si>
    <t>การแสดงเครื่องหมายและข้อมูลเพิ่มเติม</t>
  </si>
  <si>
    <t>แก้ไขวันที่</t>
  </si>
  <si>
    <t>เสร็จสิ้นวันที่ออก</t>
  </si>
  <si>
    <t>สัดส่วนยอดขายผลิตภัณฑ์ในปีล่าสุด</t>
  </si>
  <si>
    <t>ผลรวม(kgCO2 eq.)</t>
  </si>
  <si>
    <t>ชื่อผลิตภัณฑ์ และรุ่น (Thai)</t>
  </si>
  <si>
    <t>ชื่อผลิตภัณฑ์ และรุ่น (Eng)</t>
  </si>
  <si>
    <t>การจัดทำแผนภาพกระบวนการผลิต และระบุระบุสารขาเข้าและสารขาออก ของปริมาณการใช้พลังงาน ทรัพยากร และของเสียที่เกิดขึ้น จากกระบวนการผลิต</t>
  </si>
  <si>
    <t>ให้จัดทำแผนผังการไหลของวัสดุ (ไม่ต้องระบุการไหลของพลังงาน) ที่เกี่ยวข้องกับผลิตภัณฑ์เป้าหมายตลอดทั้งวัฏจักรชีวิต โดยแบ่งเป็นขั้น ๆ</t>
  </si>
  <si>
    <t xml:space="preserve">ข้อมูลบัญชีรายการ การขนส่งวัตถุดิบ พลังงานและทรัพยากร แบ่งออกเป็น 2 รูปแบบ 1.ทราบข้อมูลปริมาณการใช้เชื้อเพลิง ให้ใช้แบบ ก. 2.ไม่ทราบข้อมูลปริมาณการใช้เชื้อเพลิงแต่ทราบระยะทาง </t>
  </si>
  <si>
    <t>และน้ำหนักบรรทุก ให้ใช้แบบ ข. โดยค่า EF ที่นำมาใช้จะต้องรวมการผลิตและการเผาไหม้ของเชื้อเพลิงแล้ว</t>
  </si>
  <si>
    <t>แสดงแผนภาพสัดส่วนการปล่อยก๊าซเรือนกระจกของผลิตภัณฑ์ตามขอบเขตที่กำหนดขึ้น</t>
  </si>
  <si>
    <t xml:space="preserve">แหล่งที่มาของค่า LCI </t>
  </si>
  <si>
    <t>แหล่งอ้างอิง EF</t>
  </si>
  <si>
    <t>แหล่งที่มา EF</t>
  </si>
  <si>
    <t>แหล่งที่มาของข้อมูลการขนส่ง</t>
  </si>
  <si>
    <t>Cut-off*</t>
  </si>
  <si>
    <t>รูปผลิตภัณฑ์ (ขนาด200X200)</t>
  </si>
  <si>
    <t>โดยแสดงตัวเลขที่ผ่านการทำ Mass Balance และ Energy Balance แล้ว</t>
  </si>
  <si>
    <t>หน่วยผลิตภัณฑ์  (Eng)</t>
  </si>
  <si>
    <t>หน่วยผลิตภัณฑ์ (Thai)</t>
  </si>
  <si>
    <t xml:space="preserve">ลำดับที่ </t>
  </si>
  <si>
    <t>ชื่อ</t>
  </si>
  <si>
    <t>ค่า Emission Factor TGO</t>
  </si>
  <si>
    <t>แหล่งข้อมูลอ้างอิง</t>
  </si>
  <si>
    <t>หมายเหตุ</t>
  </si>
  <si>
    <t>kg</t>
  </si>
  <si>
    <t>ABS</t>
  </si>
  <si>
    <t>ABS resin</t>
  </si>
  <si>
    <t>ABS+Fiber Glass</t>
  </si>
  <si>
    <t>CPP</t>
  </si>
  <si>
    <t>ค่าแฟคเตอร์</t>
  </si>
  <si>
    <t>(kgCO2 e/หน่วย)</t>
  </si>
  <si>
    <t>Ecoinvent 2.0, IPCC 2007 GWP 100a</t>
  </si>
  <si>
    <t>Converted data from JEMAI Pro using Thai Electricity Grid</t>
  </si>
  <si>
    <t xml:space="preserve"> IDEMAT 2001, IPCC 2007 GWP 100a</t>
  </si>
  <si>
    <t>BUWAL 250</t>
  </si>
  <si>
    <t>PP granulate average B250</t>
  </si>
  <si>
    <t>Epoxy resin</t>
  </si>
  <si>
    <t>EPS</t>
  </si>
  <si>
    <t>Film AUL</t>
  </si>
  <si>
    <t>Film LLDPE</t>
  </si>
  <si>
    <t>Film PET</t>
  </si>
  <si>
    <t>Film PP</t>
  </si>
  <si>
    <t>GPPS</t>
  </si>
  <si>
    <t>HDPE</t>
  </si>
  <si>
    <t>HDPE bag</t>
  </si>
  <si>
    <t>HIPS</t>
  </si>
  <si>
    <t>LLDPE</t>
  </si>
  <si>
    <t>LDPE Sheet</t>
  </si>
  <si>
    <t>Magnetite</t>
  </si>
  <si>
    <t>Mat. OPP/LLDPE</t>
  </si>
  <si>
    <t>Nylon</t>
  </si>
  <si>
    <t>PE Foam</t>
  </si>
  <si>
    <t>PET</t>
  </si>
  <si>
    <t>Polybutadiene</t>
  </si>
  <si>
    <t>Polycarbonate</t>
  </si>
  <si>
    <t>Polycrylonitrile</t>
  </si>
  <si>
    <t>Polyester polyol</t>
  </si>
  <si>
    <t>Polyester resin</t>
  </si>
  <si>
    <t>Buwal 250</t>
  </si>
  <si>
    <t>Frankin US 98</t>
  </si>
  <si>
    <t>Industry data 2.0</t>
  </si>
  <si>
    <t>Ecoinvent 2.0, IPCC 2007</t>
  </si>
  <si>
    <t>TRF Rice Project</t>
  </si>
  <si>
    <t>LCA Food DK</t>
  </si>
  <si>
    <t>ETH-ESU 96</t>
  </si>
  <si>
    <t>Polypropylene resin E</t>
  </si>
  <si>
    <t>PET ETH S</t>
  </si>
  <si>
    <t>Polypropylene</t>
  </si>
  <si>
    <t>Polystyrene</t>
  </si>
  <si>
    <t>Polyurethane (flexible polyurethane)</t>
  </si>
  <si>
    <t>Polyurethane (rigid urethane board)</t>
  </si>
  <si>
    <t>PS (fire retardancy)</t>
  </si>
  <si>
    <t xml:space="preserve">PS film for laminating of tray </t>
  </si>
  <si>
    <t>อ้างอิงจาก HDPE bag จาก JEMAI Pro ด้วย ไฟฟ้าของประเทศไทย</t>
  </si>
  <si>
    <t>PP granulate + extrusion of plastic film</t>
  </si>
  <si>
    <t>PU Foam</t>
  </si>
  <si>
    <t>PVC</t>
  </si>
  <si>
    <t>P-xylene</t>
  </si>
  <si>
    <t>Styrene</t>
  </si>
  <si>
    <t>Vinyl chloride monomer</t>
  </si>
  <si>
    <t>Xylene</t>
  </si>
  <si>
    <t>ถุงพลาสติก PP</t>
  </si>
  <si>
    <t>ถุงพลาสติก PE</t>
  </si>
  <si>
    <t>ฟิล์มพลาสติก PE</t>
  </si>
  <si>
    <t>คาร์บอนไฟเบอร์</t>
  </si>
  <si>
    <t>ไนลอน 6 (Nylon 6)</t>
  </si>
  <si>
    <t>ผ้าถัก CVC (70/30)</t>
  </si>
  <si>
    <t>ผ้าถัก CVC (70/30) (เฉดสีกลาง)*</t>
  </si>
  <si>
    <t>ผ้าถัก CVC (70/30) (เฉดสีเข้ม)*</t>
  </si>
  <si>
    <t>ผ้าถัก CVC (70/30) (เฉดสีเข้มมาก)*</t>
  </si>
  <si>
    <t>ผ้าถัก CVC (70/30) (เฉดสีอ่อน)*</t>
  </si>
  <si>
    <t>ผ้าถัก TC (65/35)</t>
  </si>
  <si>
    <t>ผ้าถัก TC (65/35) (เฉดสีกลาง)*</t>
  </si>
  <si>
    <t>ผ้าถัก TC (65/35) (เฉดสีเข้ม)*</t>
  </si>
  <si>
    <t>ผ้าถัก TC (65/35) (เฉดสีเข้มมาก)*</t>
  </si>
  <si>
    <t>ผ้าถัก TC (65/35) (เฉดสีอ่อน)*</t>
  </si>
  <si>
    <t>ผ้าถักฝ้าย</t>
  </si>
  <si>
    <t>ผ้าถักฝ้าย (เฉดสีกลาง)*</t>
  </si>
  <si>
    <t>ผ้าถักฝ้าย (เฉดสีเข้ม)*</t>
  </si>
  <si>
    <t>ผ้าถักฝ้าย (เฉดสีเข้มมาก)*</t>
  </si>
  <si>
    <t>ผ้าถักฝ้าย (เฉดสีอ่อน)*</t>
  </si>
  <si>
    <t>ผ้าถักโพลิเอสเทอร์</t>
  </si>
  <si>
    <t>ผ้าถักโพลิเอสเทอร์ (เฉดสีกลาง)*</t>
  </si>
  <si>
    <t>ผ้าถักโพลิเอสเทอร์ (เฉดสีเข้ม)*</t>
  </si>
  <si>
    <t>ผ้าถักโพลิเอสเทอร์ (เฉดสีเข้มมาก)*</t>
  </si>
  <si>
    <t>ผ้าถักโพลิเอสเทอร์ (เฉดสีอ่อน)*</t>
  </si>
  <si>
    <t>ผ้าทอ CVC (70/30)</t>
  </si>
  <si>
    <t>ผ้าทอ CVC (70/30) (เฉดสีกลาง)*</t>
  </si>
  <si>
    <t>ผ้าทอ CVC (70/30) (เฉดสีเข้ม)*</t>
  </si>
  <si>
    <t>ผ้าทอ CVC (70/30) (เฉดสีเข้มมาก)*</t>
  </si>
  <si>
    <t>ผ้าทอ CVC (70/30) (เฉดสีอ่อน)*</t>
  </si>
  <si>
    <t>ผ้าทอ TC (65/35)</t>
  </si>
  <si>
    <t>ผ้าทอ TC (65/35) (เฉดสีกลาง)*</t>
  </si>
  <si>
    <t>ผ้าทอ TC (65/35) (เฉดสีเข้ม)*</t>
  </si>
  <si>
    <t>ผ้าทอ TC (65/35) (เฉดสีเข้มมาก)*</t>
  </si>
  <si>
    <t>ผ้าทอ TC (65/35) (เฉดสีอ่อน)*</t>
  </si>
  <si>
    <t>ผ้าทอฝ้าย</t>
  </si>
  <si>
    <t>ผ้าทอฝ้าย (เฉดสีอ่อน)*</t>
  </si>
  <si>
    <t>ผ้าทอฝ้าย (เฉดสีกลาง)*</t>
  </si>
  <si>
    <t>ผ้าทอฝ้าย (เฉดสีเข้ม)*</t>
  </si>
  <si>
    <t>ผ้าทอฝ้าย (เฉดสีเข้มมาก)*</t>
  </si>
  <si>
    <t>ผ้าทอโพลิเอสเทอร์</t>
  </si>
  <si>
    <t>ผ้าทอโพลิเอสเทอร์ (เฉดสีกลาง)*</t>
  </si>
  <si>
    <t>ผ้าทอโพลิเอสเทอร์ (เฉดสีเข้ม)*</t>
  </si>
  <si>
    <t>ผ้าทอโพลิเอสเทอร์ (เฉดสีเข้มมาก)*</t>
  </si>
  <si>
    <t>ผ้าทอโพลิเอสเทอร์ (เฉดสีอ่อน)*</t>
  </si>
  <si>
    <t>เส้นด้าย CVC (70/30)</t>
  </si>
  <si>
    <t>เส้นด้าย TC (65/35)</t>
  </si>
  <si>
    <t>เส้นด้ายปอกระเจา</t>
  </si>
  <si>
    <t>เส้นด้ายฝ้าย</t>
  </si>
  <si>
    <t>เส้นด้ายโพลิเอสเทอร์</t>
  </si>
  <si>
    <t>เส้นใยขนแกะ</t>
  </si>
  <si>
    <t>เส้นใยไนล่อน 6 ใยยาว (SDY)</t>
  </si>
  <si>
    <t>เส้นใยฝ้าย (เฉลี่ย) การนำเข้า การผลิตแบบดั้งเดิม</t>
  </si>
  <si>
    <t>เส้ยใยฝ้าย US การผลิตแบบดั้งเดิม</t>
  </si>
  <si>
    <t>เส้ยใยฝ้าย US การผลิตแบบออร์แกนนิกส์</t>
  </si>
  <si>
    <t>เส้นใยโพลิเอสเทอร์ใยยาว (SDY)</t>
  </si>
  <si>
    <t>เส้นใยโพลิเอสเทอร์ใยสั้น (PSF)</t>
  </si>
  <si>
    <t>เส้นใยเรยอนใยสั้น</t>
  </si>
  <si>
    <t>เส้นใยอะคริลิคใยสั้น (ASF)</t>
  </si>
  <si>
    <t>Ecoinvent 2.0</t>
  </si>
  <si>
    <t>โครงการพัฒนาข้อกำหนดรายผลิตภัณฑ์ฯ</t>
  </si>
  <si>
    <t>เคมีสิ่งทอ</t>
  </si>
  <si>
    <t>Acetic acid ของ JEMAI Pro ด้วยการคำนวณไฟฟ้าของประเทศไทย</t>
  </si>
  <si>
    <t>Japanese data</t>
  </si>
  <si>
    <t>ข้อมูลทดแทนจากค่าของ Sodium Silicate, ECOINVENT 2.0</t>
  </si>
  <si>
    <t>คำนวณจาก Mixture of acedic salt (Acetic acid + Sodium Acetate)</t>
  </si>
  <si>
    <t>Calcium Carbonate ใน CFP EF Data v.2.01 ของประเทศญี่ปุ่น</t>
  </si>
  <si>
    <t>From Japan Scenario / for washing machine</t>
  </si>
  <si>
    <t>ข้อมูลทดแทนจากค่าของ Acid dye (TGO Guide book)</t>
  </si>
  <si>
    <t>Sodium phosphate ใน CFP EF Data v.2.01 ของประเทศญี่ปุ่น</t>
  </si>
  <si>
    <t>Anionic surfactant ใน CFP EF Data v.2.01 ของประเทศญี่ปุ่น</t>
  </si>
  <si>
    <t>Nonionic surfactant ใน CFP EF Data v.2.01 ของประเทศญี่ปุ่น</t>
  </si>
  <si>
    <t>HCL 100% ของ JEMAI Pro ด้วยการคำนวณไฟฟ้าของประเทศไทย</t>
  </si>
  <si>
    <t>Hydrogen peroxide ใน CFP EF Data v.2.01 ของประเทศญี่ปุ่น</t>
  </si>
  <si>
    <t>USA input output database, IPCC GWP 100a (SimaPro)</t>
  </si>
  <si>
    <t>SimaPro</t>
  </si>
  <si>
    <t>Methane ของ JEMAI Pro ด้วยการคำนวณไฟฟ้าของประเทศไทย</t>
  </si>
  <si>
    <t>Methyl acrylate, at plant/GLO S, ECOINVENT 2.0</t>
  </si>
  <si>
    <t>Polyvinyl acetate ใน CFP EF Data v.2.01 ของประเทศญี่ปุ่น</t>
  </si>
  <si>
    <t>Bisphenol A, powder, at plant/kg/RER, ECOINVENT 2.0</t>
  </si>
  <si>
    <t>คำนวณจาก 50% NaOH + 50% Na2S2O4</t>
  </si>
  <si>
    <t>ข้อมูลทดแทนจากค่าของ Ethoxylated alcohols (AE7), ECOINVENT 2.0</t>
  </si>
  <si>
    <t>JAP Supplier</t>
  </si>
  <si>
    <t>ข้อมูลทดแทนจากค่าของ EDTA, ECOINVENT 2.0</t>
  </si>
  <si>
    <t>Carboxymethyl cellulose, powder, at plant/RER S, ECOINVENT 2.0</t>
  </si>
  <si>
    <t>คำนวณจากปฏิกิริยาเคมี : C2H4O2 + NaOH → NaO2CCH3 + H2O</t>
  </si>
  <si>
    <t>Sulphite, at plant/RER U, ECOINVENT 2.0</t>
  </si>
  <si>
    <t>Sodium chlorate ใน CFP EF Data v.2.01 ของประเทศญี่ปุ่น</t>
  </si>
  <si>
    <t>Sodium chloride, powder, at plant/RER S, ECOINVENT 2.0</t>
  </si>
  <si>
    <t>Sodium dithionite, anhydrous, at plant/kg/RER, ECOINVENT 2.0</t>
  </si>
  <si>
    <t>Sulphite, at plant/kg/RER, ECOINVENT 2.0</t>
  </si>
  <si>
    <t>Sodium persulfate, at plant/GLO S, ECOINVENT 2.0</t>
  </si>
  <si>
    <t>ข้อมูลทดแทนจากค่าของ Silicone emulsion, ECOINVENT 2.0</t>
  </si>
  <si>
    <t>Thai LCI data</t>
  </si>
  <si>
    <t>Sulphuric acid, liquid, at plant/RER U, ECOINVENT 2.0</t>
  </si>
  <si>
    <t>Vinyl acetate, at plant/RER S, ECOINVENT 2.0</t>
  </si>
  <si>
    <t>Acetaldehyde</t>
  </si>
  <si>
    <t>Acetic acid</t>
  </si>
  <si>
    <t>Acid dye</t>
  </si>
  <si>
    <t>Acrylic acid</t>
  </si>
  <si>
    <t>Acrylic Resin</t>
  </si>
  <si>
    <t>Acrylonitrile</t>
  </si>
  <si>
    <t>Activator</t>
  </si>
  <si>
    <t>Alcohol</t>
  </si>
  <si>
    <t>Alkylbenzene sulfonate</t>
  </si>
  <si>
    <t>Alum (WWT)</t>
  </si>
  <si>
    <t>Ammonia</t>
  </si>
  <si>
    <t>Ammonium sulphate</t>
  </si>
  <si>
    <t>anionic polymer (WWT)</t>
  </si>
  <si>
    <t>Anticrease agent</t>
  </si>
  <si>
    <t>Antidegradant</t>
  </si>
  <si>
    <t>Bisphenol A</t>
  </si>
  <si>
    <t>Bleaching stabilizer</t>
  </si>
  <si>
    <t>Buffering agent</t>
  </si>
  <si>
    <t>Butadiene</t>
  </si>
  <si>
    <t>Butyl Cellosolve</t>
  </si>
  <si>
    <t>Calcium carbonate</t>
  </si>
  <si>
    <t>calcium chloride</t>
  </si>
  <si>
    <t>Caprolactam</t>
  </si>
  <si>
    <t>Carbon Tetrachloride</t>
  </si>
  <si>
    <t>cation polymer (WWT)</t>
  </si>
  <si>
    <t>Chlorine</t>
  </si>
  <si>
    <t>Citric acid</t>
  </si>
  <si>
    <t>ZINC OXIDE (White Seal)</t>
  </si>
  <si>
    <t>Ethanol from ethylene, at plant/RER S</t>
  </si>
  <si>
    <t>Parafin wax</t>
  </si>
  <si>
    <t>Butyl acetate, at plant/RER U</t>
  </si>
  <si>
    <t>Detergent Powder (Household)</t>
  </si>
  <si>
    <t>Direct dyestuff</t>
  </si>
  <si>
    <t>Disodium phosphate</t>
  </si>
  <si>
    <t>Disperse dyestuff</t>
  </si>
  <si>
    <t>Dispersing agent (Anionic)</t>
  </si>
  <si>
    <t>Dispersing agent (Nonionic)</t>
  </si>
  <si>
    <t>Enzyme (Amylase)</t>
  </si>
  <si>
    <t>Ethanol</t>
  </si>
  <si>
    <t>Ethoxylated alcohols (AE7)</t>
  </si>
  <si>
    <t>Ethyl Acetate</t>
  </si>
  <si>
    <t>Ethylene Glycol</t>
  </si>
  <si>
    <t>Ethylene oxide</t>
  </si>
  <si>
    <t>Ferro Manganese</t>
  </si>
  <si>
    <t>Ferro Silicon</t>
  </si>
  <si>
    <t>Fixing agent</t>
  </si>
  <si>
    <t>Flux</t>
  </si>
  <si>
    <t>Formic acid</t>
  </si>
  <si>
    <t>HCFC-141b</t>
  </si>
  <si>
    <t>HCL 100%</t>
  </si>
  <si>
    <t>Hydrochloric acid</t>
  </si>
  <si>
    <t>Hydrogen peroxide 50%</t>
  </si>
  <si>
    <t>Ink</t>
  </si>
  <si>
    <t>Ethyl Acetate ,at plant/RER U</t>
  </si>
  <si>
    <t>Flux, wave soldering, at plant/GLO S</t>
  </si>
  <si>
    <t xml:space="preserve">Hydrogen peroxide </t>
  </si>
  <si>
    <t>Hydrofluoric acid</t>
  </si>
  <si>
    <t>Roto printing color</t>
  </si>
  <si>
    <t>Iso Butyl Alcohol</t>
  </si>
  <si>
    <t>K2CO3</t>
  </si>
  <si>
    <t>Knitting oil (Kluber)</t>
  </si>
  <si>
    <t>Lacquer</t>
  </si>
  <si>
    <t>Leveling agent</t>
  </si>
  <si>
    <t>Lime</t>
  </si>
  <si>
    <t>Lubricant Oil</t>
  </si>
  <si>
    <t>Magnesium</t>
  </si>
  <si>
    <t>Methane (gas)</t>
  </si>
  <si>
    <t>Methanol</t>
  </si>
  <si>
    <t>Methyl acrylate</t>
  </si>
  <si>
    <t>Methyl Iso Butyl Ketone</t>
  </si>
  <si>
    <t>Mixed C4</t>
  </si>
  <si>
    <t>Monosodium Phosphate</t>
  </si>
  <si>
    <t>MTBE (methyl tert-butyl ether)</t>
  </si>
  <si>
    <t>n-Butyl Acetate</t>
  </si>
  <si>
    <t>Nitric acid</t>
  </si>
  <si>
    <t>Nitrocellulose Resin</t>
  </si>
  <si>
    <t>Non-reinforcing filler</t>
  </si>
  <si>
    <t>OBA (for cotton)</t>
  </si>
  <si>
    <t>OBA (for polyester)</t>
  </si>
  <si>
    <t>Phenol</t>
  </si>
  <si>
    <t>Polyolefine</t>
  </si>
  <si>
    <t>Polyvinyl acetate (PVAC)</t>
  </si>
  <si>
    <t>Potassium hydroxide</t>
  </si>
  <si>
    <t>Preservative</t>
  </si>
  <si>
    <t>Propylene</t>
  </si>
  <si>
    <t>Reactive dyestuff</t>
  </si>
  <si>
    <t>Isobutanol,at plant/RER U</t>
  </si>
  <si>
    <t>Petroleum refining</t>
  </si>
  <si>
    <t>Methyl ethyl ketone, at plant/RER U</t>
  </si>
  <si>
    <t>Epoxy resin,at plant/RER U</t>
  </si>
  <si>
    <t>N-olefins, at plant/RER U</t>
  </si>
  <si>
    <t>Benzaldehyde</t>
  </si>
  <si>
    <t>Reduction clearing agent</t>
  </si>
  <si>
    <t>Reinforcing filler</t>
  </si>
  <si>
    <t>SBR Latex Base</t>
  </si>
  <si>
    <t>Scouring agent</t>
  </si>
  <si>
    <t>Sealant Compound</t>
  </si>
  <si>
    <t>Sequestering agent</t>
  </si>
  <si>
    <t>Silica</t>
  </si>
  <si>
    <t>Silico Manganese</t>
  </si>
  <si>
    <t>Silicone emulsion</t>
  </si>
  <si>
    <t>Silicone tetrahydride</t>
  </si>
  <si>
    <t>Silver</t>
  </si>
  <si>
    <t>Sizing agent</t>
  </si>
  <si>
    <t>Slaked lime</t>
  </si>
  <si>
    <t>Soaping agent</t>
  </si>
  <si>
    <t>Soda ash</t>
  </si>
  <si>
    <t>Sodium acetate</t>
  </si>
  <si>
    <t>Sodium bicarbonate</t>
  </si>
  <si>
    <t>Sodium bisulphite</t>
  </si>
  <si>
    <t>Sodium carbonate</t>
  </si>
  <si>
    <t>Sodium chlorate</t>
  </si>
  <si>
    <t>Sodium chloride</t>
  </si>
  <si>
    <t>Sodium hydrosulphite</t>
  </si>
  <si>
    <t>Sodium hydroxide</t>
  </si>
  <si>
    <t>Sodium hypochlorite</t>
  </si>
  <si>
    <t>Sodium methly sulphonate</t>
  </si>
  <si>
    <t>Sodium perborate, monohydrate</t>
  </si>
  <si>
    <t>Sodium persulfate</t>
  </si>
  <si>
    <t>Calcium hydroxide</t>
  </si>
  <si>
    <t>Styrene 50% + Butadiene 50%</t>
  </si>
  <si>
    <t>Silica sand,at plant/RER U</t>
  </si>
  <si>
    <t>Defoamer : Silicone base</t>
  </si>
  <si>
    <t>Sodium Silicate</t>
  </si>
  <si>
    <t>Sodium sulphate</t>
  </si>
  <si>
    <t>Sodium tripolyphosphate</t>
  </si>
  <si>
    <t>Softener</t>
  </si>
  <si>
    <t>Sulfuric acid</t>
  </si>
  <si>
    <t>Sulfur</t>
  </si>
  <si>
    <t>Sulphur</t>
  </si>
  <si>
    <t>Terephthalic acid</t>
  </si>
  <si>
    <t>Titanium Dioxide</t>
  </si>
  <si>
    <t>Toluene</t>
  </si>
  <si>
    <t>Urea</t>
  </si>
  <si>
    <t>Varnish</t>
  </si>
  <si>
    <t>Vinyl acetate</t>
  </si>
  <si>
    <t>Wetting agent</t>
  </si>
  <si>
    <t>Zinc</t>
  </si>
  <si>
    <t>อะเซทิลีน</t>
  </si>
  <si>
    <t>Dispersing agent</t>
  </si>
  <si>
    <t>Polymethyl acrylate, Bead</t>
  </si>
  <si>
    <t>Acetylene, at regional storehouse/CH S</t>
  </si>
  <si>
    <t>วัสดุ</t>
  </si>
  <si>
    <t>กระดาษ</t>
  </si>
  <si>
    <t>อุกรณ์เครื่องใช้ไฟฟ้า</t>
  </si>
  <si>
    <t>น้ำอุตสาหกรรม</t>
  </si>
  <si>
    <t>สินแร่จากธรรมชาติ</t>
  </si>
  <si>
    <t>ก๊าซอุตสาหกรรม</t>
  </si>
  <si>
    <t>ยาง</t>
  </si>
  <si>
    <t>สารเคมี</t>
  </si>
  <si>
    <t>พลาสติก</t>
  </si>
  <si>
    <t>สิ่งทอ</t>
  </si>
  <si>
    <t>1. อุตสาหกรรมพลาสติก</t>
  </si>
  <si>
    <t>2. อุตสาหกรรมสิ่งทอ</t>
  </si>
  <si>
    <t>3. วัสดุ อุปกรณ์ และสารเคมีในอุตสาหกรรม</t>
  </si>
  <si>
    <t>อ้างอิงจาก Grease ใน CFP EF Data v.2.01 ของประเทศญี่ปุ่น</t>
  </si>
  <si>
    <t>อ้างอิงจาก Thinner ใน CFP EF Data v.2.01 ของประเทศญี่ปุ่น</t>
  </si>
  <si>
    <t>อ้างอิงจาก Paraffin, at plant/RER S, ECOINVENT 2.0</t>
  </si>
  <si>
    <t>อ้างอิงจาก Cardboard จาก JEMAI Pro ด้วย ไฟฟ้าของประเทศไทย</t>
  </si>
  <si>
    <t>Metropolitan Waterworks Authority(Thailand)</t>
  </si>
  <si>
    <t>JEMAI</t>
  </si>
  <si>
    <t>TH-Research</t>
  </si>
  <si>
    <t>Glass</t>
  </si>
  <si>
    <t>เข็มถักผ้า (เครื่องจักร)</t>
  </si>
  <si>
    <t>Wood (domestic)</t>
  </si>
  <si>
    <t>Wood chip</t>
  </si>
  <si>
    <t>จารบี</t>
  </si>
  <si>
    <t>ถุงมือ (ผ้าฝ้าย)</t>
  </si>
  <si>
    <t>ทินเนอร์</t>
  </si>
  <si>
    <t>น้ำมันเกียร์</t>
  </si>
  <si>
    <t>น้ำมันปั่นด้าย</t>
  </si>
  <si>
    <t>น้ำมันหล่อลื่นเครื่องจักร</t>
  </si>
  <si>
    <t>แว๊กซ์(เทียน)สำหรับปั่นด้าย</t>
  </si>
  <si>
    <t>เศษผ้าทำความสะอาด</t>
  </si>
  <si>
    <t>อุปกรณ์ป้องกันเสียง (Ear plug)</t>
  </si>
  <si>
    <t>แอลกอฮอล์ ทำความสะอาด</t>
  </si>
  <si>
    <t>Cardboard</t>
  </si>
  <si>
    <t>Corrugated box</t>
  </si>
  <si>
    <t>Kraft paper</t>
  </si>
  <si>
    <t>Pulp (domestic)</t>
  </si>
  <si>
    <t>Plup (used paper)</t>
  </si>
  <si>
    <t>Paper</t>
  </si>
  <si>
    <t>กล่องกระดาษลูกฟูกที่ใช้บรรจุผลิตภัณฑ์</t>
  </si>
  <si>
    <t>แกนกระดาษ</t>
  </si>
  <si>
    <t>เทปกาวปิดกล่อง</t>
  </si>
  <si>
    <t>ลังกระดาษ</t>
  </si>
  <si>
    <t>สติกเกอร์ปิดกล่อง</t>
  </si>
  <si>
    <t>แผ่นวงจรพิมพ์</t>
  </si>
  <si>
    <t>ตัวเก็บประจุ</t>
  </si>
  <si>
    <t>น้ำประปา</t>
  </si>
  <si>
    <t>m3</t>
  </si>
  <si>
    <t>L</t>
  </si>
  <si>
    <t>น้ำอ่อน (softening, use resin and ion exchange)</t>
  </si>
  <si>
    <t>น้ำอ่อน (Tap water m3)</t>
  </si>
  <si>
    <t>น้ำหล่อเย็น</t>
  </si>
  <si>
    <t>การบำบัดน้ำเสีย (waste water treatment)</t>
  </si>
  <si>
    <t>Industrial water</t>
  </si>
  <si>
    <t>ดินเหนียว (clay)</t>
  </si>
  <si>
    <t>แร่หินภูเขาไฟ (Feldspar)</t>
  </si>
  <si>
    <t>ก๊าซคาร์บอนไดออกไซด์ (น้ำอัดลม)</t>
  </si>
  <si>
    <t>CO2</t>
  </si>
  <si>
    <t>ก๊าซแอมโมเนีย (ระบบหล่อเย็น)</t>
  </si>
  <si>
    <t>H2</t>
  </si>
  <si>
    <t>Hydrogen</t>
  </si>
  <si>
    <t>Nitrogen</t>
  </si>
  <si>
    <t>Oxygen (m3)</t>
  </si>
  <si>
    <t>Natural rubber, latex foam</t>
  </si>
  <si>
    <t>Natural rubber</t>
  </si>
  <si>
    <t>Synthetic rubber</t>
  </si>
  <si>
    <t>Reclaim rubber</t>
  </si>
  <si>
    <t>ยางยูเรเทน</t>
  </si>
  <si>
    <t>Styrene butadiene rubber</t>
  </si>
  <si>
    <t>Olefins C6</t>
  </si>
  <si>
    <t>เบนซิน (Benzene)</t>
  </si>
  <si>
    <t>เพนเทน (Pentane)</t>
  </si>
  <si>
    <t>โพรเพน (Propane)</t>
  </si>
  <si>
    <t>มีเทน (Methane)</t>
  </si>
  <si>
    <t>อีเทน (Ethane)</t>
  </si>
  <si>
    <t>4. อุตสาหกรรมการขนส่ง</t>
  </si>
  <si>
    <t>รถกระบะบรรทุก</t>
  </si>
  <si>
    <t>รถตู้บรรทุก</t>
  </si>
  <si>
    <t>รถบรรทุกขยะ</t>
  </si>
  <si>
    <t>ขนส่งประเภทอื่นๆ</t>
  </si>
  <si>
    <t>km</t>
  </si>
  <si>
    <t>tkm</t>
  </si>
  <si>
    <t>ton-km</t>
  </si>
  <si>
    <t>Train I, IDEMAT</t>
  </si>
  <si>
    <t>kraft paper, unbleached, at plant/kg/RER</t>
  </si>
  <si>
    <t>Formic acid method (hydrolysis) ใน CFP EF Data v.2.01 ของ ประเทศญี่ปุ่น</t>
  </si>
  <si>
    <t>Substitute with Epoxy resin, liquid, at plent/RER S</t>
  </si>
  <si>
    <t>รถกระบะบรรทุก 4 ล้อ ขนาดเล็ก Full load 7 ตัน วิ่งแบบปกติ 0% Loading</t>
  </si>
  <si>
    <t>รถกระบะบรรทุก 4 ล้อ ขนาดเล็ก Full load 7 ตัน วิ่งแบบปกติ 50% Loading</t>
  </si>
  <si>
    <t>รถกระบะบรรทุก 4 ล้อ ขนาดเล็ก Full load 7 ตัน วิ่งแบบปกติ 100% Loading</t>
  </si>
  <si>
    <t>รถกระบะบรรทุก 4 ล้อ ขนาดเล็ก Full load 7 ตัน วิ่งแบบสมบุกสมบัน 0% Loading</t>
  </si>
  <si>
    <t>รถกระบะบรรทุก 4 ล้อ ขนาดเล็ก Full load 7 ตัน วิ่งแบบสมบุกสมบัน 50% Loading</t>
  </si>
  <si>
    <t>รถกระบะบรรทุก 4 ล้อ ขนาดเล็ก Full load 7 ตัน วิ่งแบบสมบุกสมบัน 75% Loading</t>
  </si>
  <si>
    <t>รถกระบะบรรทุก 4 ล้อ ขนาดเล็ก Full load 7 ตัน วิ่งแบบปกติ 75% Loading</t>
  </si>
  <si>
    <t>รถกระบะบรรทุก 4 ล้อ ขนาดเล็ก Full load 7 ตัน วิ่งแบบสมบุกสมบัน 100% Loading</t>
  </si>
  <si>
    <t>รถกระบะบรรทุก 6 ล้อ ขนาดเล็ก Full load 8.5 ตัน วิ่งแบบปกติ 0% Loading</t>
  </si>
  <si>
    <t>รถกระบะบรรทุก 6 ล้อ ขนาดเล็ก Full load 8.5 ตัน วิ่งแบบปกติ 50% Loading</t>
  </si>
  <si>
    <t>รถกระบะบรรทุก 6 ล้อ ขนาดเล็ก Full load 8.5 ตัน วิ่งแบบปกติ 75% Loading</t>
  </si>
  <si>
    <t>รถกระบะบรรทุก 6 ล้อ ขนาดเล็ก Full load 8.5 ตัน วิ่งแบบปกติ 100% Loading</t>
  </si>
  <si>
    <t>รถกระบะบรรทุก 6 ล้อ ขนาดเล็ก Full load 8.5 ตัน วิ่งแบบสมบุกสมบัน 0% Loading</t>
  </si>
  <si>
    <t>รถกระบะบรรทุก 6 ล้อ ขนาดเล็ก Full load 8.5 ตัน วิ่งแบบสมบุกสมบัน 50% Loading</t>
  </si>
  <si>
    <t>รถกระบะบรรทุก 6 ล้อ ขนาดเล็ก Full load 8.5 ตัน วิ่งแบบสมบุกสมบัน 75% Loading</t>
  </si>
  <si>
    <t>รถกระบะบรรทุก 6 ล้อ ขนาดเล็ก Full load 8.5 ตัน วิ่งแบบสมบุกสมบัน 100% Loading</t>
  </si>
  <si>
    <t>รถกระบะบรรทุก 6 ล้อ ขนาดใหญ่ Full load 11 ตัน วิ่งแบบปกติ 0% Loading</t>
  </si>
  <si>
    <t>รถกระบะบรรทุก 6 ล้อ ขนาดใหญ่ Full load 11 ตัน วิ่งแบบปกติ 50% Loading</t>
  </si>
  <si>
    <t>รถกระบะบรรทุก 6 ล้อ ขนาดใหญ่ Full load 11 ตัน วิ่งแบบปกติ 75% Loading</t>
  </si>
  <si>
    <t>รถกระบะบรรทุก 6 ล้อ ขนาดใหญ่ Full load 11 ตัน วิ่งแบบปกติ 100% Loading</t>
  </si>
  <si>
    <t>รถกระบะบรรทุก 6 ล้อ ขนาดใหญ่ Full load 11 ตัน วิ่งแบบสมบุกสมบัน 0% Loading</t>
  </si>
  <si>
    <t>รถกระบะบรรทุก 6 ล้อ ขนาดใหญ่ Full load 11 ตัน วิ่งแบบสมบุกสมบัน 50% Loading</t>
  </si>
  <si>
    <t>รถกระบะบรรทุก 6 ล้อ ขนาดใหญ่ Full load 11 ตัน วิ่งแบบสมบุกสมบัน 75% Loading</t>
  </si>
  <si>
    <t>รถกระบะบรรทุก 6 ล้อ ขนาดใหญ่ Full load 11 ตัน วิ่งแบบสมบุกสมบัน 100% Loading</t>
  </si>
  <si>
    <t>รถกระบะบรรทุก 10 ล้อ Fill Load 16 ตัน วิ่งแบบปกติ 0% Loading</t>
  </si>
  <si>
    <t>รถกระบะบรรทุก 10 ล้อ Fill Load 16 ตัน วิ่งแบบปกติ 50% Loading</t>
  </si>
  <si>
    <t>รถกระบะบรรทุก 10 ล้อ Fill Load 16 ตัน วิ่งแบบปกติ 75% Loading</t>
  </si>
  <si>
    <t>รถกระบะบรรทุก 10 ล้อ Fill Load 16 ตัน วิ่งแบบปกติ 100% Loading</t>
  </si>
  <si>
    <t>รถกระบะบรรทุก 10 ล้อ Fill Load 16 ตัน วิ่งแบบสมบุกสมบัน 0% Loading</t>
  </si>
  <si>
    <t>รถกระบะบรรทุก 10 ล้อ Fill Load 16 ตัน วิ่งแบบสมบุกสมบัน 50% Loading</t>
  </si>
  <si>
    <t>รถกระบะบรรทุก 10 ล้อ Fill Load 16 ตัน วิ่งแบบสมบุกสมบัน 75% Loading</t>
  </si>
  <si>
    <t>รถกระบะบรรทุก 10 ล้อ Fill Load 16 ตัน วิ่งแบบสมบุกสมบัน 100% Loading</t>
  </si>
  <si>
    <t>รถกระบะบรรทุกกึ่งพ่วง 18 ล้อ Full load 32 ตัน วิ่งแบบปกติ 0% Loading</t>
  </si>
  <si>
    <t>รถกระบะบรรทุกกึ่งพ่วง 18 ล้อ Full load 32 ตัน วิ่งแบบปกติ 50% Loading</t>
  </si>
  <si>
    <t>รถกระบะบรรทุกกึ่งพ่วง 18 ล้อ Full load 32 ตัน วิ่งแบบปกติ 75% Loading</t>
  </si>
  <si>
    <t>รถกระบะบรรทุกกึ่งพ่วง 18 ล้อ Full load 32 ตัน วิ่งแบบปกติ 100% Loading</t>
  </si>
  <si>
    <t>รถกระบะบรรทุกกึ่งพ่วง 18 ล้อ Full load 32 ตัน วิ่งแบบสมบุกสมบัน 0% Loading</t>
  </si>
  <si>
    <t>รถกระบะบรรทุกกึ่งพ่วง 18 ล้อ Full load 32 ตัน วิ่งแบบสมบุกสมบัน 50% Loading</t>
  </si>
  <si>
    <t>รถกระบะบรรทุกกึ่งพ่วง 18 ล้อ Full load 32 ตัน วิ่งแบบสมบุกสมบัน 75% Loading</t>
  </si>
  <si>
    <t>รถกระบะบรรทุกกึ่งพ่วง 18 ล้อ Full load 32 ตัน วิ่งแบบสมบุกสมบัน 100% Loading</t>
  </si>
  <si>
    <t>รถกระบะบรรทุกพ่วง 18 ล้อ Full load 32 ตัน วิ่งแบบปกติ 0% Loading</t>
  </si>
  <si>
    <t>รถกระบะบรรทุกพ่วง 18 ล้อ Full load 32 ตัน วิ่งแบบปกติ 50% Loading</t>
  </si>
  <si>
    <t>รถกระบะบรรทุกพ่วง 18 ล้อ Full load 32 ตัน วิ่งแบบปกติ 75% Loading</t>
  </si>
  <si>
    <t>รถกระบะบรรทุกพ่วง 18 ล้อ Full load 32 ตัน วิ่งแบบปกติ 100% Loading</t>
  </si>
  <si>
    <t>รถกระบะบรรทุกพ่วง 18 ล้อ Full load 32 ตัน วิ่งแบบสมบุกสมบัน 0% Loading</t>
  </si>
  <si>
    <t>รถกระบะบรรทุกพ่วง 18 ล้อ Full load 32 ตัน วิ่งแบบสมบุกสมบัน 50% Loading</t>
  </si>
  <si>
    <t>รถกระบะบรรทุกพ่วง 18 ล้อ Full load 32 ตัน วิ่งแบบสมบุกสมบัน 75% Loading</t>
  </si>
  <si>
    <t>รถกระบะบรรทุกพ่วง 18 ล้อ Full load 32 ตัน วิ่งแบบสมบุกสมบัน 100% Loading</t>
  </si>
  <si>
    <t>รถกระบะบรรทุกพ่วง 20 ล้อ Full load 32 ตัน วิ่งแบบปกติ 0% Loading</t>
  </si>
  <si>
    <t>รถกระบะบรรทุกพ่วง 20 ล้อ Full load 32 ตัน วิ่งแบบปกติ 50% Loading</t>
  </si>
  <si>
    <t>รถกระบะบรรทุกพ่วง 20 ล้อ Full load 32 ตัน วิ่งแบบปกติ 75% Loading</t>
  </si>
  <si>
    <t>รถกระบะบรรทุกพ่วง 20 ล้อ Full load 32 ตัน วิ่งแบบปกติ 100% Loading</t>
  </si>
  <si>
    <t>รถกระบะบรรทุกพ่วง 20 ล้อ Full load 32 ตัน วิ่งแบบสมบุกสมบัน 0% Loading</t>
  </si>
  <si>
    <t>รถกระบะบรรทุกพ่วง 20 ล้อ Full load 32 ตัน วิ่งแบบสมบุกสมบัน 50% Loading</t>
  </si>
  <si>
    <t>รถกระบะบรรทุกพ่วง 20 ล้อ Full load 32 ตัน วิ่งแบบสมบุกสมบัน 75% Loading</t>
  </si>
  <si>
    <t>รถกระบะบรรทุกพ่วง 20 ล้อ Full load 32 ตัน วิ่งแบบสมบุกสมบัน 100% Loading</t>
  </si>
  <si>
    <t>รถกระบะบรรทุกพ่วง 22 ล้อ ขนาดน้ำหนักบรรทุกสูงสุด Full load 32 ตัน วิ่งปกติ 0% Loading</t>
  </si>
  <si>
    <t>รถกระบะบรรทุกพ่วง 22 ล้อ ขนาดน้ำหนักบรรทุกสูงสุด Full load 32 ตัน วิ่งปกติ 50% Loading</t>
  </si>
  <si>
    <t>รถกระบะบรรทุกพ่วง 22 ล้อ ขนาดน้ำหนักบรรทุกสูงสุด Full load 32 ตัน วิ่งปกติ 75% Loading</t>
  </si>
  <si>
    <t>รถกระบะบรรทุกพ่วง 22 ล้อ ขนาดน้ำหนักบรรทุกสูงสุด Full load 32 ตัน วิ่งปกติ 100% Loading</t>
  </si>
  <si>
    <t>รถกระบะบรรทุกพ่วง 22 ล้อ ขนาดน้ำหนักบรรทุกสูงสุด Full load 32 ตัน วิ่งสมบุกสมบัน 0% Loading</t>
  </si>
  <si>
    <t>รถกระบะบรรทุกพ่วง 22 ล้อ ขนาดน้ำหนักบรรทุกสูงสุด Full load 32 ตัน วิ่งสมบุกสมบัน 50% Loading</t>
  </si>
  <si>
    <t>รถกระบะบรรทุกพ่วง 22 ล้อ ขนาดน้ำหนักบรรทุกสูงสุด Full load 32 ตัน วิ่งสมบุกสมบัน 75% Loading</t>
  </si>
  <si>
    <t>รถกระบะบรรทุกพ่วง 22 ล้อ ขนาดน้ำหนักบรรทุกสูงสุด Full load 32 ตัน วิ่งสมบุกสมบัน 100% Loading</t>
  </si>
  <si>
    <t>รถตู้บรรทุก 4 ล้อ ขนาดเล็ก Full load 1.5 ตัน วิ่งแบบปกติ 0% Loading</t>
  </si>
  <si>
    <t>รถตู้บรรทุก 4 ล้อ ขนาดเล็ก Full load 1.5 ตัน วิ่งแบบปกติ 50% Loading</t>
  </si>
  <si>
    <t>รถตู้บรรทุก 4 ล้อ ขนาดเล็ก Full load 1.5 ตัน วิ่งแบบปกติ 75% Loading</t>
  </si>
  <si>
    <t>รถตู้บรรทุก 4 ล้อ ขนาดเล็ก Full load 1.5 ตัน วิ่งแบบปกติ 100% Loading</t>
  </si>
  <si>
    <t>รถตู้บรรทุก 4 ล้อ ขนาดเล็ก Full load 1.5 ตัน วิ่งแบบสมบุกสมบัน 0% Loading</t>
  </si>
  <si>
    <t>รถตู้บรรทุก 4 ล้อ ขนาดเล็ก Full load 1.5 ตัน วิ่งแบบสมบุกสมบัน 50% Loading</t>
  </si>
  <si>
    <t>รถตู้บรรทุก 4 ล้อ ขนาดเล็ก Full load 1.5 ตัน วิ่งแบบสมบุกสมบัน 75% Loading</t>
  </si>
  <si>
    <t>รถตู้บรรทุก 4 ล้อ ขนาดเล็ก Full load 1.5 ตัน วิ่งแบบสมบุกสมบัน 100% Loading</t>
  </si>
  <si>
    <t>รถตู้บรรทุก 4 ล้อ ขนาดเล็ก Full load 7 ตัน วิ่งแบบปกติ 0% Loading</t>
  </si>
  <si>
    <t>รถตู้บรรทุก 4 ล้อ ขนาดเล็ก Full load 7 ตัน วิ่งแบบปกติ 50% Loading</t>
  </si>
  <si>
    <t>รถตู้บรรทุก 4 ล้อ ขนาดเล็ก Full load 7 ตัน วิ่งแบบปกติ 75% Loading</t>
  </si>
  <si>
    <t>รถตู้บรรทุก 4 ล้อ ขนาดเล็ก Full load 7 ตัน วิ่งแบบปกติ 100% Loading</t>
  </si>
  <si>
    <t>รถตู้บรรทุก 4 ล้อ ขนาดเล็ก Full load 7 ตัน วิ่งแบบสมบุกสมบัน 0% Loading</t>
  </si>
  <si>
    <t>รถตู้บรรทุก 4 ล้อ ขนาดเล็ก Full load 7 ตัน วิ่งแบบสมบุกสมบัน 50% Loading</t>
  </si>
  <si>
    <t>รถตู้บรรทุก 4 ล้อ ขนาดเล็ก Full load 7 ตัน วิ่งแบบสมบุกสมบัน 75% Loading</t>
  </si>
  <si>
    <t>รถตู้บรรทุก 4 ล้อ ขนาดเล็ก Full load 7 ตัน วิ่งแบบสมบุกสมบัน 100% Loading</t>
  </si>
  <si>
    <t>รถตู้บรรทุก 6 ล้อ ขนาดเล็ก Full load 8.5 ตัน วิ่งแบบปกติ 0% Loading</t>
  </si>
  <si>
    <t>รถตู้บรรทุก 6 ล้อ ขนาดเล็ก Full load 8.5 ตัน วิ่งแบบปกติ 50% Loading</t>
  </si>
  <si>
    <t>รถตู้บรรทุก 6 ล้อ ขนาดเล็ก Full load 8.5 ตัน วิ่งแบบปกติ 75% Loading</t>
  </si>
  <si>
    <t>รถตู้บรรทุก 6 ล้อ ขนาดเล็ก Full load 8.5 ตัน วิ่งแบบปกติ 100% Loading</t>
  </si>
  <si>
    <t>รถตู้บรรทุก 6 ล้อ ขนาดเล็ก Full load 8.5 ตัน วิ่งแบบสมบุกสมบัน 0% Loading</t>
  </si>
  <si>
    <t>รถตู้บรรทุก 6 ล้อ ขนาดเล็ก Full load 8.5 ตัน วิ่งแบบสมบุกสมบัน 50% Loading</t>
  </si>
  <si>
    <t>รถตู้บรรทุก 6 ล้อ ขนาดเล็ก Full load 8.5 ตัน วิ่งแบบสมบุกสมบัน 75% Loading</t>
  </si>
  <si>
    <t>รถตู้บรรทุก 6 ล้อ ขนาดเล็ก Full load 8.5 ตัน วิ่งแบบสมบุกสมบัน 100% Loading</t>
  </si>
  <si>
    <t>รถตู้บรรทุก 6 ล้อ ขนาดใหญ่ Full load 11 ตัน วิ่งแบบปกติ 0% Loading</t>
  </si>
  <si>
    <t>รถตู้บรรทุก 6 ล้อ ขนาดใหญ่ Full load 11 ตัน วิ่งแบบปกติ 50% Loading</t>
  </si>
  <si>
    <t>รถตู้บรรทุก 6 ล้อ ขนาดใหญ่ Full load 11 ตัน วิ่งแบบปกติ 75% Loading</t>
  </si>
  <si>
    <t>รถตู้บรรทุก 6 ล้อ ขนาดใหญ่ Full load 11 ตัน วิ่งแบบปกติ 100% Loading</t>
  </si>
  <si>
    <t>รถตู้บรรทุก 6 ล้อ ขนาดใหญ่ Full load 11 ตัน วิ่งแบบสมบุกสมบัน 0% Loading</t>
  </si>
  <si>
    <t>รถตู้บรรทุก 6 ล้อ ขนาดใหญ่ Full load 11 ตัน วิ่งแบบสมบุกสมบัน 50% Loading</t>
  </si>
  <si>
    <t>รถตู้บรรทุก 6 ล้อ ขนาดใหญ่ Full load 11 ตัน วิ่งแบบสมบุกสมบัน 75% Loading</t>
  </si>
  <si>
    <t>รถตู้บรรทุก 6 ล้อ ขนาดใหญ่ Full load 11 ตัน วิ่งแบบสมบุกสมบัน 100% Loading</t>
  </si>
  <si>
    <t>รถตู้บรรทุก 10 ล้อ Full load 16 ตัน วิ่งแบบปกติ 0% Loading</t>
  </si>
  <si>
    <t>รถตู้บรรทุก 10 ล้อ Full load 16 ตัน วิ่งแบบปกติ 50% Loading</t>
  </si>
  <si>
    <t>รถตู้บรรทุก 10 ล้อ Full load 16 ตัน วิ่งแบบปกติ 75% Loading</t>
  </si>
  <si>
    <t>รถตู้บรรทุก 10 ล้อ Full load 16 ตัน วิ่งแบบปกติ 100% Loading</t>
  </si>
  <si>
    <t>รถตู้บรรทุก 10 ล้อ Full load 16 ตัน วิ่งแบบสมบุกสมบัน 0% Loading</t>
  </si>
  <si>
    <t>รถตู้บรรทุก 10 ล้อ Full load 16 ตัน วิ่งแบบสมบุกสมบัน 50% Loading</t>
  </si>
  <si>
    <t>รถตู้บรรทุก 10 ล้อ Full load 16 ตัน วิ่งแบบสมบุกสมบัน 75% Loading</t>
  </si>
  <si>
    <t>รถตู้บรรทุก 10 ล้อ Full load 16 ตัน วิ่งแบบสมบุกสมบัน 100% Loading</t>
  </si>
  <si>
    <t>รถตู้บรรทุกเปิด 10 ล้อ Full load 16 ตัน วิ่งแบบปกติ 0% Loading</t>
  </si>
  <si>
    <t>รถตู้บรรทุกเปิด 10 ล้อ Full load 16 ตัน วิ่งแบบปกติ 50% Loading</t>
  </si>
  <si>
    <t>รถตู้บรรทุกเปิด 10 ล้อ Full load 16 ตัน วิ่งแบบปกติ 75% Loading</t>
  </si>
  <si>
    <t>รถตู้บรรทุกเปิด 10 ล้อ Full load 16 ตัน วิ่งแบบปกติ 100% Loading</t>
  </si>
  <si>
    <t>รถตู้บรรทุกเปิด 10 ล้อ Full load 16 ตัน วิ่งแบบสมบุกสมบัน 0% Loading</t>
  </si>
  <si>
    <t>รถตู้บรรทุกเปิด 10 ล้อ Full load 16 ตัน วิ่งแบบสมบุกสมบัน 50% Loading</t>
  </si>
  <si>
    <t>รถตู้บรรทุกเปิด 10 ล้อ Full load 16 ตัน วิ่งแบบสมบุกสมบัน 75% Loading</t>
  </si>
  <si>
    <t>รถตู้บรรทุกเปิด 10 ล้อ Full load 16 ตัน วิ่งแบบสมบุกสมบัน 100% Loading</t>
  </si>
  <si>
    <t>รถตู้บรรทุกกึ่งพ่วง 18 ล้อ Full load 32 ตัน วิ่งแบบปกติ 0% Loading</t>
  </si>
  <si>
    <t>รถตู้บรรทุกกึ่งพ่วง 18 ล้อ Full load 32 ตัน วิ่งแบบปกติ 50% Loading</t>
  </si>
  <si>
    <t>รถตู้บรรทุกกึ่งพ่วง 18 ล้อ Full load 32 ตัน วิ่งแบบปกติ 75% Loading</t>
  </si>
  <si>
    <t>รถตู้บรรทุกกึ่งพ่วง 18 ล้อ Full load 32 ตัน วิ่งแบบปกติ 100% Loading</t>
  </si>
  <si>
    <t>รถตู้บรรทุกกึ่งพ่วง 18 ล้อ Full load 32 ตัน วิ่งแบบสมบุกสมบัน 0% Loading</t>
  </si>
  <si>
    <t>รถตู้บรรทุกกึ่งพ่วง 18 ล้อ Full load 32 ตัน วิ่งแบบสมบุกสมบัน 50% Loading</t>
  </si>
  <si>
    <t>รถตู้บรรทุกกึ่งพ่วง 18 ล้อ Full load 32 ตัน วิ่งแบบสมบุกสมบัน 75% Loading</t>
  </si>
  <si>
    <t>รถตู้บรรทุกกึ่งพ่วง 18 ล้อ Full load 32 ตัน วิ่งแบบสมบุกสมบัน 100% Loading</t>
  </si>
  <si>
    <t>รถตู้บรรทุกพ่วง 18 ล้อ Full load 32 ตัน วิ่งแบบปกติ 0% Loading</t>
  </si>
  <si>
    <t>รถตู้บรรทุกพ่วง 18 ล้อ Full load 32 ตัน วิ่งแบบปกติ 50% Loading</t>
  </si>
  <si>
    <t>รถตู้บรรทุกพ่วง 18 ล้อ Full load 32 ตัน วิ่งแบบปกติ 75% Loading</t>
  </si>
  <si>
    <t>รถตู้บรรทุกพ่วง 18 ล้อ Full load 32 ตัน วิ่งแบบปกติ 100% Loading</t>
  </si>
  <si>
    <t>รถตู้บรรทุกพ่วง 18 ล้อ Full load 32 ตัน วิ่งแบบสมบุกสมบัน 0% Loading</t>
  </si>
  <si>
    <t>รถตู้บรรทุกพ่วง 18 ล้อ Full load 32 ตัน วิ่งแบบสมบุกสมบัน 50% Loading</t>
  </si>
  <si>
    <t>รถตู้บรรทุกพ่วง 18 ล้อ Full load 32 ตัน วิ่งแบบสมบุกสมบัน 75% Loading</t>
  </si>
  <si>
    <t>รถตู้บรรทุกพ่วง 18 ล้อ Full load 32 ตัน วิ่งแบบสมบุกสมบัน 100% Loading</t>
  </si>
  <si>
    <t>รถบรรทุกขยะ 10 ล้อ Full load 16 ตัน วิ่งแบบปกติ 0% Loading</t>
  </si>
  <si>
    <t>รถบรรทุกขยะ 10 ล้อ Full load 16 ตัน วิ่งแบบปกติ 50% Loading</t>
  </si>
  <si>
    <t>รถบรรทุกขยะ 10 ล้อ Full load 16 ตัน วิ่งแบบปกติ 75% Loading</t>
  </si>
  <si>
    <t>รถบรรทุกขยะ 10 ล้อ Full load 16 ตัน วิ่งแบบปกติ 100% Loading</t>
  </si>
  <si>
    <t>รถบรรทุกขยะ 10 ล้อ Full load 16 ตัน วิ่งแบบสมบุกสมบัน 0% Loading</t>
  </si>
  <si>
    <t>รถบรรทุกขยะ 10 ล้อ Full load 16 ตัน วิ่งแบบสมบุกสมบัน 50% Loading</t>
  </si>
  <si>
    <t>รถบรรทุกขยะ 10 ล้อ Full load 16 ตัน วิ่งแบบสมบุกสมบัน 75% Loading</t>
  </si>
  <si>
    <t>รถบรรทุกขยะ 10 ล้อ Full load 16 ตัน วิ่งแบบสมบุกสมบัน 100% Loading</t>
  </si>
  <si>
    <t xml:space="preserve">รถบรรทุกซีเมนต์ชนิดโม่ 10 ล้อ Full load 16 ตัน วิ่งแบบปกติ 0% Loading </t>
  </si>
  <si>
    <t xml:space="preserve">รถบรรทุกซีเมนต์ชนิดโม่ 10 ล้อ Full load 16 ตัน วิ่งแบบปกติ 50% Loading </t>
  </si>
  <si>
    <t xml:space="preserve">รถบรรทุกซีเมนต์ชนิดโม่ 10 ล้อ Full load 16 ตัน วิ่งแบบปกติ 75% Loading </t>
  </si>
  <si>
    <t xml:space="preserve">รถบรรทุกซีเมนต์ชนิดโม่ 10 ล้อ Full load 16 ตัน วิ่งแบบปกติ 100% Loading </t>
  </si>
  <si>
    <t xml:space="preserve">รถบรรทุกซีเมนต์ชนิดโม่ 10 ล้อ Full load 16 ตัน วิ่งแบบสมบุกสมบัน 0% Loading </t>
  </si>
  <si>
    <t xml:space="preserve">รถบรรทุกซีเมนต์ชนิดโม่ 10 ล้อ Full load 16 ตัน วิ่งแบบสมบุกสมบัน 50% Loading </t>
  </si>
  <si>
    <t xml:space="preserve">รถบรรทุกซีเมนต์ชนิดโม่ 10 ล้อ Full load 16 ตัน วิ่งแบบสมบุกสมบัน 75% Loading </t>
  </si>
  <si>
    <t xml:space="preserve">รถบรรทุกซีเมนต์ชนิดโม่ 10 ล้อ Full load 16 ตัน วิ่งแบบสมบุกสมบัน 100% Loading </t>
  </si>
  <si>
    <t xml:space="preserve">รถบรรทุกซีเมนต์ผง (ชนิดเต้าและชนิดถ้วย) 10 ล้อ Full load 16 ตัน วิ่งแบบปกติ 0% Loading </t>
  </si>
  <si>
    <t xml:space="preserve">รถบรรทุกซีเมนต์ผง (ชนิดเต้าและชนิดถ้วย) 10 ล้อ Full load 16 ตัน วิ่งแบบปกติ 50% Loading </t>
  </si>
  <si>
    <t xml:space="preserve">รถบรรทุกซีเมนต์ผง (ชนิดเต้าและชนิดถ้วย) 10 ล้อ Full load 16 ตัน วิ่งแบบปกติ 75% Loading </t>
  </si>
  <si>
    <t xml:space="preserve">รถบรรทุกซีเมนต์ผง (ชนิดเต้าและชนิดถ้วย) 10 ล้อ Full load 16 ตัน วิ่งแบบปกติ 100% Loading </t>
  </si>
  <si>
    <t xml:space="preserve">รถบรรทุกเฉพาะกิจ (ติดเครน) 10 ล้อ Full load 16 ตัน วิ่งแบบปกติ 0% Loading </t>
  </si>
  <si>
    <t xml:space="preserve">รถบรรทุกเฉพาะกิจ (ติดเครน) 10 ล้อ Full load 16 ตัน วิ่งแบบปกติ 50% Loading </t>
  </si>
  <si>
    <t xml:space="preserve">รถบรรทุกเฉพาะกิจ (ติดเครน) 10 ล้อ Full load 16 ตัน วิ่งแบบปกติ 75% Loading </t>
  </si>
  <si>
    <t xml:space="preserve">รถบรรทุกเฉพาะกิจ (ติดเครน) 10 ล้อ Full load 16 ตัน วิ่งแบบปกติ 100% Loading </t>
  </si>
  <si>
    <t xml:space="preserve">รถบรรทุกเฉพาะกิจ (ติดเครน) 10 ล้อ Full load 16 ตัน วิ่งแบบสมบุกสมบัน 0% Loading </t>
  </si>
  <si>
    <t xml:space="preserve">รถบรรทุกเฉพาะกิจ (ติดเครน) 10 ล้อ Full load 16 ตัน วิ่งแบบสมบุกสมบัน 50% Loading </t>
  </si>
  <si>
    <t xml:space="preserve">รถบรรทุกเฉพาะกิจ (ติดเครน) 10 ล้อ Full load 16 ตัน วิ่งแบบสมบุกสมบัน 75% Loading </t>
  </si>
  <si>
    <t xml:space="preserve">รถบรรทุกเฉพาะกิจ (ติดเครน) 10 ล้อ Full load 16 ตัน วิ่งแบบสมบุกสมบัน 100% Loading </t>
  </si>
  <si>
    <t xml:space="preserve">รถบรรทุกซีเมนต์ผง (ชนิดกล้วย) 10 ล้อ Full load 16 ตัน วิ่งแบบปกติ 0% Loading </t>
  </si>
  <si>
    <t xml:space="preserve">รถบรรทุกซีเมนต์ผง (ชนิดกล้วย) 10 ล้อ Full load 16 ตัน วิ่งแบบปกติ 50% Loading </t>
  </si>
  <si>
    <t xml:space="preserve">รถบรรทุกซีเมนต์ผง (ชนิดกล้วย) 10 ล้อ Full load 16 ตัน วิ่งแบบปกติ 75% Loading </t>
  </si>
  <si>
    <t xml:space="preserve">รถบรรทุกซีเมนต์ผง (ชนิดกล้วย) 10 ล้อ Full load 16 ตัน วิ่งแบบปกติ 100% Loading </t>
  </si>
  <si>
    <t xml:space="preserve">รถบรรทุกซีเมนต์ผง (ชนิดกล้วย) 10 ล้อ Full load 16 ตัน วิ่งแบบสมบุกสมบัน 0% Loading </t>
  </si>
  <si>
    <t xml:space="preserve">รถบรรทุกซีเมนต์ผง (ชนิดกล้วย) 10 ล้อ Full load 16 ตัน วิ่งแบบสมบุกสมบัน 50% Loading </t>
  </si>
  <si>
    <t xml:space="preserve">รถบรรทุกซีเมนต์ผง (ชนิดกล้วย) 10 ล้อ Full load 16 ตัน วิ่งแบบสมบุกสมบัน 75% Loading </t>
  </si>
  <si>
    <t xml:space="preserve">รถบรรทุกซีเมนต์ผง (ชนิดกล้วย) 10 ล้อ Full load 16 ตัน วิ่งแบบสมบุกสมบัน 100% Loading </t>
  </si>
  <si>
    <t xml:space="preserve">รถบรรทุกซีเมนต์ผง (ชนิดเต้าและชนิดถ้วย) 18 ล้อ Full load 32 ตัน วิ่งแบบปกติ 0% Loading </t>
  </si>
  <si>
    <t xml:space="preserve">รถบรรทุกซีเมนต์ผง (ชนิดเต้าและชนิดถ้วย) 18 ล้อ Full load 32 ตัน วิ่งแบบปกติ 50% Loading </t>
  </si>
  <si>
    <t xml:space="preserve">รถบรรทุกซีเมนต์ผง (ชนิดเต้าและชนิดถ้วย) 18 ล้อ Full load 32 ตัน วิ่งแบบปกติ 75% Loading </t>
  </si>
  <si>
    <t xml:space="preserve">รถบรรทุกซีเมนต์ผง (ชนิดเต้าและชนิดถ้วย) 18 ล้อ Full load 32 ตัน วิ่งแบบปกติ 100% Loading </t>
  </si>
  <si>
    <t xml:space="preserve">รถบรรทุกซีเมนต์ผง (ชนิดเต้าและชนิดถ้วย) 18 ล้อ Full load 32 ตัน วิ่งแบบสมบุกสมบัน 0% Loading </t>
  </si>
  <si>
    <t xml:space="preserve">รถบรรทุกซีเมนต์ผง (ชนิดเต้าและชนิดถ้วย) 18 ล้อ Full load 32 ตัน วิ่งแบบสมบุกสมบัน 50% Loading </t>
  </si>
  <si>
    <t xml:space="preserve">รถบรรทุกซีเมนต์ผง (ชนิดเต้าและชนิดถ้วย) 18 ล้อ Full load 32 ตัน วิ่งแบบสมบุกสมบัน 75% Loading </t>
  </si>
  <si>
    <t xml:space="preserve">รถบรรทุกซีเมนต์ผง (ชนิดเต้าและชนิดถ้วย) 18 ล้อ Full load 32 ตัน วิ่งแบบสมบุกสมบัน 100% Loading </t>
  </si>
  <si>
    <t>เรือ แบบ bulk</t>
  </si>
  <si>
    <t>เรือบรรทุก container</t>
  </si>
  <si>
    <t>รถไฟ</t>
  </si>
  <si>
    <t>5. อุตสาหกรรมโลหะ</t>
  </si>
  <si>
    <t>โลหะเหล็ก</t>
  </si>
  <si>
    <t>แผ่น Screen</t>
  </si>
  <si>
    <t>สแตนเลส (Stainless steel, bar)</t>
  </si>
  <si>
    <t>สแตนเลส (Stainless steel, cold rolled strip)</t>
  </si>
  <si>
    <t>สแตนเลส (Stainless steel, hot rolled strip)</t>
  </si>
  <si>
    <t>สแตนเลส (Stainless steel, pipe)</t>
  </si>
  <si>
    <t>สแตนเลส (Stainless steel, plate)</t>
  </si>
  <si>
    <t>สแตนเลส (Stainless steel, wire rod)</t>
  </si>
  <si>
    <t>เหล็ก</t>
  </si>
  <si>
    <t>เหล็ก (Steel, pipe)</t>
  </si>
  <si>
    <t>เหล็ก (Steel, plate)</t>
  </si>
  <si>
    <t>เหล็ก (Steel, wire rod)</t>
  </si>
  <si>
    <t>เหล็กซินเตอร์ (Sinter iron)</t>
  </si>
  <si>
    <t>เหล็กแผ่นเคลือบ PET</t>
  </si>
  <si>
    <t>เหล็กหล่อ (Cast iron)</t>
  </si>
  <si>
    <t>แท่งเหล็ก (Steel ingot)</t>
  </si>
  <si>
    <t>แผ่นเหล็ก (Steel sheet, cold rolled)</t>
  </si>
  <si>
    <t>แผ่นเหล็ก (Steel sheet, electrogalvanized)</t>
  </si>
  <si>
    <t>แผ่นเหล็ก (Steel sheet, hot-dip galvanized)</t>
  </si>
  <si>
    <t>แผ่นเหล็ก (Steel sheet, stainless)</t>
  </si>
  <si>
    <t>Steel bar</t>
  </si>
  <si>
    <t>Galvanized steel sheet</t>
  </si>
  <si>
    <t>Pig iron</t>
  </si>
  <si>
    <t>โลหะที่มิใช่เหล็ก</t>
  </si>
  <si>
    <t>Primary data from supplier of TIPCO</t>
  </si>
  <si>
    <t>JAP Supplier, G2G cal. By JEMAI Pro</t>
  </si>
  <si>
    <t>ทองแดง</t>
  </si>
  <si>
    <t>ทองเหลือง (Braze)</t>
  </si>
  <si>
    <t>โลหะผสม (Metal complex)</t>
  </si>
  <si>
    <t>Piece</t>
  </si>
  <si>
    <t>อลูมิเนียมแผ่น (สำหรับผลิตชิ้นห่วงและชิ้นกระป๋องเครื่องดื่ม)</t>
  </si>
  <si>
    <t>อลูมิเนียมแผ่น (สำหรับผลิตฝากระป๋องเครื่องดื่ม)</t>
  </si>
  <si>
    <t>Aluminium Sheet</t>
  </si>
  <si>
    <t>Aluminium hydroxide</t>
  </si>
  <si>
    <t>Aluminium Primary</t>
  </si>
  <si>
    <t>Aluminium Secondary</t>
  </si>
  <si>
    <t>Copper sheet</t>
  </si>
  <si>
    <t>Recycle steel drum 200 L</t>
  </si>
  <si>
    <t>6. อุตสาหกรรมพลังงาน</t>
  </si>
  <si>
    <t>kWh</t>
  </si>
  <si>
    <t>IPCC 2007</t>
  </si>
  <si>
    <t>JEMAI, coal (electricity, IDN)</t>
  </si>
  <si>
    <t>TC Common data</t>
  </si>
  <si>
    <t>LNG</t>
  </si>
  <si>
    <t>LPGMix</t>
  </si>
  <si>
    <t>Naphtha (น้ำมันจำพวกปิโตรเลี่ยม)</t>
  </si>
  <si>
    <t>NGL</t>
  </si>
  <si>
    <t>ก๊าซหุงต้ม (LPG) จากกระบวนการกลั่น</t>
  </si>
  <si>
    <t>ก๊าซหุงต้ม (LPG) จากก๊าซธรรมชาติ</t>
  </si>
  <si>
    <t>แก๊สโซลีน (Gasoline)</t>
  </si>
  <si>
    <t>เบนซิน-การเผาไหม้</t>
  </si>
  <si>
    <t>ดีเซล (Diesel)/น้ำมันโซล่าร์</t>
  </si>
  <si>
    <t>ดีเซล-การเผาไหม้</t>
  </si>
  <si>
    <t>ถ่านหิน (coking coal)-การเผาไหม้</t>
  </si>
  <si>
    <t>ถ่านหิน-การผลิต</t>
  </si>
  <si>
    <t>น้ำมันก๊าด (Kerosene)/Jet oil</t>
  </si>
  <si>
    <t>น้ำมันเชื้อเพลิง (Fuel oil)</t>
  </si>
  <si>
    <t>ไฟฟ้า</t>
  </si>
  <si>
    <t>7. อุตสาหกรรมอาหาร</t>
  </si>
  <si>
    <t>อาหาร</t>
  </si>
  <si>
    <t>use calorific value from DEDE</t>
  </si>
  <si>
    <t>change electricity to TH in JEMAI</t>
  </si>
  <si>
    <t>ข้อมูลกรมวิชาการเกษตร</t>
  </si>
  <si>
    <t>ฐานข้อมูล "chicken" ของ LCA Food DK ใน SimaPro</t>
  </si>
  <si>
    <t>ข้อมูลกรมวิชาการเกษตร และมหาวิทยาลัยเทคโนโลยีพระจอมเกล้าธนบุรี</t>
  </si>
  <si>
    <t>Japanese Database</t>
  </si>
  <si>
    <t>ฐานข้อมูล "Tomato, standard" ของ LCA Food DK ใน SimaPro</t>
  </si>
  <si>
    <t>ฐานข้อมูล "Potatoes, from farm" ของ LCA Food DK ใน SimaPro</t>
  </si>
  <si>
    <t>ฐานข้อมูล "Onion, dried and stored" ของ LCA Food DK ใน SimaPro</t>
  </si>
  <si>
    <t>อาหารสัตว์</t>
  </si>
  <si>
    <t>กระเทียม</t>
  </si>
  <si>
    <t>เกลือ</t>
  </si>
  <si>
    <t>ไก่</t>
  </si>
  <si>
    <t>ข่า</t>
  </si>
  <si>
    <t>แครอท</t>
  </si>
  <si>
    <t>น้ำกะทิ</t>
  </si>
  <si>
    <t>น้ำตาล</t>
  </si>
  <si>
    <t>ใบโหระพา</t>
  </si>
  <si>
    <t>ผงชูรส</t>
  </si>
  <si>
    <t>ผิวมะกรูด</t>
  </si>
  <si>
    <t>พริกชี้ฟ้าแดง</t>
  </si>
  <si>
    <t>พริกไทย</t>
  </si>
  <si>
    <t>มะเขือพวง</t>
  </si>
  <si>
    <t>มะเขืออพวง</t>
  </si>
  <si>
    <t>มันฝรั่ง</t>
  </si>
  <si>
    <t>รากผักชี</t>
  </si>
  <si>
    <t>สับปะรดสด</t>
  </si>
  <si>
    <t>หอมแดง</t>
  </si>
  <si>
    <t>หัวหอมใหญ่</t>
  </si>
  <si>
    <t>Rape seed meal (LCA food DK)-no geography</t>
  </si>
  <si>
    <t>Bone, blood and meat meal-LCA food DK</t>
  </si>
  <si>
    <t>Soy Meal-LCA Food DK</t>
  </si>
  <si>
    <t>G to G : TH database, C to G SimaPro and CF JPN</t>
  </si>
  <si>
    <t>none</t>
  </si>
  <si>
    <t>2nd data from CF JPN, SimaPro, IPCC</t>
  </si>
  <si>
    <t>refer EF Palm oil</t>
  </si>
  <si>
    <t>2nd ปุ๋ย-CF JPN, herbicide-Ecoinvent</t>
  </si>
  <si>
    <t>allocate by economic</t>
  </si>
  <si>
    <t>Rape seed meal (กากองุ่น)-อินเดีย</t>
  </si>
  <si>
    <t>Soybean meal</t>
  </si>
  <si>
    <t>กระดูกป่น (Bone meal)</t>
  </si>
  <si>
    <t>กากถั่วเหลือง-Argentina</t>
  </si>
  <si>
    <t>ข้าวโพด</t>
  </si>
  <si>
    <t>เมล็ดข้าวโพดแห้ง (รวมไซโล)</t>
  </si>
  <si>
    <t>น้ำมันปาล์ม</t>
  </si>
  <si>
    <t>น้ำมันรำข้าว</t>
  </si>
  <si>
    <t>เนื้อกระดูกหมูป่น-ฝรั่งเศส</t>
  </si>
  <si>
    <t>มันเส้น</t>
  </si>
  <si>
    <t>รำสด</t>
  </si>
  <si>
    <t>8. อุตสาหกรรมปาล์มน้ำมัน</t>
  </si>
  <si>
    <t>การจัดการสวนปาล์มน้ำมัน</t>
  </si>
  <si>
    <t>การสกัดน้ำมันปาล์ม</t>
  </si>
  <si>
    <t>การกลั่นน้ำมันปาล์ม</t>
  </si>
  <si>
    <t>การผลิตไบโอดีเซล</t>
  </si>
  <si>
    <t>ton</t>
  </si>
  <si>
    <t>Cradle to Gate</t>
  </si>
  <si>
    <t>ค่าเฉลี่ยของประเทศไทย</t>
  </si>
  <si>
    <t>ภาคตะวันออก (สวนขนาดเล็ก)</t>
  </si>
  <si>
    <t>ภาคตะวันออก (สวนขนาดใหญ่)</t>
  </si>
  <si>
    <t>ภาคใต้ตอนบน (สวนขนาดเล็ก)</t>
  </si>
  <si>
    <t>ภาคใต้ตอนบน (สวนขนาดใหญ่)</t>
  </si>
  <si>
    <t>ภาคใต้ตอนล่าง-ฝั่งตะวันออก (สวนขนาดเล็ก)</t>
  </si>
  <si>
    <t>ภาคใต้ตอนล่าง-ฝั่งตะวันออก (สวนขนาดใหญ่)</t>
  </si>
  <si>
    <t>ภาคใต้ตอนล่าง-ฝั่งตะวันตก (สวนขนาดเล็ก)</t>
  </si>
  <si>
    <t>ภาคใต้ตอนล่าง-ฝั่งตะวันตก (สวนขนาดใหญ่)</t>
  </si>
  <si>
    <t>น้ำมันปาล์มดิบ (CPO) ค่าเฉลี่ยของประเทศไทย</t>
  </si>
  <si>
    <t>กะลาปาล์ม (Shell) ค่าเฉลี่ยของประเทศไทย</t>
  </si>
  <si>
    <t>เมล็ดในปาล์ม (PK) ค่าเฉลี่ยของประเทศไทย</t>
  </si>
  <si>
    <t>น้ำมันปาล์มดิบ (CPO) กักเก็บมีเทน</t>
  </si>
  <si>
    <t>กะลาปาล์ม (Shell) กักเก็บมีเทน</t>
  </si>
  <si>
    <t>เมล็ดในปาล์ม (PK) กักเก็บมีเทน</t>
  </si>
  <si>
    <t>น้ำมันปาล์มดิบ (CPO) ไม่กักเก็บมีเทน</t>
  </si>
  <si>
    <t>กะลาปาล์ม (Shell) ไม่กักเก็บมีเทน</t>
  </si>
  <si>
    <t>เมล็ดในปาล์ม (PK) ไม่กักเก็บมีเทน</t>
  </si>
  <si>
    <t>น้ำมันปาล์มบริสุทธิ์ (RBDPO) ค่าเฉลี่ยของประเทศไทย</t>
  </si>
  <si>
    <t>กรดไขมันปาล์ม (PFAD) ค่าเฉลี่ยของประเทศไทย</t>
  </si>
  <si>
    <t>น้ำมันปาล์มโอเลอิน (Olein) ค่าเฉลี่ยของประเทศไทย</t>
  </si>
  <si>
    <t>ไขมันปาล์ม (Stearin) ค่าเฉลี่ยของประเทศไทย</t>
  </si>
  <si>
    <t>ไบโอดีเซล (Biodiesel) ค่าเฉลี่ยของประเทศไทย</t>
  </si>
  <si>
    <t>กลีเซอรีน (Glycerin) ค่าเฉลี่ยของประเทศไทย</t>
  </si>
  <si>
    <t>9. อุตสาหกรรมอื่นๆ</t>
  </si>
  <si>
    <t>เคมีเกษตร</t>
  </si>
  <si>
    <t>Japan CF</t>
  </si>
  <si>
    <t>Ecionvent 2.0</t>
  </si>
  <si>
    <t>Diuron, at regional storehouse/RER S</t>
  </si>
  <si>
    <t>Substitute with Alachlor</t>
  </si>
  <si>
    <t>ปุ๋ยไนโตรเจน (Fertilizer N)-การผลิต</t>
  </si>
  <si>
    <t>ปุ๋ยฟอสฟอรัส (Fertilizer P)-การผลิต</t>
  </si>
  <si>
    <t>ปุ๋ยโปแตสเซียม (Fertilizer K)-การผลิต</t>
  </si>
  <si>
    <t>ปูนขาว หินปูน (lime, CaCO3)-การผลิต</t>
  </si>
  <si>
    <t>โดโลไมต์ (dolomite) (ปุ๋ย Mg)-การผลิต</t>
  </si>
  <si>
    <t>โบแรกซ์ (Borax) (ปุ๋ยโบรอน)-การผลิต</t>
  </si>
  <si>
    <t>ปุ๋ยอินทรีย์ (ขี้ไก่แห้ง)-การผลิต</t>
  </si>
  <si>
    <t>ปุ๋ยสูตร 15-15-15</t>
  </si>
  <si>
    <t>ปุ๋ยสูตร 13-13-21</t>
  </si>
  <si>
    <t>ปุ๋ยยูเรีย</t>
  </si>
  <si>
    <t>Fertiliser ammonium phosphate</t>
  </si>
  <si>
    <t>Fertiliser potassium chloride</t>
  </si>
  <si>
    <t>Glyphosate</t>
  </si>
  <si>
    <t>แอทราซีน (Atrazine)</t>
  </si>
  <si>
    <t>อัลลาคลอร์ (Alachlor)</t>
  </si>
  <si>
    <t>Paraquat</t>
  </si>
  <si>
    <t>Bromacil</t>
  </si>
  <si>
    <t>Diuron</t>
  </si>
  <si>
    <t>Ametine</t>
  </si>
  <si>
    <t>Ethylene</t>
  </si>
  <si>
    <t>ของเสีย</t>
  </si>
  <si>
    <t>IPCC 2006 Vol.5</t>
  </si>
  <si>
    <t>IPCC 2006 Vol.6</t>
  </si>
  <si>
    <t>IPCC 2006 Vol.7</t>
  </si>
  <si>
    <t>IPCC 2006 Vol.8</t>
  </si>
  <si>
    <t>IPCC 2006 Vol.9</t>
  </si>
  <si>
    <t>IPCC 2006 Vol.10</t>
  </si>
  <si>
    <t>IPCC 2006 Vol.11</t>
  </si>
  <si>
    <t>Textile</t>
  </si>
  <si>
    <t>Food/Sludge</t>
  </si>
  <si>
    <t>Wood</t>
  </si>
  <si>
    <t>Garden &amp; Park</t>
  </si>
  <si>
    <t>nappies</t>
  </si>
  <si>
    <t>Rubber and leather</t>
  </si>
  <si>
    <t>Alkyd resin, long oil,70% in white 
sprit,at plant/RER U</t>
  </si>
  <si>
    <t>Finishing (softener)_Alkylbenzene
sulfonate, linear, petrochemical, at plant RER S</t>
  </si>
  <si>
    <t>Ammonium sulfate (Ammonium Sulfate) ใน CFP EF Data v.2.01
ของประเทศญี่ปุ่น</t>
  </si>
  <si>
    <t>Ethoxylated alcohols (AE7), petrochemical, at plant/kg/RER,
ECOINVENT 2.0</t>
  </si>
  <si>
    <t>ข้อมูลทดแทนจากค่าของ Acetic acid, 98% in H2O, at plant/kg/RER,
ECOINVENT 2.0</t>
  </si>
  <si>
    <t>Bleaching Agent_sodium
perborate,monohydrate, powder, at
plant/kg/RER S</t>
  </si>
  <si>
    <t>จากงานวิจัย Cradle-to-Gate Environmental Assessment of Enzyme
Products Produced Industrially in Denmark by Novozymes A/S Per
H. Nielsen1, et al, Int J LCA 2006</t>
  </si>
  <si>
    <t>Wetting and emulsifying_ethoxylated
lcohols(AE7),petrochemical,at plant, RER S</t>
  </si>
  <si>
    <t>ข้อมูลทดแทนจากค่าของ Quaternary ammonium salt, esterquat,
tallow, at plant/kg/RER, ECOINVENT 2.0</t>
  </si>
  <si>
    <t>Bleaching Agent_Hydrogen peroxide,
 50% in H2O, at plant/ RER S</t>
  </si>
  <si>
    <t>Ethoxylated alcohols (AE7), petrochemical, at plant/kg/RER, 
ECOINVENT 2.0</t>
  </si>
  <si>
    <t>Fluorescent whitening agent distyrylbiphenyl type, at
plant/kg/RER, ECOINVENT 2.0</t>
  </si>
  <si>
    <t>ข้อมูลทดแทนจากค่าของ DAS-1, fluorescent whitening agent
triazinylaminostilben type, at plant/kg/RER, ECOINVENT 2.0</t>
  </si>
  <si>
    <t>Finishing (softener)_silicone
 tetrahydride, at plant/RER S</t>
  </si>
  <si>
    <t>ข้อมูลทดแทนจากค่าของ Fatty alcohol sulfate, petrochemical,
ECOINVENT 2.0</t>
  </si>
  <si>
    <t>Sodium hydrogen carbonate (sodium bicarbonate) ใน CFP EF
Data v.2.01 ของประเทศญี่ปุ่น</t>
  </si>
  <si>
    <t>sodium carbonate from ammonium chloride production, at
plant/kg/GLO, ECOINVENT 2.0</t>
  </si>
  <si>
    <t>Alkylbenzene sulfonate, linear, petrochemical, at plant/RER S, 
ECOINVENT 2.0</t>
  </si>
  <si>
    <t>Sequest 
agent_sodiumerborate,monohydrate, powder, at plant/kg/RER S</t>
  </si>
  <si>
    <t>sodium silicate, spray powder 80%, 
at plant RER S</t>
  </si>
  <si>
    <t>Sodium sulphate, powder, production mix, at plant/RER U, 
ECOINVENT 2.0</t>
  </si>
  <si>
    <t>Titanium dioxide at plant, sulphate
process,at plant/RER U</t>
  </si>
  <si>
    <t>อ้างอิงจาก Stainless steel, wire rod จาก JEMAI Pro ด้วยไฟฟ้าของประเทศไทย</t>
  </si>
  <si>
    <t>อ้างอิงจาก Lubricating oil (due to mineral oil, animal and plant purchased) 
ใน CFP EF Data v.2.01 ของประเทศญี่ปุ่น, density 0.99</t>
  </si>
  <si>
    <t xml:space="preserve">อ้างอิงจาก Lubricating oil (due to mineral oil, animal and plant purchased)
ใน CFP EF Data v.2.01 ของประเทศญี่ปุ่น, density 0.100 </t>
  </si>
  <si>
    <t>European Environment Agency 
Transport and Environmental
 Reporting Mechanism Report, 2009</t>
  </si>
  <si>
    <t>The Environmental Footprint of 
Surface FreightTransportation, 
Lawson Economics Research Inc., 2007</t>
  </si>
  <si>
    <t>ฐานข้อมูล "Carrot, conventional, washed and packed, from field" 
ของ LCA Food DK ใน SimaPro</t>
  </si>
  <si>
    <t>วิทยา กันยา. 2551. การประเมินวัฏจักรชีวิตของกระบวนการผลิต
น้ำตาลทรายแดง. มหาวิทยาลัยธรรมศาสตร์</t>
  </si>
  <si>
    <t>คู่มือ LCI/LCA แนวปฏิบัติในการจัดทำฐานข้อมูลวัฏจักรชีวิตของ
ผลิตภัณฑ์อุตสาหกรรมสับปะรดกระป๋อง กรมโรงงานอุตสาหกรรม กระทรวงอุตสาหกรรม</t>
  </si>
  <si>
    <t>สำนักส่งเสริมเศรษฐกิจและการเกษตร 
กรมวิชาการเกษตร</t>
  </si>
  <si>
    <t>ประมาณการเรื่องการขนส่งจากแหล่งที่
เป็นหลักแล้วคิดระยะทางที่เป็นตัวแทน</t>
  </si>
  <si>
    <t>สำนักส่งเสริมเศรษฐกิจและการเกษตร
กรมวิชาการเกษตร</t>
  </si>
  <si>
    <t>DIW project (National database of 
pineapple cultivation)</t>
  </si>
  <si>
    <t>electricity is from natural gas, so no 
change of EF for electricity</t>
  </si>
  <si>
    <t xml:space="preserve">ซากเนื้อและกระดูกให้เป็นศูนย์, Process: นึ่ง 
ป่น ทำแห้ง, ไฟฟ้ามาจาก natural gas จึงไม่ได้เปลี่ยนค่า </t>
  </si>
  <si>
    <t xml:space="preserve">ลบ transportation from Southern
 America to DK, ไฟฟ้ามาจาก natural gas จึงไม่ได้เปลี่ยนค่า </t>
  </si>
  <si>
    <t>G to G วิทยานิพนธ์ ม.เกษตรศาสตร์ เรื่องการศึกษาเปรียบเทียบพลังงานเพิ่มสุทธิ
และผลกระทบทางสิ่งแวดล้อมตลอดวัฏจักรชีวิตของวัตถุดิบหลักในการผลิตไบโอดีเซล</t>
  </si>
  <si>
    <t>CF JPN: fertiliser, Simapro: 
herbicide:diesel acquisition, IPCC07: diesel combustion</t>
  </si>
  <si>
    <t>ซากเนื้อและกระดูกให้เป็นศูนย์, Process: 
นึ่ง ป่น ทำแห้ง, ไฟฟ้ามาจาก natural gas จึงไม่ได้เปลี่ยนค่า</t>
  </si>
  <si>
    <t xml:space="preserve">G to G การปลูกและการทำมันเส้น from T-17-03 วิทยานิพนธ์ KU 
เรื่องการศึกษาเปรียบเทียบพลังงานเพิ่มสุทธิและผลกระทบทางสิ่งแวดล้อมตลอด
วัฏจักรชีวิตของวัตถุดิบหลักในการผลิตเอทานอล(none in JEMAI and Simapro) </t>
  </si>
  <si>
    <t>G to G: วิทยานิพนธ์ SUT การประเมินวงจรชีวิตเชิงสิ่งแวดล้อม
ของผลิตภัณฑ์ข้าว (การปลูกและสี)</t>
  </si>
  <si>
    <t>โครงการศึกษาก๊าซปล่อยก๊าซเรือนกระจกจาก
อุตสาหกรรมน้ำมันปาล์มของประเทศไทย</t>
  </si>
  <si>
    <t>คำนวณ N2O จากการใช้ปุ๋ยตาม IPCC 
method</t>
  </si>
  <si>
    <t>Substitute with 2, 4-D, at regional 
storehouse/RER S</t>
  </si>
  <si>
    <t>Substitute with Atrazine, at regional 
storehouse/RER S</t>
  </si>
  <si>
    <t>TGO</t>
  </si>
  <si>
    <t>การได้มาซึ่งวัตถุดิบ</t>
  </si>
  <si>
    <t>EF Full load (kgCO2 eq. /ตัน กม.)</t>
  </si>
  <si>
    <t>EF No load (kgCO2 eq. /ตัน กม.)</t>
  </si>
  <si>
    <t>Full Load</t>
  </si>
  <si>
    <t>No Load</t>
  </si>
  <si>
    <t>ชนิดของรถ</t>
  </si>
  <si>
    <t>(kg CO2 e/หน่วย)</t>
  </si>
  <si>
    <t>แหล่งที่มาข้อมูล</t>
  </si>
  <si>
    <t xml:space="preserve">รถกระบะบรรทุก 4 ล้อ ขนาดเล็ก Full load 7 ตัน วิ่งแบบปกติ </t>
  </si>
  <si>
    <t xml:space="preserve">รถกระบะบรรทุก 4 ล้อ ขนาดเล็ก Full load 7 ตัน วิ่งแบบสมบุกสมบัน </t>
  </si>
  <si>
    <t xml:space="preserve">รถกระบะบรรทุก 6 ล้อ ขนาดเล็ก Full load 8.5 ตัน วิ่งแบบปกติ </t>
  </si>
  <si>
    <t xml:space="preserve">รถกระบะบรรทุก 6 ล้อ ขนาดเล็ก Full load 8.5 ตัน วิ่งแบบสมบุกสมบัน </t>
  </si>
  <si>
    <t xml:space="preserve">รถกระบะบรรทุก 6 ล้อ ขนาดใหญ่ Full load 11 ตัน วิ่งแบบปกติ </t>
  </si>
  <si>
    <t xml:space="preserve">รถกระบะบรรทุก 6 ล้อ ขนาดใหญ่ Full load 11 ตัน วิ่งแบบสมบุกสมบัน </t>
  </si>
  <si>
    <t xml:space="preserve">รถกระบะบรรทุก 10 ล้อ Fill Load 16 ตัน วิ่งแบบปกติ </t>
  </si>
  <si>
    <t xml:space="preserve">รถกระบะบรรทุก 10 ล้อ Fill Load 16 ตัน วิ่งแบบสมบุกสมบัน </t>
  </si>
  <si>
    <t xml:space="preserve">รถกระบะบรรทุกกึ่งพ่วง 18 ล้อ Full load 32 ตัน วิ่งแบบปกติ </t>
  </si>
  <si>
    <t>รถกระบะบรรทุกกึ่งพ่วง 18 ล้อ Full load 32 ตัน วิ่งแบบสมบุกสมบัน</t>
  </si>
  <si>
    <t xml:space="preserve">รถกระบะบรรทุกพ่วง 18 ล้อ Full load 32 ตัน วิ่งแบบปกติ </t>
  </si>
  <si>
    <t xml:space="preserve">รถกระบะบรรทุกพ่วง 18 ล้อ Full load 32 ตัน วิ่งแบบสมบุกสมบัน </t>
  </si>
  <si>
    <t xml:space="preserve">รถกระบะบรรทุกพ่วง 20 ล้อ Full load 32 ตัน วิ่งแบบปกติ </t>
  </si>
  <si>
    <t xml:space="preserve">รถกระบะบรรทุกพ่วง 20 ล้อ Full load 32 ตัน วิ่งแบบสมบุกสมบัน </t>
  </si>
  <si>
    <t xml:space="preserve">รถกระบะบรรทุกพ่วง 22 ล้อ ขนาดน้ำหนักบรรทุกสูงสุด Full load 32 ตัน วิ่งปกติ </t>
  </si>
  <si>
    <t>รถกระบะบรรทุกพ่วง 22 ล้อ ขนาดน้ำหนักบรรทุกสูงสุด Full load 32 ตัน วิ่งสมบุกสมบัน</t>
  </si>
  <si>
    <t xml:space="preserve">รถตู้บรรทุก 4 ล้อ ขนาดเล็ก Full load 1.5 ตัน วิ่งแบบปกติ </t>
  </si>
  <si>
    <t xml:space="preserve">รถตู้บรรทุก 4 ล้อ ขนาดเล็ก Full load 1.5 ตัน วิ่งแบบสมบุกสมบัน </t>
  </si>
  <si>
    <t xml:space="preserve">รถตู้บรรทุก 4 ล้อ ขนาดเล็ก Full load 7 ตัน วิ่งแบบปกติ </t>
  </si>
  <si>
    <t>รถตู้บรรทุก 4 ล้อ ขนาดเล็ก Full load 7 ตัน วิ่งแบบสมบุกสมบัน</t>
  </si>
  <si>
    <t>รถตู้บรรทุก 6 ล้อ ขนาดเล็ก Full load 8.5 ตัน วิ่งแบบปกติ</t>
  </si>
  <si>
    <t>รถตู้บรรทุก 6 ล้อ ขนาดเล็ก Full load 8.5 ตัน วิ่งแบบสมบุกสมบัน</t>
  </si>
  <si>
    <t>รถตู้บรรทุก 6 ล้อ ขนาดใหญ่ Full load 11 ตัน วิ่งแบบปกติ</t>
  </si>
  <si>
    <t xml:space="preserve">รถตู้บรรทุก 6 ล้อ ขนาดใหญ่ Full load 11 ตัน วิ่งแบบสมบุกสมบัน </t>
  </si>
  <si>
    <t xml:space="preserve">รถตู้บรรทุก 10 ล้อ Full load 16 ตัน วิ่งแบบปกติ </t>
  </si>
  <si>
    <t xml:space="preserve">รถตู้บรรทุก 10 ล้อ Full load 16 ตัน วิ่งแบบสมบุกสมบัน </t>
  </si>
  <si>
    <t xml:space="preserve">รถตู้บรรทุกเปิด 10 ล้อ Full load 16 ตัน วิ่งแบบปกติ </t>
  </si>
  <si>
    <t xml:space="preserve">รถตู้บรรทุกเปิด 10 ล้อ Full load 16 ตัน วิ่งแบบสมบุกสมบัน </t>
  </si>
  <si>
    <t xml:space="preserve">รถตู้บรรทุกกึ่งพ่วง 18 ล้อ Full load 32 ตัน วิ่งแบบปกติ </t>
  </si>
  <si>
    <t xml:space="preserve">รถตู้บรรทุกกึ่งพ่วง 18 ล้อ Full load 32 ตัน วิ่งแบบสมบุกสมบัน </t>
  </si>
  <si>
    <t xml:space="preserve">รถตู้บรรทุกพ่วง 18 ล้อ Full load 32 ตัน วิ่งแบบปกติ </t>
  </si>
  <si>
    <t xml:space="preserve">รถตู้บรรทุกพ่วง 18 ล้อ Full load 32 ตัน วิ่งแบบสมบุกสมบัน </t>
  </si>
  <si>
    <t>รถบรรทุกขยะ 10 ล้อ Full load 16 ตัน วิ่งแบบปกติ</t>
  </si>
  <si>
    <t xml:space="preserve">รถบรรทุกขยะ 10 ล้อ Full load 16 ตัน วิ่งแบบสมบุกสมบัน </t>
  </si>
  <si>
    <t xml:space="preserve">รถบรรทุกซีเมนต์ชนิดโม่ 10 ล้อ Full load 16 ตัน วิ่งแบบปกติ </t>
  </si>
  <si>
    <t xml:space="preserve">รถบรรทุกซีเมนต์ชนิดโม่ 10 ล้อ Full load 16 ตัน วิ่งแบบสมบุกสมบัน </t>
  </si>
  <si>
    <t>รถบรรทุกซีเมนต์ผง (ชนิดเต้าและชนิดถ้วย) 10 ล้อ Full load 16 ตัน วิ่งแบบปกติ</t>
  </si>
  <si>
    <t xml:space="preserve">รถบรรทุกซีเมนต์ผง (ชนิดเต้าและชนิดถ้วย) 10 ล้อ Full load 16 ตัน วิ่งแบบปกติ </t>
  </si>
  <si>
    <t xml:space="preserve">รถบรรทุกเฉพาะกิจ (ติดเครน) 10 ล้อ Full load 16 ตัน วิ่งแบบปกติ </t>
  </si>
  <si>
    <t xml:space="preserve">รถบรรทุกเฉพาะกิจ (ติดเครน) 10 ล้อ Full load 16 ตัน วิ่งแบบสมบุกสมบัน </t>
  </si>
  <si>
    <t xml:space="preserve">รถบรรทุกซีเมนต์ผง (ชนิดกล้วย) 10 ล้อ Full load 16 ตัน วิ่งแบบปกติ </t>
  </si>
  <si>
    <t xml:space="preserve">รถบรรทุกซีเมนต์ผง (ชนิดกล้วย) 10 ล้อ Full load 16 ตัน วิ่งแบบสมบุกสมบัน </t>
  </si>
  <si>
    <t xml:space="preserve">รถบรรทุกซีเมนต์ผง (ชนิดเต้าและชนิดถ้วย) 18 ล้อ Full load 32 ตัน วิ่งแบบปกติ  </t>
  </si>
  <si>
    <t xml:space="preserve">รถบรรทุกซีเมนต์ผง (ชนิดเต้าและชนิดถ้วย) 18 ล้อ Full load 32 ตัน วิ่งแบบสมบุกสมบัน  </t>
  </si>
  <si>
    <t>ค่า emission factor ที่ %Loading ต่างๆ</t>
  </si>
  <si>
    <t>ชนิดของพาหนะ</t>
  </si>
  <si>
    <t>ผลรวม</t>
  </si>
  <si>
    <t>น้ำหนักรถ (ตัน)</t>
  </si>
  <si>
    <t>ระยะทาง (km)</t>
  </si>
  <si>
    <t>% การปันส่วน</t>
  </si>
  <si>
    <t>นน. x ระยะทาง(กม.-ตัน)</t>
  </si>
  <si>
    <t>ผลคูณ EF</t>
  </si>
  <si>
    <t>"โปรดเลือกชนิดของพาหนะ"</t>
  </si>
  <si>
    <t>N/A</t>
  </si>
  <si>
    <t>-</t>
  </si>
  <si>
    <t>ลำดับที่</t>
  </si>
  <si>
    <t>ชนิดของเชื้อเพลิง</t>
  </si>
  <si>
    <t>ค่าแฟคเตอร์
(kgCO2 e/หน่วย)</t>
  </si>
  <si>
    <t>ปันส่วน (%)</t>
  </si>
  <si>
    <t>ปริมาณ/ปี</t>
  </si>
  <si>
    <t>ปริมาณ/หน่วย</t>
  </si>
  <si>
    <t>กระบวนการผลิต</t>
  </si>
  <si>
    <t xml:space="preserve">กำลังการผลิตต่อปี </t>
  </si>
  <si>
    <t>หน่วยการทำงาน (Functional Unit)</t>
  </si>
  <si>
    <t xml:space="preserve"> กิโลกรัม</t>
  </si>
  <si>
    <t>น้ำหนักเฉลี่ยต่อหน่วยการทำงาน</t>
  </si>
  <si>
    <t>กิโลกรัม/หน่วย</t>
  </si>
  <si>
    <t>ปริมาณขาเข้า</t>
  </si>
  <si>
    <t>ปริมาณสารขาออก</t>
  </si>
  <si>
    <t>สารขาออกในการผลิต</t>
  </si>
  <si>
    <t>สารขาเข้าในการผลิต</t>
  </si>
  <si>
    <t>วัตถุดิบ</t>
  </si>
  <si>
    <t>พลังงาน</t>
  </si>
  <si>
    <t>กระบวนการผลิตย่อย</t>
  </si>
  <si>
    <t>ตีไจ</t>
  </si>
  <si>
    <t>เส้นด้ายขนแกะ</t>
  </si>
  <si>
    <t>น้ำมันหล่อลื่น</t>
  </si>
  <si>
    <t>ไฟฟ้าเครื่องจักร</t>
  </si>
  <si>
    <t>ถุงพลาสติก</t>
  </si>
  <si>
    <t>ย้อม</t>
  </si>
  <si>
    <t>น้ำ</t>
  </si>
  <si>
    <t>ไอน้ำ</t>
  </si>
  <si>
    <t>น้ำเสีย</t>
  </si>
  <si>
    <t>แม่สีม่วง</t>
  </si>
  <si>
    <t>แม่สีคราม</t>
  </si>
  <si>
    <t>แม่สีน้ำเงิน</t>
  </si>
  <si>
    <t>แม่สีเขียว</t>
  </si>
  <si>
    <t>แม่สีเหลือง</t>
  </si>
  <si>
    <t>แม่สีส้ม</t>
  </si>
  <si>
    <t>แม่สีแดง</t>
  </si>
  <si>
    <t>สารส้ม</t>
  </si>
  <si>
    <t>Monosodium Phosphaste</t>
  </si>
  <si>
    <t>สารเคมี A</t>
  </si>
  <si>
    <t>กรอด้าย</t>
  </si>
  <si>
    <t>ไฟฟ้าหลอดไฟส่องสว่าง</t>
  </si>
  <si>
    <t>ทอมือ</t>
  </si>
  <si>
    <t>ผ้าถักฝ้าย (เฉดสีอ่อน)</t>
  </si>
  <si>
    <t>เศษด้าย</t>
  </si>
  <si>
    <t>เลย์กาว</t>
  </si>
  <si>
    <t>กาว</t>
  </si>
  <si>
    <t>กาวระเหย</t>
  </si>
  <si>
    <t>พับขอบ</t>
  </si>
  <si>
    <t>ผ้าถักฝ้ายเฉดสีอ่อน</t>
  </si>
  <si>
    <t>เศษผ้าถักโพลิเอสเทอร์</t>
  </si>
  <si>
    <t>ตัดแต่ง</t>
  </si>
  <si>
    <t>ฝุ่นจากเศษผ้า</t>
  </si>
  <si>
    <t>บรรจุภัณฑ์</t>
  </si>
  <si>
    <t>กล่องกระดาษลูกฟูก</t>
  </si>
  <si>
    <t>ปริมาณ(ผลิตภัณฑ์)</t>
  </si>
  <si>
    <t>กำลังการผลิต/ปี</t>
  </si>
  <si>
    <t>น้ำหนักเฉลี่ย</t>
  </si>
  <si>
    <t>กรณีคิดเฉพาะผลิตภัณฑ์</t>
  </si>
  <si>
    <t>น้ำหนัก</t>
  </si>
  <si>
    <t>%ปันส่วนน้ำหนัก</t>
  </si>
  <si>
    <t>ราคา</t>
  </si>
  <si>
    <t>ผลคูณราคา(บาท)</t>
  </si>
  <si>
    <t>%ปันส่วนราคา</t>
  </si>
  <si>
    <t>ผลรวมปริมาณ</t>
  </si>
  <si>
    <t>ผลรวมผลคูณราคา</t>
  </si>
  <si>
    <t>ตารางการปันส่วนผลิตภัณฑ์</t>
  </si>
  <si>
    <t>ปริมาณ(ผลิตภัณฑ์+บรรจุภัณฑ์)</t>
  </si>
  <si>
    <t>กรณีคิดผลิตภัณฑ์+บรรจุภัณฑ์</t>
  </si>
  <si>
    <t>kg/หน่วย</t>
  </si>
  <si>
    <t>หน่วย/ปี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</si>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</sst>
</file>

<file path=xl/styles.xml><?xml version="1.0" encoding="utf-8"?>
<styleSheet xmlns="http://schemas.openxmlformats.org/spreadsheetml/2006/main">
  <numFmts count="3">
    <numFmt numFmtId="187" formatCode="_(* #,##0.00_);_(* \(#,##0.00\);_(* &quot;-&quot;??_);_(@_)"/>
    <numFmt numFmtId="188" formatCode="0.0000"/>
    <numFmt numFmtId="189" formatCode="#,##0.0000"/>
  </numFmts>
  <fonts count="54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i/>
      <sz val="10"/>
      <color indexed="12"/>
      <name val="Tahoma"/>
      <family val="2"/>
    </font>
    <font>
      <b/>
      <vertAlign val="subscript"/>
      <sz val="8"/>
      <name val="Tahoma"/>
      <family val="2"/>
    </font>
    <font>
      <b/>
      <u val="double"/>
      <sz val="8"/>
      <name val="Tahoma"/>
      <family val="2"/>
    </font>
    <font>
      <b/>
      <i/>
      <sz val="10"/>
      <color indexed="12"/>
      <name val="Tahoma"/>
      <family val="2"/>
    </font>
    <font>
      <u/>
      <sz val="8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8"/>
      <color indexed="9"/>
      <name val="Tahoma"/>
      <family val="2"/>
    </font>
    <font>
      <b/>
      <vertAlign val="subscript"/>
      <sz val="8"/>
      <color indexed="9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indexed="12"/>
      <name val="Tahoma"/>
      <family val="2"/>
    </font>
    <font>
      <sz val="2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10"/>
      <color theme="0"/>
      <name val="Tahoma"/>
      <family val="2"/>
    </font>
    <font>
      <b/>
      <sz val="8"/>
      <color theme="0"/>
      <name val="Tahoma"/>
      <family val="2"/>
    </font>
    <font>
      <b/>
      <sz val="10"/>
      <color rgb="FFFF0000"/>
      <name val="Tahoma"/>
      <family val="2"/>
    </font>
    <font>
      <b/>
      <sz val="9"/>
      <color rgb="FFFF0000"/>
      <name val="Tahoma"/>
      <family val="2"/>
    </font>
    <font>
      <sz val="10"/>
      <color theme="1"/>
      <name val="Tahoma"/>
      <family val="2"/>
    </font>
    <font>
      <sz val="10"/>
      <color theme="1"/>
      <name val="Arial"/>
      <family val="2"/>
    </font>
    <font>
      <b/>
      <sz val="10"/>
      <color theme="1"/>
      <name val="Tahoma"/>
      <family val="2"/>
    </font>
    <font>
      <b/>
      <sz val="10"/>
      <color theme="0"/>
      <name val="Arial"/>
      <family val="2"/>
    </font>
    <font>
      <b/>
      <i/>
      <sz val="10"/>
      <color theme="0"/>
      <name val="Tahoma"/>
      <family val="2"/>
    </font>
    <font>
      <i/>
      <sz val="10"/>
      <color theme="0"/>
      <name val="Tahoma"/>
      <family val="2"/>
    </font>
    <font>
      <sz val="8"/>
      <color theme="1"/>
      <name val="Tahoma"/>
      <family val="2"/>
    </font>
    <font>
      <b/>
      <i/>
      <sz val="10"/>
      <color rgb="FF3333CC"/>
      <name val="Tahoma"/>
      <family val="2"/>
    </font>
    <font>
      <sz val="10"/>
      <color theme="0" tint="-0.14999847407452621"/>
      <name val="Tahoma"/>
      <family val="2"/>
    </font>
    <font>
      <b/>
      <i/>
      <sz val="10"/>
      <color theme="1"/>
      <name val="Tahoma"/>
      <family val="2"/>
    </font>
    <font>
      <b/>
      <sz val="10"/>
      <color rgb="FFFFFF00"/>
      <name val="Tahoma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8"/>
      <color theme="0"/>
      <name val="Tahoma"/>
      <family val="2"/>
    </font>
    <font>
      <b/>
      <sz val="8"/>
      <color rgb="FFFFFF00"/>
      <name val="Tahoma"/>
      <family val="2"/>
    </font>
    <font>
      <sz val="10"/>
      <color rgb="FFFFFF00"/>
      <name val="Arial"/>
      <family val="2"/>
    </font>
    <font>
      <sz val="24"/>
      <name val="Tahoma"/>
      <family val="2"/>
      <scheme val="minor"/>
    </font>
    <font>
      <b/>
      <sz val="24"/>
      <name val="Tahoma"/>
      <family val="2"/>
      <scheme val="minor"/>
    </font>
    <font>
      <sz val="10"/>
      <name val="Cordia New"/>
      <family val="2"/>
    </font>
    <font>
      <sz val="16"/>
      <name val="Cordia New"/>
      <family val="2"/>
    </font>
    <font>
      <b/>
      <sz val="20"/>
      <name val="Cordia New"/>
      <family val="2"/>
    </font>
    <font>
      <sz val="14"/>
      <name val="Cordia New"/>
      <family val="2"/>
    </font>
    <font>
      <sz val="11"/>
      <name val="Tahoma"/>
      <family val="2"/>
      <charset val="222"/>
      <scheme val="minor"/>
    </font>
    <font>
      <sz val="11"/>
      <name val="Tahoma"/>
      <family val="2"/>
      <scheme val="minor"/>
    </font>
    <font>
      <b/>
      <sz val="14"/>
      <name val="Cordia New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592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vertical="center"/>
    </xf>
    <xf numFmtId="0" fontId="3" fillId="0" borderId="1" xfId="0" applyFont="1" applyBorder="1" applyAlignment="1"/>
    <xf numFmtId="0" fontId="3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2" xfId="0" applyFont="1" applyBorder="1" applyAlignment="1"/>
    <xf numFmtId="0" fontId="7" fillId="0" borderId="4" xfId="0" applyFont="1" applyBorder="1" applyAlignment="1"/>
    <xf numFmtId="0" fontId="7" fillId="0" borderId="0" xfId="0" applyFont="1" applyAlignment="1"/>
    <xf numFmtId="0" fontId="7" fillId="0" borderId="5" xfId="0" applyFont="1" applyBorder="1" applyAlignment="1"/>
    <xf numFmtId="0" fontId="7" fillId="0" borderId="6" xfId="0" applyFont="1" applyBorder="1" applyAlignment="1"/>
    <xf numFmtId="0" fontId="7" fillId="0" borderId="7" xfId="0" applyFont="1" applyBorder="1" applyAlignment="1"/>
    <xf numFmtId="0" fontId="7" fillId="0" borderId="8" xfId="0" applyFont="1" applyBorder="1" applyAlignment="1"/>
    <xf numFmtId="0" fontId="7" fillId="0" borderId="3" xfId="0" applyFont="1" applyBorder="1" applyAlignment="1"/>
    <xf numFmtId="0" fontId="6" fillId="0" borderId="0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0" fontId="7" fillId="0" borderId="9" xfId="0" applyFont="1" applyBorder="1" applyAlignment="1"/>
    <xf numFmtId="0" fontId="4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2" fontId="7" fillId="0" borderId="7" xfId="0" applyNumberFormat="1" applyFont="1" applyBorder="1" applyAlignment="1"/>
    <xf numFmtId="4" fontId="7" fillId="0" borderId="4" xfId="0" applyNumberFormat="1" applyFont="1" applyBorder="1" applyAlignment="1"/>
    <xf numFmtId="0" fontId="12" fillId="0" borderId="4" xfId="0" applyFont="1" applyBorder="1" applyAlignment="1"/>
    <xf numFmtId="0" fontId="6" fillId="0" borderId="4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 textRotation="90" wrapText="1"/>
    </xf>
    <xf numFmtId="0" fontId="7" fillId="2" borderId="5" xfId="0" applyFont="1" applyFill="1" applyBorder="1" applyAlignment="1"/>
    <xf numFmtId="0" fontId="3" fillId="0" borderId="0" xfId="0" applyFont="1" applyBorder="1" applyAlignment="1">
      <alignment horizontal="center" vertical="center"/>
    </xf>
    <xf numFmtId="0" fontId="25" fillId="3" borderId="9" xfId="0" applyFont="1" applyFill="1" applyBorder="1" applyAlignment="1">
      <alignment vertical="center"/>
    </xf>
    <xf numFmtId="0" fontId="25" fillId="4" borderId="9" xfId="0" applyFont="1" applyFill="1" applyBorder="1" applyAlignment="1">
      <alignment vertical="center"/>
    </xf>
    <xf numFmtId="0" fontId="25" fillId="4" borderId="7" xfId="0" applyFont="1" applyFill="1" applyBorder="1" applyAlignment="1">
      <alignment vertical="center"/>
    </xf>
    <xf numFmtId="0" fontId="25" fillId="5" borderId="9" xfId="0" applyFont="1" applyFill="1" applyBorder="1" applyAlignment="1">
      <alignment vertical="center"/>
    </xf>
    <xf numFmtId="0" fontId="25" fillId="5" borderId="12" xfId="0" applyFont="1" applyFill="1" applyBorder="1" applyAlignment="1">
      <alignment vertical="center"/>
    </xf>
    <xf numFmtId="0" fontId="25" fillId="5" borderId="12" xfId="0" applyFont="1" applyFill="1" applyBorder="1" applyAlignment="1">
      <alignment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6" fillId="6" borderId="5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vertical="center"/>
    </xf>
    <xf numFmtId="0" fontId="25" fillId="5" borderId="10" xfId="0" applyFont="1" applyFill="1" applyBorder="1" applyAlignment="1">
      <alignment vertical="center"/>
    </xf>
    <xf numFmtId="0" fontId="7" fillId="2" borderId="12" xfId="0" applyFont="1" applyFill="1" applyBorder="1" applyAlignment="1"/>
    <xf numFmtId="4" fontId="10" fillId="0" borderId="13" xfId="0" applyNumberFormat="1" applyFont="1" applyBorder="1" applyAlignment="1">
      <alignment horizontal="right" vertical="center"/>
    </xf>
    <xf numFmtId="0" fontId="28" fillId="7" borderId="9" xfId="0" applyFont="1" applyFill="1" applyBorder="1" applyAlignment="1">
      <alignment horizontal="center" vertical="center"/>
    </xf>
    <xf numFmtId="0" fontId="29" fillId="8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/>
    </xf>
    <xf numFmtId="0" fontId="29" fillId="8" borderId="12" xfId="0" applyFont="1" applyFill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0" fontId="29" fillId="8" borderId="11" xfId="0" applyFont="1" applyFill="1" applyBorder="1" applyAlignment="1">
      <alignment horizontal="center" vertical="center"/>
    </xf>
    <xf numFmtId="0" fontId="31" fillId="8" borderId="12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0" fontId="31" fillId="8" borderId="9" xfId="0" applyFont="1" applyFill="1" applyBorder="1" applyAlignment="1">
      <alignment horizontal="center" vertical="center"/>
    </xf>
    <xf numFmtId="0" fontId="31" fillId="8" borderId="12" xfId="0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0" fontId="29" fillId="8" borderId="12" xfId="0" applyFont="1" applyFill="1" applyBorder="1" applyAlignment="1">
      <alignment horizontal="center" vertical="center"/>
    </xf>
    <xf numFmtId="0" fontId="31" fillId="0" borderId="7" xfId="0" applyFont="1" applyFill="1" applyBorder="1" applyAlignment="1">
      <alignment vertical="center"/>
    </xf>
    <xf numFmtId="0" fontId="32" fillId="5" borderId="5" xfId="0" applyFont="1" applyFill="1" applyBorder="1" applyAlignment="1">
      <alignment horizontal="center" vertical="center"/>
    </xf>
    <xf numFmtId="187" fontId="33" fillId="2" borderId="14" xfId="0" applyNumberFormat="1" applyFont="1" applyFill="1" applyBorder="1" applyAlignment="1">
      <alignment horizontal="center" vertical="center"/>
    </xf>
    <xf numFmtId="187" fontId="34" fillId="2" borderId="6" xfId="0" applyNumberFormat="1" applyFont="1" applyFill="1" applyBorder="1" applyAlignment="1">
      <alignment horizontal="center" vertical="center"/>
    </xf>
    <xf numFmtId="187" fontId="8" fillId="10" borderId="12" xfId="0" applyNumberFormat="1" applyFont="1" applyFill="1" applyBorder="1" applyAlignment="1">
      <alignment horizontal="center" vertical="center"/>
    </xf>
    <xf numFmtId="187" fontId="8" fillId="9" borderId="12" xfId="0" applyNumberFormat="1" applyFont="1" applyFill="1" applyBorder="1" applyAlignment="1">
      <alignment horizontal="center" vertical="center"/>
    </xf>
    <xf numFmtId="187" fontId="8" fillId="11" borderId="9" xfId="0" applyNumberFormat="1" applyFont="1" applyFill="1" applyBorder="1" applyAlignment="1">
      <alignment horizontal="center" vertical="center"/>
    </xf>
    <xf numFmtId="187" fontId="8" fillId="8" borderId="5" xfId="1" applyFont="1" applyFill="1" applyBorder="1" applyAlignment="1">
      <alignment horizontal="center" vertical="center"/>
    </xf>
    <xf numFmtId="187" fontId="11" fillId="8" borderId="15" xfId="0" applyNumberFormat="1" applyFont="1" applyFill="1" applyBorder="1" applyAlignment="1">
      <alignment horizontal="center" vertical="center"/>
    </xf>
    <xf numFmtId="0" fontId="7" fillId="0" borderId="10" xfId="0" applyFont="1" applyBorder="1" applyAlignment="1"/>
    <xf numFmtId="0" fontId="12" fillId="0" borderId="2" xfId="0" applyFont="1" applyBorder="1" applyAlignment="1"/>
    <xf numFmtId="0" fontId="25" fillId="5" borderId="12" xfId="0" applyFont="1" applyFill="1" applyBorder="1" applyAlignment="1">
      <alignment vertical="center"/>
    </xf>
    <xf numFmtId="0" fontId="35" fillId="0" borderId="6" xfId="0" applyFont="1" applyBorder="1" applyAlignment="1"/>
    <xf numFmtId="0" fontId="35" fillId="0" borderId="0" xfId="0" applyFont="1" applyBorder="1" applyAlignment="1"/>
    <xf numFmtId="0" fontId="35" fillId="0" borderId="1" xfId="0" applyFont="1" applyBorder="1" applyAlignment="1"/>
    <xf numFmtId="0" fontId="35" fillId="0" borderId="8" xfId="0" applyFont="1" applyBorder="1" applyAlignment="1"/>
    <xf numFmtId="0" fontId="29" fillId="0" borderId="3" xfId="0" applyFont="1" applyBorder="1" applyAlignment="1"/>
    <xf numFmtId="0" fontId="29" fillId="0" borderId="2" xfId="0" applyFont="1" applyBorder="1" applyAlignment="1"/>
    <xf numFmtId="0" fontId="25" fillId="5" borderId="12" xfId="0" applyFont="1" applyFill="1" applyBorder="1" applyAlignment="1">
      <alignment horizontal="center" vertical="center"/>
    </xf>
    <xf numFmtId="0" fontId="36" fillId="9" borderId="12" xfId="0" applyFont="1" applyFill="1" applyBorder="1" applyAlignment="1">
      <alignment horizontal="center" vertical="center"/>
    </xf>
    <xf numFmtId="0" fontId="36" fillId="9" borderId="5" xfId="0" applyFont="1" applyFill="1" applyBorder="1" applyAlignment="1">
      <alignment horizontal="center" vertical="center"/>
    </xf>
    <xf numFmtId="0" fontId="0" fillId="0" borderId="0" xfId="0" applyAlignment="1"/>
    <xf numFmtId="188" fontId="0" fillId="0" borderId="0" xfId="0" applyNumberFormat="1"/>
    <xf numFmtId="0" fontId="21" fillId="12" borderId="0" xfId="0" applyFont="1" applyFill="1" applyBorder="1" applyAlignment="1"/>
    <xf numFmtId="0" fontId="0" fillId="12" borderId="0" xfId="0" applyFill="1" applyBorder="1" applyAlignment="1">
      <alignment horizontal="center" vertical="center"/>
    </xf>
    <xf numFmtId="0" fontId="0" fillId="12" borderId="0" xfId="0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2" fillId="13" borderId="0" xfId="0" applyFont="1" applyFill="1" applyBorder="1" applyAlignment="1">
      <alignment horizontal="center" vertical="center"/>
    </xf>
    <xf numFmtId="0" fontId="5" fillId="0" borderId="0" xfId="0" applyFont="1"/>
    <xf numFmtId="0" fontId="23" fillId="14" borderId="0" xfId="0" applyFont="1" applyFill="1" applyBorder="1" applyAlignment="1">
      <alignment horizontal="center" vertical="center"/>
    </xf>
    <xf numFmtId="0" fontId="24" fillId="15" borderId="0" xfId="0" applyFont="1" applyFill="1" applyBorder="1" applyAlignment="1">
      <alignment horizontal="center" vertical="center"/>
    </xf>
    <xf numFmtId="0" fontId="24" fillId="15" borderId="0" xfId="0" applyFont="1" applyFill="1" applyBorder="1" applyAlignment="1">
      <alignment horizontal="center"/>
    </xf>
    <xf numFmtId="0" fontId="24" fillId="15" borderId="0" xfId="0" applyFont="1" applyFill="1" applyBorder="1"/>
    <xf numFmtId="189" fontId="0" fillId="0" borderId="0" xfId="0" applyNumberFormat="1"/>
    <xf numFmtId="188" fontId="5" fillId="0" borderId="0" xfId="0" applyNumberFormat="1" applyFont="1"/>
    <xf numFmtId="11" fontId="0" fillId="0" borderId="0" xfId="0" applyNumberFormat="1"/>
    <xf numFmtId="0" fontId="5" fillId="0" borderId="0" xfId="0" applyFont="1" applyAlignment="1">
      <alignment horizontal="right"/>
    </xf>
    <xf numFmtId="0" fontId="23" fillId="14" borderId="0" xfId="0" applyFont="1" applyFill="1" applyAlignment="1">
      <alignment horizontal="center"/>
    </xf>
    <xf numFmtId="0" fontId="23" fillId="14" borderId="0" xfId="0" applyFont="1" applyFill="1" applyAlignment="1"/>
    <xf numFmtId="0" fontId="0" fillId="0" borderId="0" xfId="0" applyFont="1" applyAlignment="1">
      <alignment horizontal="right"/>
    </xf>
    <xf numFmtId="0" fontId="0" fillId="12" borderId="0" xfId="0" applyFill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right" vertical="top"/>
    </xf>
    <xf numFmtId="188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right" vertical="top"/>
    </xf>
    <xf numFmtId="0" fontId="7" fillId="0" borderId="7" xfId="0" applyFont="1" applyBorder="1" applyAlignment="1">
      <alignment horizontal="right"/>
    </xf>
    <xf numFmtId="0" fontId="25" fillId="5" borderId="12" xfId="0" applyFont="1" applyFill="1" applyBorder="1" applyAlignment="1">
      <alignment vertical="center"/>
    </xf>
    <xf numFmtId="0" fontId="3" fillId="0" borderId="0" xfId="0" applyFont="1" applyBorder="1" applyAlignment="1"/>
    <xf numFmtId="0" fontId="30" fillId="8" borderId="11" xfId="0" applyFont="1" applyFill="1" applyBorder="1" applyAlignment="1">
      <alignment horizontal="center" vertical="center"/>
    </xf>
    <xf numFmtId="0" fontId="26" fillId="23" borderId="4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vertical="center"/>
    </xf>
    <xf numFmtId="0" fontId="3" fillId="12" borderId="0" xfId="0" applyFont="1" applyFill="1" applyBorder="1" applyAlignment="1">
      <alignment vertical="center"/>
    </xf>
    <xf numFmtId="0" fontId="3" fillId="12" borderId="2" xfId="0" applyFont="1" applyFill="1" applyBorder="1" applyAlignment="1">
      <alignment vertical="center"/>
    </xf>
    <xf numFmtId="0" fontId="3" fillId="12" borderId="16" xfId="0" applyFont="1" applyFill="1" applyBorder="1" applyAlignment="1">
      <alignment vertical="center"/>
    </xf>
    <xf numFmtId="0" fontId="3" fillId="12" borderId="17" xfId="0" applyFont="1" applyFill="1" applyBorder="1" applyAlignment="1">
      <alignment vertical="center"/>
    </xf>
    <xf numFmtId="0" fontId="3" fillId="12" borderId="18" xfId="0" applyFont="1" applyFill="1" applyBorder="1" applyAlignment="1">
      <alignment vertical="center"/>
    </xf>
    <xf numFmtId="0" fontId="25" fillId="5" borderId="11" xfId="0" applyFont="1" applyFill="1" applyBorder="1" applyAlignment="1">
      <alignment horizontal="center" vertical="center"/>
    </xf>
    <xf numFmtId="0" fontId="26" fillId="23" borderId="4" xfId="0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center"/>
    </xf>
    <xf numFmtId="0" fontId="35" fillId="0" borderId="7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88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top"/>
    </xf>
    <xf numFmtId="188" fontId="0" fillId="0" borderId="0" xfId="0" applyNumberForma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13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  <xf numFmtId="188" fontId="0" fillId="0" borderId="0" xfId="0" applyNumberFormat="1" applyAlignment="1">
      <alignment horizontal="left"/>
    </xf>
    <xf numFmtId="188" fontId="0" fillId="0" borderId="0" xfId="0" applyNumberFormat="1" applyAlignment="1">
      <alignment horizontal="left" vertical="top"/>
    </xf>
    <xf numFmtId="0" fontId="35" fillId="0" borderId="4" xfId="0" applyFont="1" applyBorder="1" applyAlignment="1">
      <alignment horizontal="center"/>
    </xf>
    <xf numFmtId="0" fontId="35" fillId="0" borderId="2" xfId="0" applyFont="1" applyBorder="1" applyAlignment="1">
      <alignment horizontal="center"/>
    </xf>
    <xf numFmtId="0" fontId="26" fillId="22" borderId="4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13" fillId="0" borderId="11" xfId="0" applyFont="1" applyBorder="1" applyAlignment="1">
      <alignment vertical="center"/>
    </xf>
    <xf numFmtId="0" fontId="3" fillId="0" borderId="0" xfId="0" applyFont="1" applyBorder="1" applyAlignment="1"/>
    <xf numFmtId="0" fontId="0" fillId="0" borderId="0" xfId="0" applyAlignment="1">
      <alignment horizontal="center"/>
    </xf>
    <xf numFmtId="0" fontId="35" fillId="0" borderId="2" xfId="0" applyFont="1" applyBorder="1" applyAlignment="1"/>
    <xf numFmtId="0" fontId="3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35" fillId="0" borderId="7" xfId="0" applyNumberFormat="1" applyFont="1" applyBorder="1" applyAlignment="1">
      <alignment horizontal="center"/>
    </xf>
    <xf numFmtId="4" fontId="35" fillId="0" borderId="4" xfId="0" applyNumberFormat="1" applyFont="1" applyBorder="1" applyAlignment="1">
      <alignment horizontal="center"/>
    </xf>
    <xf numFmtId="4" fontId="10" fillId="0" borderId="0" xfId="0" applyNumberFormat="1" applyFont="1" applyBorder="1" applyAlignment="1">
      <alignment horizontal="center" vertical="center"/>
    </xf>
    <xf numFmtId="0" fontId="35" fillId="0" borderId="6" xfId="0" applyFont="1" applyBorder="1" applyAlignment="1">
      <alignment horizontal="center"/>
    </xf>
    <xf numFmtId="0" fontId="35" fillId="0" borderId="3" xfId="0" applyFont="1" applyBorder="1" applyAlignment="1"/>
    <xf numFmtId="4" fontId="35" fillId="0" borderId="6" xfId="0" applyNumberFormat="1" applyFont="1" applyBorder="1" applyAlignment="1">
      <alignment horizontal="center"/>
    </xf>
    <xf numFmtId="4" fontId="35" fillId="0" borderId="1" xfId="0" applyNumberFormat="1" applyFont="1" applyBorder="1" applyAlignment="1">
      <alignment horizontal="center"/>
    </xf>
    <xf numFmtId="4" fontId="6" fillId="0" borderId="20" xfId="0" applyNumberFormat="1" applyFont="1" applyBorder="1" applyAlignment="1"/>
    <xf numFmtId="0" fontId="26" fillId="6" borderId="7" xfId="0" applyFont="1" applyFill="1" applyBorder="1" applyAlignment="1">
      <alignment vertical="center" wrapText="1"/>
    </xf>
    <xf numFmtId="0" fontId="26" fillId="6" borderId="4" xfId="0" applyFont="1" applyFill="1" applyBorder="1" applyAlignment="1">
      <alignment vertical="center" wrapText="1"/>
    </xf>
    <xf numFmtId="0" fontId="6" fillId="0" borderId="12" xfId="0" applyFont="1" applyBorder="1" applyAlignment="1"/>
    <xf numFmtId="0" fontId="35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/>
    <xf numFmtId="0" fontId="3" fillId="0" borderId="0" xfId="0" applyFont="1" applyBorder="1" applyAlignment="1"/>
    <xf numFmtId="0" fontId="7" fillId="2" borderId="12" xfId="0" applyFont="1" applyFill="1" applyBorder="1" applyAlignment="1"/>
    <xf numFmtId="0" fontId="0" fillId="2" borderId="11" xfId="0" applyFill="1" applyBorder="1" applyAlignment="1"/>
    <xf numFmtId="0" fontId="26" fillId="6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14" borderId="0" xfId="0" applyFill="1" applyAlignment="1">
      <alignment horizontal="center" vertical="center"/>
    </xf>
    <xf numFmtId="0" fontId="3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 vertical="center"/>
    </xf>
    <xf numFmtId="0" fontId="1" fillId="14" borderId="0" xfId="0" applyFont="1" applyFill="1" applyAlignment="1">
      <alignment horizontal="center" vertical="center" wrapText="1"/>
    </xf>
    <xf numFmtId="4" fontId="7" fillId="0" borderId="4" xfId="0" applyNumberFormat="1" applyFont="1" applyBorder="1" applyAlignment="1">
      <alignment vertical="center"/>
    </xf>
    <xf numFmtId="0" fontId="35" fillId="0" borderId="7" xfId="0" applyFont="1" applyBorder="1" applyAlignment="1">
      <alignment horizontal="center" vertical="center"/>
    </xf>
    <xf numFmtId="0" fontId="6" fillId="0" borderId="16" xfId="0" applyFont="1" applyBorder="1" applyAlignment="1"/>
    <xf numFmtId="0" fontId="3" fillId="0" borderId="11" xfId="0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6" fillId="0" borderId="13" xfId="0" applyNumberFormat="1" applyFont="1" applyBorder="1" applyAlignment="1"/>
    <xf numFmtId="0" fontId="7" fillId="0" borderId="16" xfId="0" applyFont="1" applyBorder="1" applyAlignment="1"/>
    <xf numFmtId="2" fontId="6" fillId="0" borderId="13" xfId="0" applyNumberFormat="1" applyFont="1" applyBorder="1" applyAlignment="1"/>
    <xf numFmtId="0" fontId="25" fillId="5" borderId="6" xfId="0" applyFont="1" applyFill="1" applyBorder="1" applyAlignment="1">
      <alignment vertical="center"/>
    </xf>
    <xf numFmtId="0" fontId="4" fillId="0" borderId="4" xfId="0" applyFont="1" applyBorder="1" applyAlignment="1">
      <alignment vertical="center" textRotation="90"/>
    </xf>
    <xf numFmtId="0" fontId="1" fillId="0" borderId="4" xfId="0" applyFont="1" applyBorder="1" applyAlignment="1">
      <alignment textRotation="90"/>
    </xf>
    <xf numFmtId="0" fontId="1" fillId="0" borderId="10" xfId="0" applyFont="1" applyBorder="1" applyAlignment="1">
      <alignment textRotation="90"/>
    </xf>
    <xf numFmtId="0" fontId="4" fillId="0" borderId="4" xfId="0" applyFont="1" applyBorder="1" applyAlignment="1">
      <alignment vertical="center" textRotation="90" wrapText="1"/>
    </xf>
    <xf numFmtId="0" fontId="4" fillId="0" borderId="10" xfId="0" applyFont="1" applyBorder="1" applyAlignment="1">
      <alignment vertical="center" textRotation="90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 textRotation="90"/>
    </xf>
    <xf numFmtId="0" fontId="0" fillId="0" borderId="4" xfId="0" applyBorder="1"/>
    <xf numFmtId="0" fontId="0" fillId="0" borderId="10" xfId="0" applyBorder="1"/>
    <xf numFmtId="0" fontId="48" fillId="0" borderId="9" xfId="0" applyFont="1" applyBorder="1" applyAlignment="1">
      <alignment horizontal="center" vertical="center"/>
    </xf>
    <xf numFmtId="0" fontId="47" fillId="0" borderId="0" xfId="0" applyFont="1" applyFill="1" applyAlignment="1">
      <alignment vertical="center"/>
    </xf>
    <xf numFmtId="0" fontId="50" fillId="0" borderId="9" xfId="0" applyFont="1" applyBorder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48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7" xfId="0" applyBorder="1"/>
    <xf numFmtId="0" fontId="1" fillId="0" borderId="7" xfId="0" applyFont="1" applyBorder="1"/>
    <xf numFmtId="0" fontId="1" fillId="0" borderId="4" xfId="0" applyFont="1" applyBorder="1"/>
    <xf numFmtId="2" fontId="0" fillId="0" borderId="7" xfId="0" applyNumberFormat="1" applyBorder="1"/>
    <xf numFmtId="2" fontId="0" fillId="0" borderId="4" xfId="0" applyNumberFormat="1" applyBorder="1"/>
    <xf numFmtId="2" fontId="1" fillId="0" borderId="7" xfId="0" applyNumberFormat="1" applyFont="1" applyBorder="1"/>
    <xf numFmtId="0" fontId="1" fillId="0" borderId="10" xfId="0" applyFont="1" applyBorder="1"/>
    <xf numFmtId="0" fontId="1" fillId="0" borderId="7" xfId="0" applyFont="1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1" fillId="0" borderId="0" xfId="0" applyFont="1" applyBorder="1"/>
    <xf numFmtId="0" fontId="1" fillId="0" borderId="8" xfId="0" applyFont="1" applyBorder="1"/>
    <xf numFmtId="0" fontId="0" fillId="0" borderId="1" xfId="0" applyBorder="1"/>
    <xf numFmtId="0" fontId="0" fillId="0" borderId="17" xfId="0" applyBorder="1"/>
    <xf numFmtId="0" fontId="1" fillId="0" borderId="17" xfId="0" applyFont="1" applyBorder="1"/>
    <xf numFmtId="0" fontId="0" fillId="0" borderId="4" xfId="0" applyFill="1" applyBorder="1"/>
    <xf numFmtId="0" fontId="0" fillId="0" borderId="7" xfId="0" applyFill="1" applyBorder="1"/>
    <xf numFmtId="0" fontId="0" fillId="0" borderId="10" xfId="0" applyFill="1" applyBorder="1"/>
    <xf numFmtId="0" fontId="48" fillId="0" borderId="10" xfId="0" applyFont="1" applyBorder="1" applyAlignment="1">
      <alignment horizontal="center" vertical="center" wrapText="1"/>
    </xf>
    <xf numFmtId="0" fontId="50" fillId="0" borderId="18" xfId="0" applyFont="1" applyBorder="1" applyAlignment="1">
      <alignment horizontal="left" vertical="center"/>
    </xf>
    <xf numFmtId="0" fontId="50" fillId="0" borderId="5" xfId="0" applyFont="1" applyBorder="1" applyAlignment="1">
      <alignment horizontal="left" vertical="center"/>
    </xf>
    <xf numFmtId="0" fontId="50" fillId="0" borderId="11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1" fillId="0" borderId="10" xfId="0" applyFont="1" applyFill="1" applyBorder="1"/>
    <xf numFmtId="0" fontId="1" fillId="0" borderId="7" xfId="0" applyFont="1" applyFill="1" applyBorder="1"/>
    <xf numFmtId="0" fontId="1" fillId="0" borderId="4" xfId="0" applyFont="1" applyFill="1" applyBorder="1"/>
    <xf numFmtId="0" fontId="0" fillId="14" borderId="1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/>
    <xf numFmtId="0" fontId="0" fillId="0" borderId="5" xfId="0" applyBorder="1"/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Fill="1" applyBorder="1" applyAlignment="1">
      <alignment horizontal="center" vertical="center"/>
    </xf>
    <xf numFmtId="0" fontId="0" fillId="0" borderId="5" xfId="0" applyFill="1" applyBorder="1" applyAlignment="1"/>
    <xf numFmtId="0" fontId="0" fillId="0" borderId="18" xfId="0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28" borderId="9" xfId="0" applyFont="1" applyFill="1" applyBorder="1" applyAlignment="1">
      <alignment vertical="center"/>
    </xf>
    <xf numFmtId="0" fontId="0" fillId="28" borderId="9" xfId="0" applyFill="1" applyBorder="1" applyAlignment="1"/>
    <xf numFmtId="0" fontId="25" fillId="5" borderId="11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5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4" xfId="0" applyFont="1" applyBorder="1"/>
    <xf numFmtId="0" fontId="13" fillId="0" borderId="10" xfId="0" applyFont="1" applyBorder="1"/>
    <xf numFmtId="0" fontId="25" fillId="5" borderId="12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3" fillId="16" borderId="6" xfId="0" applyFont="1" applyFill="1" applyBorder="1" applyAlignment="1">
      <alignment vertical="center"/>
    </xf>
    <xf numFmtId="0" fontId="0" fillId="16" borderId="8" xfId="0" applyFill="1" applyBorder="1" applyAlignment="1"/>
    <xf numFmtId="0" fontId="0" fillId="16" borderId="3" xfId="0" applyFill="1" applyBorder="1" applyAlignment="1"/>
    <xf numFmtId="0" fontId="29" fillId="0" borderId="12" xfId="0" applyFont="1" applyBorder="1" applyAlignment="1">
      <alignment vertical="center"/>
    </xf>
    <xf numFmtId="0" fontId="30" fillId="0" borderId="11" xfId="0" applyFont="1" applyBorder="1" applyAlignment="1"/>
    <xf numFmtId="0" fontId="30" fillId="0" borderId="5" xfId="0" applyFont="1" applyBorder="1" applyAlignment="1"/>
    <xf numFmtId="0" fontId="25" fillId="6" borderId="12" xfId="0" applyFont="1" applyFill="1" applyBorder="1" applyAlignment="1">
      <alignment horizontal="left" vertical="center"/>
    </xf>
    <xf numFmtId="0" fontId="25" fillId="6" borderId="5" xfId="0" applyFont="1" applyFill="1" applyBorder="1" applyAlignment="1">
      <alignment horizontal="left" vertical="center"/>
    </xf>
    <xf numFmtId="0" fontId="25" fillId="18" borderId="7" xfId="0" applyFont="1" applyFill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" fillId="17" borderId="16" xfId="0" applyFont="1" applyFill="1" applyBorder="1" applyAlignment="1"/>
    <xf numFmtId="0" fontId="3" fillId="17" borderId="17" xfId="0" applyFont="1" applyFill="1" applyBorder="1" applyAlignment="1"/>
    <xf numFmtId="0" fontId="3" fillId="17" borderId="18" xfId="0" applyFont="1" applyFill="1" applyBorder="1" applyAlignment="1"/>
    <xf numFmtId="0" fontId="29" fillId="9" borderId="12" xfId="0" applyFont="1" applyFill="1" applyBorder="1" applyAlignment="1">
      <alignment horizontal="left" vertical="center"/>
    </xf>
    <xf numFmtId="0" fontId="29" fillId="9" borderId="5" xfId="0" applyFont="1" applyFill="1" applyBorder="1" applyAlignment="1">
      <alignment horizontal="left" vertical="center"/>
    </xf>
    <xf numFmtId="0" fontId="29" fillId="9" borderId="12" xfId="0" applyFont="1" applyFill="1" applyBorder="1" applyAlignment="1"/>
    <xf numFmtId="0" fontId="29" fillId="9" borderId="11" xfId="0" applyFont="1" applyFill="1" applyBorder="1" applyAlignment="1"/>
    <xf numFmtId="0" fontId="29" fillId="9" borderId="5" xfId="0" applyFont="1" applyFill="1" applyBorder="1" applyAlignment="1"/>
    <xf numFmtId="0" fontId="39" fillId="18" borderId="6" xfId="0" applyFont="1" applyFill="1" applyBorder="1" applyAlignment="1">
      <alignment horizontal="center" vertical="center"/>
    </xf>
    <xf numFmtId="0" fontId="39" fillId="18" borderId="8" xfId="0" applyFont="1" applyFill="1" applyBorder="1" applyAlignment="1">
      <alignment horizontal="center" vertical="center"/>
    </xf>
    <xf numFmtId="0" fontId="39" fillId="18" borderId="3" xfId="0" applyFont="1" applyFill="1" applyBorder="1" applyAlignment="1">
      <alignment horizontal="center" vertical="center"/>
    </xf>
    <xf numFmtId="0" fontId="25" fillId="19" borderId="12" xfId="0" applyFont="1" applyFill="1" applyBorder="1" applyAlignment="1">
      <alignment horizontal="right" vertical="center"/>
    </xf>
    <xf numFmtId="0" fontId="25" fillId="19" borderId="11" xfId="0" applyFont="1" applyFill="1" applyBorder="1" applyAlignment="1">
      <alignment horizontal="right" vertical="center"/>
    </xf>
    <xf numFmtId="0" fontId="25" fillId="19" borderId="5" xfId="0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/>
    <xf numFmtId="0" fontId="11" fillId="0" borderId="12" xfId="0" applyFont="1" applyBorder="1" applyAlignment="1">
      <alignment vertical="center"/>
    </xf>
    <xf numFmtId="0" fontId="13" fillId="0" borderId="11" xfId="0" applyFont="1" applyBorder="1" applyAlignment="1"/>
    <xf numFmtId="0" fontId="39" fillId="18" borderId="12" xfId="0" applyFont="1" applyFill="1" applyBorder="1" applyAlignment="1">
      <alignment horizontal="center" vertical="center"/>
    </xf>
    <xf numFmtId="0" fontId="39" fillId="18" borderId="11" xfId="0" applyFont="1" applyFill="1" applyBorder="1" applyAlignment="1">
      <alignment horizontal="center" vertical="center"/>
    </xf>
    <xf numFmtId="0" fontId="39" fillId="18" borderId="5" xfId="0" applyFont="1" applyFill="1" applyBorder="1" applyAlignment="1">
      <alignment horizontal="center" vertical="center"/>
    </xf>
    <xf numFmtId="0" fontId="29" fillId="9" borderId="1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6" fillId="9" borderId="12" xfId="0" applyFont="1" applyFill="1" applyBorder="1" applyAlignment="1">
      <alignment horizontal="center" vertical="center"/>
    </xf>
    <xf numFmtId="0" fontId="36" fillId="9" borderId="5" xfId="0" applyFont="1" applyFill="1" applyBorder="1" applyAlignment="1">
      <alignment horizontal="center" vertical="center"/>
    </xf>
    <xf numFmtId="0" fontId="38" fillId="9" borderId="12" xfId="0" applyFont="1" applyFill="1" applyBorder="1" applyAlignment="1">
      <alignment horizontal="center" vertical="center"/>
    </xf>
    <xf numFmtId="0" fontId="38" fillId="9" borderId="5" xfId="0" applyFont="1" applyFill="1" applyBorder="1" applyAlignment="1">
      <alignment horizontal="center" vertical="center"/>
    </xf>
    <xf numFmtId="0" fontId="46" fillId="12" borderId="2" xfId="0" applyFont="1" applyFill="1" applyBorder="1" applyAlignment="1"/>
    <xf numFmtId="0" fontId="45" fillId="12" borderId="0" xfId="0" applyFont="1" applyFill="1" applyBorder="1" applyAlignment="1">
      <alignment horizontal="right"/>
    </xf>
    <xf numFmtId="0" fontId="14" fillId="16" borderId="16" xfId="0" applyFont="1" applyFill="1" applyBorder="1" applyAlignment="1"/>
    <xf numFmtId="0" fontId="0" fillId="16" borderId="17" xfId="0" applyFill="1" applyBorder="1" applyAlignment="1"/>
    <xf numFmtId="0" fontId="0" fillId="16" borderId="18" xfId="0" applyFill="1" applyBorder="1" applyAlignment="1"/>
    <xf numFmtId="0" fontId="25" fillId="6" borderId="11" xfId="0" applyFont="1" applyFill="1" applyBorder="1" applyAlignment="1">
      <alignment horizontal="left" vertical="center"/>
    </xf>
    <xf numFmtId="0" fontId="3" fillId="17" borderId="6" xfId="0" applyFont="1" applyFill="1" applyBorder="1" applyAlignment="1"/>
    <xf numFmtId="0" fontId="0" fillId="0" borderId="8" xfId="0" applyBorder="1" applyAlignment="1"/>
    <xf numFmtId="0" fontId="0" fillId="0" borderId="3" xfId="0" applyBorder="1" applyAlignment="1"/>
    <xf numFmtId="0" fontId="25" fillId="6" borderId="12" xfId="0" applyFont="1" applyFill="1" applyBorder="1" applyAlignment="1">
      <alignment vertical="center"/>
    </xf>
    <xf numFmtId="0" fontId="25" fillId="6" borderId="11" xfId="0" applyFont="1" applyFill="1" applyBorder="1" applyAlignment="1">
      <alignment vertical="center"/>
    </xf>
    <xf numFmtId="0" fontId="25" fillId="6" borderId="5" xfId="0" applyFont="1" applyFill="1" applyBorder="1" applyAlignment="1">
      <alignment vertical="center"/>
    </xf>
    <xf numFmtId="0" fontId="3" fillId="17" borderId="4" xfId="0" applyFont="1" applyFill="1" applyBorder="1" applyAlignment="1">
      <alignment horizontal="left" vertical="center"/>
    </xf>
    <xf numFmtId="0" fontId="37" fillId="17" borderId="1" xfId="0" applyFont="1" applyFill="1" applyBorder="1" applyAlignment="1"/>
    <xf numFmtId="0" fontId="37" fillId="17" borderId="0" xfId="0" applyFont="1" applyFill="1" applyBorder="1" applyAlignment="1"/>
    <xf numFmtId="0" fontId="37" fillId="17" borderId="2" xfId="0" applyFont="1" applyFill="1" applyBorder="1" applyAlignment="1"/>
    <xf numFmtId="0" fontId="3" fillId="17" borderId="4" xfId="0" applyFont="1" applyFill="1" applyBorder="1" applyAlignment="1"/>
    <xf numFmtId="0" fontId="25" fillId="18" borderId="6" xfId="0" applyFont="1" applyFill="1" applyBorder="1" applyAlignment="1">
      <alignment vertical="center"/>
    </xf>
    <xf numFmtId="0" fontId="40" fillId="18" borderId="16" xfId="0" applyFont="1" applyFill="1" applyBorder="1" applyAlignment="1">
      <alignment vertical="center"/>
    </xf>
    <xf numFmtId="0" fontId="3" fillId="16" borderId="8" xfId="0" applyFont="1" applyFill="1" applyBorder="1" applyAlignment="1">
      <alignment vertical="center"/>
    </xf>
    <xf numFmtId="0" fontId="0" fillId="16" borderId="8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3" fillId="16" borderId="17" xfId="0" applyFont="1" applyFill="1" applyBorder="1" applyAlignment="1"/>
    <xf numFmtId="0" fontId="15" fillId="0" borderId="4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3" fillId="8" borderId="12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32" fillId="5" borderId="5" xfId="0" applyFont="1" applyFill="1" applyBorder="1" applyAlignment="1">
      <alignment vertical="center"/>
    </xf>
    <xf numFmtId="0" fontId="3" fillId="0" borderId="6" xfId="0" applyFont="1" applyBorder="1" applyAlignment="1"/>
    <xf numFmtId="0" fontId="3" fillId="0" borderId="8" xfId="0" applyFont="1" applyBorder="1" applyAlignment="1"/>
    <xf numFmtId="0" fontId="3" fillId="0" borderId="3" xfId="0" applyFont="1" applyBorder="1" applyAlignment="1"/>
    <xf numFmtId="0" fontId="3" fillId="0" borderId="1" xfId="0" applyFont="1" applyBorder="1" applyAlignment="1"/>
    <xf numFmtId="0" fontId="3" fillId="0" borderId="0" xfId="0" applyFont="1" applyBorder="1" applyAlignment="1"/>
    <xf numFmtId="0" fontId="3" fillId="0" borderId="2" xfId="0" applyFont="1" applyBorder="1" applyAlignment="1"/>
    <xf numFmtId="0" fontId="0" fillId="0" borderId="1" xfId="0" applyBorder="1" applyAlignment="1"/>
    <xf numFmtId="0" fontId="0" fillId="0" borderId="0" xfId="0" applyBorder="1" applyAlignment="1"/>
    <xf numFmtId="0" fontId="0" fillId="0" borderId="2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17" borderId="8" xfId="0" applyFill="1" applyBorder="1" applyAlignment="1"/>
    <xf numFmtId="0" fontId="0" fillId="17" borderId="3" xfId="0" applyFill="1" applyBorder="1" applyAlignment="1"/>
    <xf numFmtId="0" fontId="3" fillId="0" borderId="12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5" xfId="0" applyBorder="1" applyAlignment="1"/>
    <xf numFmtId="0" fontId="3" fillId="16" borderId="8" xfId="0" applyFont="1" applyFill="1" applyBorder="1" applyAlignment="1"/>
    <xf numFmtId="0" fontId="0" fillId="0" borderId="0" xfId="0" applyAlignment="1"/>
    <xf numFmtId="0" fontId="49" fillId="7" borderId="0" xfId="0" applyFont="1" applyFill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50" fillId="0" borderId="12" xfId="0" applyFont="1" applyBorder="1" applyAlignment="1">
      <alignment horizontal="left" vertical="center"/>
    </xf>
    <xf numFmtId="0" fontId="50" fillId="0" borderId="5" xfId="0" applyFont="1" applyBorder="1" applyAlignment="1">
      <alignment horizontal="left" vertical="center"/>
    </xf>
    <xf numFmtId="0" fontId="48" fillId="0" borderId="12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5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/>
    </xf>
    <xf numFmtId="0" fontId="50" fillId="0" borderId="5" xfId="0" applyFont="1" applyBorder="1" applyAlignment="1">
      <alignment horizontal="center"/>
    </xf>
    <xf numFmtId="0" fontId="48" fillId="0" borderId="7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/>
    </xf>
    <xf numFmtId="0" fontId="50" fillId="0" borderId="9" xfId="0" applyFont="1" applyBorder="1" applyAlignment="1">
      <alignment horizontal="center" vertical="center"/>
    </xf>
    <xf numFmtId="0" fontId="50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3" fillId="18" borderId="0" xfId="0" applyFont="1" applyFill="1" applyBorder="1" applyAlignment="1">
      <alignment horizontal="center"/>
    </xf>
    <xf numFmtId="0" fontId="50" fillId="18" borderId="0" xfId="0" applyFont="1" applyFill="1" applyBorder="1" applyAlignment="1">
      <alignment horizontal="center"/>
    </xf>
    <xf numFmtId="0" fontId="50" fillId="18" borderId="2" xfId="0" applyFont="1" applyFill="1" applyBorder="1" applyAlignment="1">
      <alignment horizontal="center"/>
    </xf>
    <xf numFmtId="0" fontId="52" fillId="7" borderId="12" xfId="0" applyFont="1" applyFill="1" applyBorder="1" applyAlignment="1">
      <alignment horizontal="center" vertical="center"/>
    </xf>
    <xf numFmtId="0" fontId="51" fillId="7" borderId="11" xfId="0" applyFont="1" applyFill="1" applyBorder="1" applyAlignment="1">
      <alignment horizontal="center" vertical="center"/>
    </xf>
    <xf numFmtId="0" fontId="51" fillId="7" borderId="5" xfId="0" applyFont="1" applyFill="1" applyBorder="1" applyAlignment="1">
      <alignment horizontal="center" vertical="center"/>
    </xf>
    <xf numFmtId="0" fontId="0" fillId="27" borderId="12" xfId="0" applyFill="1" applyBorder="1" applyAlignment="1">
      <alignment horizontal="center"/>
    </xf>
    <xf numFmtId="0" fontId="0" fillId="27" borderId="11" xfId="0" applyFill="1" applyBorder="1" applyAlignment="1">
      <alignment horizontal="center"/>
    </xf>
    <xf numFmtId="0" fontId="0" fillId="27" borderId="5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51" fillId="7" borderId="1" xfId="0" applyFont="1" applyFill="1" applyBorder="1" applyAlignment="1">
      <alignment horizontal="center"/>
    </xf>
    <xf numFmtId="0" fontId="51" fillId="7" borderId="0" xfId="0" applyFont="1" applyFill="1" applyBorder="1" applyAlignment="1">
      <alignment horizontal="center"/>
    </xf>
    <xf numFmtId="0" fontId="51" fillId="7" borderId="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1" fillId="8" borderId="12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3" fillId="18" borderId="7" xfId="0" applyFont="1" applyFill="1" applyBorder="1" applyAlignment="1">
      <alignment horizontal="center" vertical="center" textRotation="90"/>
    </xf>
    <xf numFmtId="0" fontId="44" fillId="18" borderId="4" xfId="0" applyFont="1" applyFill="1" applyBorder="1" applyAlignment="1">
      <alignment horizontal="center" vertical="center" textRotation="90"/>
    </xf>
    <xf numFmtId="0" fontId="44" fillId="18" borderId="10" xfId="0" applyFont="1" applyFill="1" applyBorder="1" applyAlignment="1">
      <alignment horizontal="center" vertical="center" textRotation="90"/>
    </xf>
    <xf numFmtId="0" fontId="30" fillId="8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26" fillId="21" borderId="7" xfId="0" applyFont="1" applyFill="1" applyBorder="1" applyAlignment="1">
      <alignment horizontal="center" vertical="center"/>
    </xf>
    <xf numFmtId="0" fontId="40" fillId="21" borderId="4" xfId="0" applyFont="1" applyFill="1" applyBorder="1" applyAlignment="1">
      <alignment vertical="center"/>
    </xf>
    <xf numFmtId="0" fontId="40" fillId="21" borderId="10" xfId="0" applyFont="1" applyFill="1" applyBorder="1" applyAlignment="1">
      <alignment vertical="center"/>
    </xf>
    <xf numFmtId="0" fontId="26" fillId="22" borderId="7" xfId="0" applyFont="1" applyFill="1" applyBorder="1" applyAlignment="1">
      <alignment horizontal="center" vertical="center"/>
    </xf>
    <xf numFmtId="0" fontId="40" fillId="22" borderId="4" xfId="0" applyFont="1" applyFill="1" applyBorder="1" applyAlignment="1">
      <alignment horizontal="center" vertical="center"/>
    </xf>
    <xf numFmtId="0" fontId="40" fillId="22" borderId="10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 wrapText="1"/>
    </xf>
    <xf numFmtId="0" fontId="26" fillId="20" borderId="4" xfId="0" applyFont="1" applyFill="1" applyBorder="1" applyAlignment="1">
      <alignment horizontal="center" vertical="center" wrapText="1"/>
    </xf>
    <xf numFmtId="0" fontId="26" fillId="20" borderId="10" xfId="0" applyFont="1" applyFill="1" applyBorder="1" applyAlignment="1">
      <alignment horizontal="center" vertical="center" wrapText="1"/>
    </xf>
    <xf numFmtId="0" fontId="26" fillId="20" borderId="3" xfId="0" applyFont="1" applyFill="1" applyBorder="1" applyAlignment="1">
      <alignment horizontal="center" vertical="center"/>
    </xf>
    <xf numFmtId="0" fontId="26" fillId="20" borderId="2" xfId="0" applyFont="1" applyFill="1" applyBorder="1" applyAlignment="1">
      <alignment horizontal="center" vertical="center"/>
    </xf>
    <xf numFmtId="0" fontId="26" fillId="20" borderId="18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/>
    </xf>
    <xf numFmtId="0" fontId="26" fillId="20" borderId="4" xfId="0" applyFont="1" applyFill="1" applyBorder="1" applyAlignment="1">
      <alignment horizontal="center" vertical="center"/>
    </xf>
    <xf numFmtId="0" fontId="26" fillId="20" borderId="10" xfId="0" applyFont="1" applyFill="1" applyBorder="1" applyAlignment="1">
      <alignment horizontal="center" vertical="center"/>
    </xf>
    <xf numFmtId="0" fontId="42" fillId="22" borderId="6" xfId="0" applyFont="1" applyFill="1" applyBorder="1" applyAlignment="1">
      <alignment horizontal="center" vertical="center" textRotation="90"/>
    </xf>
    <xf numFmtId="0" fontId="42" fillId="22" borderId="16" xfId="0" applyFont="1" applyFill="1" applyBorder="1" applyAlignment="1">
      <alignment horizontal="center" vertical="center" textRotation="90"/>
    </xf>
    <xf numFmtId="0" fontId="42" fillId="22" borderId="7" xfId="0" applyFont="1" applyFill="1" applyBorder="1" applyAlignment="1">
      <alignment horizontal="center" vertical="center" textRotation="90"/>
    </xf>
    <xf numFmtId="0" fontId="42" fillId="22" borderId="4" xfId="0" applyFont="1" applyFill="1" applyBorder="1" applyAlignment="1">
      <alignment horizontal="center" vertical="center" textRotation="90"/>
    </xf>
    <xf numFmtId="0" fontId="42" fillId="22" borderId="10" xfId="0" applyFont="1" applyFill="1" applyBorder="1" applyAlignment="1">
      <alignment horizontal="center" vertical="center" textRotation="90"/>
    </xf>
    <xf numFmtId="0" fontId="40" fillId="22" borderId="7" xfId="0" applyFont="1" applyFill="1" applyBorder="1" applyAlignment="1">
      <alignment horizontal="center" vertical="center"/>
    </xf>
    <xf numFmtId="0" fontId="27" fillId="7" borderId="12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26" fillId="24" borderId="7" xfId="0" applyFont="1" applyFill="1" applyBorder="1" applyAlignment="1">
      <alignment horizontal="center" vertical="center"/>
    </xf>
    <xf numFmtId="0" fontId="26" fillId="24" borderId="4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22" borderId="12" xfId="0" applyFont="1" applyFill="1" applyBorder="1" applyAlignment="1">
      <alignment horizontal="center"/>
    </xf>
    <xf numFmtId="0" fontId="26" fillId="22" borderId="11" xfId="0" applyFont="1" applyFill="1" applyBorder="1" applyAlignment="1">
      <alignment horizontal="center"/>
    </xf>
    <xf numFmtId="0" fontId="26" fillId="6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6" fillId="22" borderId="5" xfId="0" applyFont="1" applyFill="1" applyBorder="1" applyAlignment="1">
      <alignment horizontal="center"/>
    </xf>
    <xf numFmtId="0" fontId="3" fillId="16" borderId="6" xfId="0" applyFont="1" applyFill="1" applyBorder="1" applyAlignment="1">
      <alignment horizontal="left" vertical="top"/>
    </xf>
    <xf numFmtId="0" fontId="3" fillId="16" borderId="8" xfId="0" applyFont="1" applyFill="1" applyBorder="1" applyAlignment="1">
      <alignment horizontal="left" vertical="top"/>
    </xf>
    <xf numFmtId="0" fontId="3" fillId="16" borderId="3" xfId="0" applyFont="1" applyFill="1" applyBorder="1" applyAlignment="1">
      <alignment horizontal="left" vertical="top"/>
    </xf>
    <xf numFmtId="0" fontId="3" fillId="16" borderId="16" xfId="0" applyFont="1" applyFill="1" applyBorder="1" applyAlignment="1">
      <alignment horizontal="left" vertical="top"/>
    </xf>
    <xf numFmtId="0" fontId="3" fillId="16" borderId="17" xfId="0" applyFont="1" applyFill="1" applyBorder="1" applyAlignment="1">
      <alignment horizontal="left" vertical="top"/>
    </xf>
    <xf numFmtId="0" fontId="3" fillId="16" borderId="18" xfId="0" applyFont="1" applyFill="1" applyBorder="1" applyAlignment="1">
      <alignment horizontal="left" vertical="top"/>
    </xf>
    <xf numFmtId="0" fontId="3" fillId="17" borderId="12" xfId="0" applyFont="1" applyFill="1" applyBorder="1" applyAlignment="1">
      <alignment horizontal="center"/>
    </xf>
    <xf numFmtId="0" fontId="3" fillId="17" borderId="11" xfId="0" applyFont="1" applyFill="1" applyBorder="1" applyAlignment="1">
      <alignment horizontal="center"/>
    </xf>
    <xf numFmtId="0" fontId="3" fillId="17" borderId="5" xfId="0" applyFont="1" applyFill="1" applyBorder="1" applyAlignment="1">
      <alignment horizontal="center"/>
    </xf>
    <xf numFmtId="0" fontId="8" fillId="0" borderId="12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31" fillId="0" borderId="16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11" xfId="0" applyFont="1" applyBorder="1" applyAlignment="1">
      <alignment vertical="center"/>
    </xf>
    <xf numFmtId="0" fontId="31" fillId="0" borderId="5" xfId="0" applyFont="1" applyBorder="1" applyAlignment="1">
      <alignment vertical="center"/>
    </xf>
    <xf numFmtId="0" fontId="40" fillId="18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15" fillId="0" borderId="10" xfId="0" applyFont="1" applyBorder="1" applyAlignment="1">
      <alignment horizontal="center" vertical="center"/>
    </xf>
    <xf numFmtId="0" fontId="32" fillId="5" borderId="11" xfId="0" applyFont="1" applyFill="1" applyBorder="1" applyAlignment="1">
      <alignment vertical="center"/>
    </xf>
    <xf numFmtId="0" fontId="25" fillId="5" borderId="6" xfId="0" applyFont="1" applyFill="1" applyBorder="1" applyAlignment="1">
      <alignment vertical="center"/>
    </xf>
    <xf numFmtId="0" fontId="32" fillId="5" borderId="8" xfId="0" applyFont="1" applyFill="1" applyBorder="1" applyAlignment="1">
      <alignment vertical="center"/>
    </xf>
    <xf numFmtId="0" fontId="32" fillId="5" borderId="3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26" fillId="22" borderId="9" xfId="0" applyFont="1" applyFill="1" applyBorder="1" applyAlignment="1">
      <alignment horizontal="center"/>
    </xf>
    <xf numFmtId="0" fontId="42" fillId="22" borderId="3" xfId="0" applyFont="1" applyFill="1" applyBorder="1" applyAlignment="1">
      <alignment horizontal="center" vertical="center" textRotation="90"/>
    </xf>
    <xf numFmtId="0" fontId="42" fillId="22" borderId="18" xfId="0" applyFont="1" applyFill="1" applyBorder="1" applyAlignment="1">
      <alignment horizontal="center" vertical="center" textRotation="90"/>
    </xf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0" fontId="26" fillId="23" borderId="6" xfId="0" applyFont="1" applyFill="1" applyBorder="1" applyAlignment="1">
      <alignment horizontal="center" vertical="center" wrapText="1"/>
    </xf>
    <xf numFmtId="0" fontId="26" fillId="23" borderId="1" xfId="0" applyFont="1" applyFill="1" applyBorder="1" applyAlignment="1">
      <alignment horizontal="center" vertical="center" wrapText="1"/>
    </xf>
    <xf numFmtId="0" fontId="29" fillId="8" borderId="12" xfId="0" applyFont="1" applyFill="1" applyBorder="1" applyAlignment="1">
      <alignment horizontal="center" vertical="center"/>
    </xf>
    <xf numFmtId="0" fontId="30" fillId="8" borderId="5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0" fillId="8" borderId="11" xfId="0" applyFont="1" applyFill="1" applyBorder="1" applyAlignment="1">
      <alignment vertical="center"/>
    </xf>
    <xf numFmtId="0" fontId="26" fillId="22" borderId="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6" fillId="23" borderId="9" xfId="0" applyFont="1" applyFill="1" applyBorder="1" applyAlignment="1">
      <alignment horizontal="center" vertical="center"/>
    </xf>
    <xf numFmtId="0" fontId="40" fillId="23" borderId="9" xfId="0" applyFont="1" applyFill="1" applyBorder="1" applyAlignment="1">
      <alignment horizontal="center" vertical="center"/>
    </xf>
    <xf numFmtId="0" fontId="42" fillId="23" borderId="9" xfId="0" applyFont="1" applyFill="1" applyBorder="1" applyAlignment="1">
      <alignment horizontal="center" vertical="center" textRotation="90"/>
    </xf>
    <xf numFmtId="0" fontId="40" fillId="23" borderId="9" xfId="0" applyFont="1" applyFill="1" applyBorder="1" applyAlignment="1">
      <alignment horizontal="center" vertical="center" textRotation="90"/>
    </xf>
    <xf numFmtId="0" fontId="26" fillId="22" borderId="6" xfId="0" applyFont="1" applyFill="1" applyBorder="1" applyAlignment="1">
      <alignment horizontal="center" vertical="center"/>
    </xf>
    <xf numFmtId="0" fontId="26" fillId="22" borderId="4" xfId="0" applyFont="1" applyFill="1" applyBorder="1" applyAlignment="1">
      <alignment horizontal="center" vertical="center"/>
    </xf>
    <xf numFmtId="0" fontId="7" fillId="2" borderId="19" xfId="0" applyFont="1" applyFill="1" applyBorder="1" applyAlignment="1"/>
    <xf numFmtId="0" fontId="0" fillId="2" borderId="5" xfId="0" applyFill="1" applyBorder="1" applyAlignment="1"/>
    <xf numFmtId="0" fontId="6" fillId="2" borderId="12" xfId="0" applyFont="1" applyFill="1" applyBorder="1" applyAlignment="1">
      <alignment horizontal="center" vertical="center" textRotation="90"/>
    </xf>
    <xf numFmtId="0" fontId="0" fillId="2" borderId="11" xfId="0" applyFill="1" applyBorder="1" applyAlignment="1"/>
    <xf numFmtId="0" fontId="6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6" fillId="23" borderId="7" xfId="0" applyFont="1" applyFill="1" applyBorder="1" applyAlignment="1">
      <alignment horizontal="center" vertical="center" wrapText="1"/>
    </xf>
    <xf numFmtId="0" fontId="26" fillId="23" borderId="4" xfId="0" applyFont="1" applyFill="1" applyBorder="1" applyAlignment="1">
      <alignment horizontal="center" vertical="center" wrapText="1"/>
    </xf>
    <xf numFmtId="0" fontId="26" fillId="23" borderId="10" xfId="0" applyFont="1" applyFill="1" applyBorder="1" applyAlignment="1">
      <alignment horizontal="center" vertical="center" wrapText="1"/>
    </xf>
    <xf numFmtId="0" fontId="26" fillId="6" borderId="9" xfId="0" applyFont="1" applyFill="1" applyBorder="1" applyAlignment="1">
      <alignment horizontal="center" vertical="center"/>
    </xf>
    <xf numFmtId="0" fontId="40" fillId="6" borderId="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6" fillId="6" borderId="7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42" fillId="6" borderId="7" xfId="0" applyFont="1" applyFill="1" applyBorder="1" applyAlignment="1">
      <alignment horizontal="center" vertical="center" textRotation="90"/>
    </xf>
    <xf numFmtId="0" fontId="0" fillId="0" borderId="4" xfId="0" applyBorder="1"/>
    <xf numFmtId="0" fontId="6" fillId="2" borderId="16" xfId="0" applyFont="1" applyFill="1" applyBorder="1" applyAlignment="1">
      <alignment horizontal="center" vertical="center" textRotation="90"/>
    </xf>
    <xf numFmtId="0" fontId="0" fillId="2" borderId="17" xfId="0" applyFill="1" applyBorder="1" applyAlignment="1"/>
    <xf numFmtId="0" fontId="0" fillId="2" borderId="18" xfId="0" applyFill="1" applyBorder="1" applyAlignment="1"/>
    <xf numFmtId="0" fontId="26" fillId="23" borderId="6" xfId="0" applyFont="1" applyFill="1" applyBorder="1" applyAlignment="1">
      <alignment horizontal="center" vertical="center"/>
    </xf>
    <xf numFmtId="0" fontId="26" fillId="23" borderId="3" xfId="0" applyFont="1" applyFill="1" applyBorder="1" applyAlignment="1">
      <alignment horizontal="center" vertical="center"/>
    </xf>
    <xf numFmtId="0" fontId="26" fillId="23" borderId="16" xfId="0" applyFont="1" applyFill="1" applyBorder="1" applyAlignment="1">
      <alignment horizontal="center" vertical="center"/>
    </xf>
    <xf numFmtId="0" fontId="26" fillId="23" borderId="18" xfId="0" applyFont="1" applyFill="1" applyBorder="1" applyAlignment="1">
      <alignment horizontal="center" vertical="center"/>
    </xf>
    <xf numFmtId="0" fontId="40" fillId="21" borderId="4" xfId="0" applyFont="1" applyFill="1" applyBorder="1" applyAlignment="1">
      <alignment horizontal="center" vertical="center"/>
    </xf>
    <xf numFmtId="0" fontId="40" fillId="21" borderId="10" xfId="0" applyFont="1" applyFill="1" applyBorder="1" applyAlignment="1">
      <alignment horizontal="center" vertical="center"/>
    </xf>
    <xf numFmtId="0" fontId="26" fillId="23" borderId="7" xfId="0" applyFont="1" applyFill="1" applyBorder="1" applyAlignment="1">
      <alignment horizontal="center" vertical="center"/>
    </xf>
    <xf numFmtId="0" fontId="26" fillId="23" borderId="4" xfId="0" applyFont="1" applyFill="1" applyBorder="1" applyAlignment="1">
      <alignment horizontal="center" vertical="center"/>
    </xf>
    <xf numFmtId="0" fontId="26" fillId="23" borderId="10" xfId="0" applyFont="1" applyFill="1" applyBorder="1" applyAlignment="1">
      <alignment horizontal="center" vertical="center"/>
    </xf>
    <xf numFmtId="0" fontId="26" fillId="21" borderId="7" xfId="0" applyFont="1" applyFill="1" applyBorder="1" applyAlignment="1">
      <alignment horizontal="center" vertical="center" wrapText="1"/>
    </xf>
    <xf numFmtId="0" fontId="40" fillId="21" borderId="4" xfId="0" applyFont="1" applyFill="1" applyBorder="1" applyAlignment="1">
      <alignment horizontal="center" vertical="center" wrapText="1"/>
    </xf>
    <xf numFmtId="0" fontId="40" fillId="21" borderId="10" xfId="0" applyFont="1" applyFill="1" applyBorder="1" applyAlignment="1">
      <alignment horizontal="center" vertical="center" wrapText="1"/>
    </xf>
    <xf numFmtId="0" fontId="0" fillId="0" borderId="10" xfId="0" applyBorder="1"/>
    <xf numFmtId="0" fontId="26" fillId="23" borderId="8" xfId="0" applyFont="1" applyFill="1" applyBorder="1" applyAlignment="1">
      <alignment horizontal="center" vertical="center"/>
    </xf>
    <xf numFmtId="0" fontId="26" fillId="23" borderId="17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vertical="center" wrapText="1"/>
    </xf>
    <xf numFmtId="0" fontId="26" fillId="21" borderId="6" xfId="0" applyFont="1" applyFill="1" applyBorder="1" applyAlignment="1">
      <alignment horizontal="center" vertical="center"/>
    </xf>
    <xf numFmtId="0" fontId="40" fillId="21" borderId="1" xfId="0" applyFont="1" applyFill="1" applyBorder="1" applyAlignment="1">
      <alignment horizontal="center" vertical="center"/>
    </xf>
    <xf numFmtId="0" fontId="40" fillId="21" borderId="16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vertical="center"/>
    </xf>
    <xf numFmtId="0" fontId="29" fillId="0" borderId="8" xfId="0" applyFont="1" applyFill="1" applyBorder="1" applyAlignment="1">
      <alignment vertical="center"/>
    </xf>
    <xf numFmtId="0" fontId="30" fillId="0" borderId="8" xfId="0" applyFont="1" applyFill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30" fillId="0" borderId="3" xfId="0" applyFont="1" applyBorder="1" applyAlignment="1">
      <alignment vertical="center"/>
    </xf>
    <xf numFmtId="0" fontId="29" fillId="0" borderId="12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5" xfId="0" applyFont="1" applyBorder="1" applyAlignment="1">
      <alignment vertical="center"/>
    </xf>
    <xf numFmtId="0" fontId="0" fillId="17" borderId="17" xfId="0" applyFill="1" applyBorder="1" applyAlignment="1"/>
    <xf numFmtId="0" fontId="0" fillId="17" borderId="0" xfId="0" applyFill="1" applyBorder="1" applyAlignment="1"/>
    <xf numFmtId="0" fontId="3" fillId="16" borderId="16" xfId="0" applyFont="1" applyFill="1" applyBorder="1" applyAlignment="1">
      <alignment vertical="center"/>
    </xf>
    <xf numFmtId="0" fontId="0" fillId="16" borderId="17" xfId="0" applyFill="1" applyBorder="1" applyAlignment="1">
      <alignment vertical="center"/>
    </xf>
    <xf numFmtId="0" fontId="0" fillId="16" borderId="18" xfId="0" applyFill="1" applyBorder="1" applyAlignment="1">
      <alignment vertical="center"/>
    </xf>
    <xf numFmtId="0" fontId="25" fillId="18" borderId="6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0" fillId="0" borderId="11" xfId="0" applyBorder="1" applyAlignment="1"/>
    <xf numFmtId="0" fontId="41" fillId="0" borderId="11" xfId="0" applyFont="1" applyBorder="1" applyAlignment="1"/>
    <xf numFmtId="0" fontId="41" fillId="0" borderId="5" xfId="0" applyFont="1" applyBorder="1" applyAlignment="1"/>
    <xf numFmtId="0" fontId="41" fillId="0" borderId="8" xfId="0" applyFont="1" applyBorder="1" applyAlignment="1"/>
    <xf numFmtId="0" fontId="41" fillId="0" borderId="3" xfId="0" applyFont="1" applyBorder="1" applyAlignment="1"/>
    <xf numFmtId="0" fontId="8" fillId="0" borderId="12" xfId="0" applyFont="1" applyBorder="1" applyAlignment="1">
      <alignment vertical="center"/>
    </xf>
    <xf numFmtId="0" fontId="3" fillId="17" borderId="9" xfId="0" applyFont="1" applyFill="1" applyBorder="1" applyAlignment="1"/>
    <xf numFmtId="0" fontId="0" fillId="0" borderId="9" xfId="0" applyBorder="1" applyAlignment="1"/>
    <xf numFmtId="0" fontId="6" fillId="25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31" fillId="0" borderId="6" xfId="0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/>
    </xf>
    <xf numFmtId="0" fontId="0" fillId="2" borderId="7" xfId="0" applyFill="1" applyBorder="1" applyAlignment="1"/>
    <xf numFmtId="0" fontId="26" fillId="24" borderId="9" xfId="0" applyFont="1" applyFill="1" applyBorder="1" applyAlignment="1">
      <alignment horizontal="center" vertical="center"/>
    </xf>
    <xf numFmtId="0" fontId="26" fillId="21" borderId="6" xfId="0" applyFont="1" applyFill="1" applyBorder="1" applyAlignment="1">
      <alignment horizontal="center" vertical="center" wrapText="1"/>
    </xf>
    <xf numFmtId="0" fontId="26" fillId="21" borderId="1" xfId="0" applyFont="1" applyFill="1" applyBorder="1" applyAlignment="1">
      <alignment horizontal="center" vertical="center" wrapText="1"/>
    </xf>
    <xf numFmtId="0" fontId="26" fillId="21" borderId="16" xfId="0" applyFont="1" applyFill="1" applyBorder="1" applyAlignment="1">
      <alignment horizontal="center" vertical="center" wrapText="1"/>
    </xf>
    <xf numFmtId="0" fontId="3" fillId="16" borderId="6" xfId="0" applyFont="1" applyFill="1" applyBorder="1" applyAlignment="1"/>
    <xf numFmtId="0" fontId="3" fillId="16" borderId="16" xfId="0" applyFont="1" applyFill="1" applyBorder="1" applyAlignment="1"/>
    <xf numFmtId="0" fontId="0" fillId="0" borderId="0" xfId="0" applyBorder="1" applyAlignment="1">
      <alignment horizontal="center"/>
    </xf>
    <xf numFmtId="0" fontId="24" fillId="15" borderId="0" xfId="0" applyFont="1" applyFill="1" applyBorder="1" applyAlignment="1">
      <alignment horizontal="center" vertical="center"/>
    </xf>
    <xf numFmtId="0" fontId="21" fillId="26" borderId="0" xfId="0" applyFont="1" applyFill="1" applyBorder="1" applyAlignment="1">
      <alignment horizontal="center"/>
    </xf>
    <xf numFmtId="0" fontId="0" fillId="14" borderId="0" xfId="0" applyFill="1" applyAlignment="1">
      <alignment horizontal="center" vertical="center"/>
    </xf>
    <xf numFmtId="0" fontId="3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horizontal="center"/>
    </xf>
    <xf numFmtId="0" fontId="1" fillId="0" borderId="4" xfId="0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1"/>
  <c:chart>
    <c:plotArea>
      <c:layout>
        <c:manualLayout>
          <c:layoutTarget val="inner"/>
          <c:xMode val="edge"/>
          <c:yMode val="edge"/>
          <c:x val="0.12116738094026154"/>
          <c:y val="5.9253605445082333E-2"/>
          <c:w val="0.83381495724554855"/>
          <c:h val="0.70042434435887835"/>
        </c:manualLayout>
      </c:layout>
      <c:barChart>
        <c:barDir val="col"/>
        <c:grouping val="clustered"/>
        <c:ser>
          <c:idx val="2"/>
          <c:order val="0"/>
          <c:cat>
            <c:strRef>
              <c:f>'Fr-05'!$A$13:$A$17</c:f>
              <c:strCache>
                <c:ptCount val="5"/>
                <c:pt idx="0">
                  <c:v>การได้มาของวัตถุดิบ</c:v>
                </c:pt>
                <c:pt idx="1">
                  <c:v>การผลิต</c:v>
                </c:pt>
                <c:pt idx="2">
                  <c:v>การกระจายสินค้า</c:v>
                </c:pt>
                <c:pt idx="3">
                  <c:v>การใช้งาน</c:v>
                </c:pt>
                <c:pt idx="4">
                  <c:v>การจัดการซาก</c:v>
                </c:pt>
              </c:strCache>
            </c:strRef>
          </c:cat>
          <c:val>
            <c:numRef>
              <c:f>'Fr-05'!$E$13:$E$17</c:f>
              <c:numCache>
                <c:formatCode>_-* #,##0.00_-;\-* #,##0.00_-;_-* "-"??_-;_-@_-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</c:ser>
        <c:axId val="72340224"/>
        <c:axId val="72341760"/>
      </c:barChart>
      <c:catAx>
        <c:axId val="723402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600" b="1"/>
            </a:pPr>
            <a:endParaRPr lang="th-TH"/>
          </a:p>
        </c:txPr>
        <c:crossAx val="72341760"/>
        <c:crosses val="autoZero"/>
        <c:lblAlgn val="ctr"/>
        <c:lblOffset val="100"/>
      </c:catAx>
      <c:valAx>
        <c:axId val="72341760"/>
        <c:scaling>
          <c:orientation val="minMax"/>
        </c:scaling>
        <c:axPos val="l"/>
        <c:majorGridlines/>
        <c:numFmt formatCode="_(* #,##0_);_(* \(#,##0\);_(* &quot;-&quot;_);_(@_)" sourceLinked="0"/>
        <c:tickLblPos val="nextTo"/>
        <c:txPr>
          <a:bodyPr/>
          <a:lstStyle/>
          <a:p>
            <a:pPr>
              <a:defRPr sz="600"/>
            </a:pPr>
            <a:endParaRPr lang="th-TH"/>
          </a:p>
        </c:txPr>
        <c:crossAx val="72340224"/>
        <c:crosses val="autoZero"/>
        <c:crossBetween val="between"/>
      </c:valAx>
    </c:plotArea>
    <c:plotVisOnly val="1"/>
    <c:dispBlanksAs val="gap"/>
  </c:chart>
  <c:spPr>
    <a:ln>
      <a:noFill/>
    </a:ln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style val="1"/>
  <c:chart>
    <c:plotArea>
      <c:layout>
        <c:manualLayout>
          <c:layoutTarget val="inner"/>
          <c:xMode val="edge"/>
          <c:yMode val="edge"/>
          <c:x val="0.10362711778645475"/>
          <c:y val="3.5598818007995831E-2"/>
          <c:w val="0.86701355214667064"/>
          <c:h val="0.82848158273153927"/>
        </c:manualLayout>
      </c:layout>
      <c:barChart>
        <c:barDir val="col"/>
        <c:grouping val="clustered"/>
        <c:ser>
          <c:idx val="2"/>
          <c:order val="0"/>
          <c:cat>
            <c:strRef>
              <c:f>'Fr-05'!$A$13:$A$17</c:f>
              <c:strCache>
                <c:ptCount val="5"/>
                <c:pt idx="0">
                  <c:v>การได้มาของวัตถุดิบ</c:v>
                </c:pt>
                <c:pt idx="1">
                  <c:v>การผลิต</c:v>
                </c:pt>
                <c:pt idx="2">
                  <c:v>การกระจายสินค้า</c:v>
                </c:pt>
                <c:pt idx="3">
                  <c:v>การใช้งาน</c:v>
                </c:pt>
                <c:pt idx="4">
                  <c:v>การจัดการซาก</c:v>
                </c:pt>
              </c:strCache>
            </c:strRef>
          </c:cat>
          <c:val>
            <c:numRef>
              <c:f>'Fr-05'!$E$13:$E$17</c:f>
              <c:numCache>
                <c:formatCode>_-* #,##0.00_-;\-* #,##0.00_-;_-* "-"??_-;_-@_-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</c:ser>
        <c:axId val="75432704"/>
        <c:axId val="75434240"/>
      </c:barChart>
      <c:catAx>
        <c:axId val="75432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 b="1"/>
            </a:pPr>
            <a:endParaRPr lang="th-TH"/>
          </a:p>
        </c:txPr>
        <c:crossAx val="75434240"/>
        <c:crosses val="autoZero"/>
        <c:lblAlgn val="ctr"/>
        <c:lblOffset val="100"/>
      </c:catAx>
      <c:valAx>
        <c:axId val="75434240"/>
        <c:scaling>
          <c:orientation val="minMax"/>
        </c:scaling>
        <c:axPos val="l"/>
        <c:majorGridlines/>
        <c:numFmt formatCode="_(* #,##0_);_(* \(#,##0\);_(* &quot;-&quot;_);_(@_)" sourceLinked="0"/>
        <c:tickLblPos val="nextTo"/>
        <c:crossAx val="75432704"/>
        <c:crosses val="autoZero"/>
        <c:crossBetween val="between"/>
      </c:valAx>
    </c:plotArea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Project%20carbon%20footprint%20Calculation.xls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26</xdr:row>
      <xdr:rowOff>66675</xdr:rowOff>
    </xdr:from>
    <xdr:to>
      <xdr:col>8</xdr:col>
      <xdr:colOff>1876425</xdr:colOff>
      <xdr:row>40</xdr:row>
      <xdr:rowOff>76200</xdr:rowOff>
    </xdr:to>
    <xdr:graphicFrame macro="">
      <xdr:nvGraphicFramePr>
        <xdr:cNvPr id="47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</xdr:row>
      <xdr:rowOff>26843</xdr:rowOff>
    </xdr:from>
    <xdr:to>
      <xdr:col>2</xdr:col>
      <xdr:colOff>478851</xdr:colOff>
      <xdr:row>39</xdr:row>
      <xdr:rowOff>36368</xdr:rowOff>
    </xdr:to>
    <xdr:pic>
      <xdr:nvPicPr>
        <xdr:cNvPr id="47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 bwMode="auto">
        <a:xfrm>
          <a:off x="0" y="5906366"/>
          <a:ext cx="1829669" cy="2148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112568</xdr:colOff>
      <xdr:row>39</xdr:row>
      <xdr:rowOff>8659</xdr:rowOff>
    </xdr:from>
    <xdr:to>
      <xdr:col>3</xdr:col>
      <xdr:colOff>441613</xdr:colOff>
      <xdr:row>40</xdr:row>
      <xdr:rowOff>77933</xdr:rowOff>
    </xdr:to>
    <xdr:sp macro="" textlink="">
      <xdr:nvSpPr>
        <xdr:cNvPr id="5" name="TextBox 25"/>
        <xdr:cNvSpPr txBox="1">
          <a:spLocks noChangeArrowheads="1"/>
        </xdr:cNvSpPr>
      </xdr:nvSpPr>
      <xdr:spPr bwMode="auto">
        <a:xfrm>
          <a:off x="112568" y="8026977"/>
          <a:ext cx="2355272" cy="23379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th-TH" sz="1000" b="0" i="0" strike="noStrike">
              <a:solidFill>
                <a:srgbClr val="000000"/>
              </a:solidFill>
              <a:latin typeface="Tahoma" pitchFamily="34" charset="0"/>
              <a:cs typeface="Tahoma" pitchFamily="34" charset="0"/>
            </a:rPr>
            <a:t>เช่น</a:t>
          </a:r>
          <a:r>
            <a:rPr lang="th-TH" sz="1000" b="0" i="0" strike="noStrike" baseline="0">
              <a:solidFill>
                <a:srgbClr val="000000"/>
              </a:solidFill>
              <a:latin typeface="Tahoma" pitchFamily="34" charset="0"/>
              <a:cs typeface="Tahoma" pitchFamily="34" charset="0"/>
            </a:rPr>
            <a:t> </a:t>
          </a:r>
          <a:r>
            <a:rPr lang="th-TH" sz="1000" b="0" i="0" strike="noStrike">
              <a:solidFill>
                <a:srgbClr val="000000"/>
              </a:solidFill>
              <a:latin typeface="Tahoma" pitchFamily="34" charset="0"/>
              <a:cs typeface="Tahoma" pitchFamily="34" charset="0"/>
            </a:rPr>
            <a:t>ร่วมกันรีไซเคิลบรรจุภัณฑ์เพื่อลดโลกร้อน</a:t>
          </a:r>
          <a:endParaRPr lang="en-US" sz="1000" b="0" i="0" strike="noStrike">
            <a:solidFill>
              <a:srgbClr val="000000"/>
            </a:solidFill>
            <a:latin typeface="Tahoma" pitchFamily="34" charset="0"/>
            <a:cs typeface="Tahoma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370326</xdr:colOff>
      <xdr:row>11</xdr:row>
      <xdr:rowOff>49603</xdr:rowOff>
    </xdr:from>
    <xdr:to>
      <xdr:col>2</xdr:col>
      <xdr:colOff>432090</xdr:colOff>
      <xdr:row>12</xdr:row>
      <xdr:rowOff>132994</xdr:rowOff>
    </xdr:to>
    <xdr:sp macro="" textlink="">
      <xdr:nvSpPr>
        <xdr:cNvPr id="4" name="Rectangle 24"/>
        <xdr:cNvSpPr>
          <a:spLocks noChangeArrowheads="1"/>
        </xdr:cNvSpPr>
      </xdr:nvSpPr>
      <xdr:spPr bwMode="auto">
        <a:xfrm>
          <a:off x="370326" y="2725262"/>
          <a:ext cx="1412582" cy="247914"/>
        </a:xfrm>
        <a:prstGeom prst="rect">
          <a:avLst/>
        </a:prstGeom>
        <a:noFill/>
        <a:ln w="9525">
          <a:solidFill>
            <a:schemeClr val="tx1"/>
          </a:solidFill>
          <a:prstDash val="sys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1000" b="1" i="0" baseline="0">
              <a:ln>
                <a:noFill/>
              </a:ln>
              <a:effectLst/>
              <a:latin typeface="+mn-lt"/>
              <a:ea typeface="+mn-ea"/>
              <a:cs typeface="+mn-cs"/>
            </a:rPr>
            <a:t>การได้มาของวัตถุดิบ</a:t>
          </a:r>
          <a:endParaRPr lang="th-TH" sz="800">
            <a:ln>
              <a:noFill/>
            </a:ln>
            <a:effectLst/>
          </a:endParaRPr>
        </a:p>
      </xdr:txBody>
    </xdr:sp>
    <xdr:clientData/>
  </xdr:twoCellAnchor>
  <xdr:twoCellAnchor>
    <xdr:from>
      <xdr:col>18</xdr:col>
      <xdr:colOff>43396</xdr:colOff>
      <xdr:row>9</xdr:row>
      <xdr:rowOff>23615</xdr:rowOff>
    </xdr:from>
    <xdr:to>
      <xdr:col>19</xdr:col>
      <xdr:colOff>436536</xdr:colOff>
      <xdr:row>10</xdr:row>
      <xdr:rowOff>128968</xdr:rowOff>
    </xdr:to>
    <xdr:sp macro="" textlink="">
      <xdr:nvSpPr>
        <xdr:cNvPr id="13" name="Rectangle 24"/>
        <xdr:cNvSpPr>
          <a:spLocks noChangeArrowheads="1"/>
        </xdr:cNvSpPr>
      </xdr:nvSpPr>
      <xdr:spPr bwMode="auto">
        <a:xfrm>
          <a:off x="12746282" y="2370229"/>
          <a:ext cx="1129163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rtl="0"/>
          <a:r>
            <a:rPr lang="en-US" sz="1000" b="1" i="0" baseline="0">
              <a:ln>
                <a:noFill/>
              </a:ln>
              <a:effectLst/>
              <a:latin typeface="+mn-lt"/>
              <a:ea typeface="+mn-ea"/>
              <a:cs typeface="+mn-cs"/>
            </a:rPr>
            <a:t>disposal stage</a:t>
          </a:r>
          <a:endParaRPr lang="th-TH" sz="800">
            <a:ln>
              <a:noFill/>
            </a:ln>
            <a:effectLst/>
          </a:endParaRPr>
        </a:p>
      </xdr:txBody>
    </xdr:sp>
    <xdr:clientData/>
  </xdr:twoCellAnchor>
  <xdr:twoCellAnchor>
    <xdr:from>
      <xdr:col>19</xdr:col>
      <xdr:colOff>361950</xdr:colOff>
      <xdr:row>10</xdr:row>
      <xdr:rowOff>0</xdr:rowOff>
    </xdr:from>
    <xdr:to>
      <xdr:col>19</xdr:col>
      <xdr:colOff>600075</xdr:colOff>
      <xdr:row>10</xdr:row>
      <xdr:rowOff>0</xdr:rowOff>
    </xdr:to>
    <xdr:sp macro="" textlink="">
      <xdr:nvSpPr>
        <xdr:cNvPr id="362787" name="Line 128"/>
        <xdr:cNvSpPr>
          <a:spLocks noChangeShapeType="1"/>
        </xdr:cNvSpPr>
      </xdr:nvSpPr>
      <xdr:spPr bwMode="auto">
        <a:xfrm>
          <a:off x="13782675" y="1885950"/>
          <a:ext cx="238125" cy="0"/>
        </a:xfrm>
        <a:prstGeom prst="line">
          <a:avLst/>
        </a:prstGeom>
        <a:noFill/>
        <a:ln w="12700">
          <a:solidFill>
            <a:srgbClr val="9933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141727</xdr:colOff>
      <xdr:row>11</xdr:row>
      <xdr:rowOff>46140</xdr:rowOff>
    </xdr:from>
    <xdr:to>
      <xdr:col>5</xdr:col>
      <xdr:colOff>203491</xdr:colOff>
      <xdr:row>12</xdr:row>
      <xdr:rowOff>129531</xdr:rowOff>
    </xdr:to>
    <xdr:sp macro="" textlink="">
      <xdr:nvSpPr>
        <xdr:cNvPr id="20" name="Rectangle 24"/>
        <xdr:cNvSpPr>
          <a:spLocks noChangeArrowheads="1"/>
        </xdr:cNvSpPr>
      </xdr:nvSpPr>
      <xdr:spPr bwMode="auto">
        <a:xfrm>
          <a:off x="2167954" y="2721799"/>
          <a:ext cx="1412582" cy="247914"/>
        </a:xfrm>
        <a:prstGeom prst="rect">
          <a:avLst/>
        </a:prstGeom>
        <a:noFill/>
        <a:ln w="9525">
          <a:solidFill>
            <a:schemeClr val="tx1"/>
          </a:solidFill>
          <a:prstDash val="sys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1000" b="1" i="0" baseline="0">
              <a:latin typeface="+mn-lt"/>
              <a:ea typeface="+mn-ea"/>
              <a:cs typeface="+mn-cs"/>
            </a:rPr>
            <a:t>การผลิต</a:t>
          </a:r>
          <a:endParaRPr lang="th-TH" sz="10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458650</xdr:colOff>
      <xdr:row>11</xdr:row>
      <xdr:rowOff>34015</xdr:rowOff>
    </xdr:from>
    <xdr:to>
      <xdr:col>7</xdr:col>
      <xdr:colOff>520413</xdr:colOff>
      <xdr:row>12</xdr:row>
      <xdr:rowOff>117406</xdr:rowOff>
    </xdr:to>
    <xdr:sp macro="" textlink="">
      <xdr:nvSpPr>
        <xdr:cNvPr id="21" name="Rectangle 24"/>
        <xdr:cNvSpPr>
          <a:spLocks noChangeArrowheads="1"/>
        </xdr:cNvSpPr>
      </xdr:nvSpPr>
      <xdr:spPr bwMode="auto">
        <a:xfrm>
          <a:off x="3835695" y="2709674"/>
          <a:ext cx="1412582" cy="247914"/>
        </a:xfrm>
        <a:prstGeom prst="rect">
          <a:avLst/>
        </a:prstGeom>
        <a:noFill/>
        <a:ln w="9525">
          <a:solidFill>
            <a:schemeClr val="tx1"/>
          </a:solidFill>
          <a:prstDash val="sys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1000" b="1" i="0" baseline="0">
              <a:latin typeface="+mn-lt"/>
              <a:ea typeface="+mn-ea"/>
              <a:cs typeface="+mn-cs"/>
            </a:rPr>
            <a:t>การกระจายสินค้า</a:t>
          </a:r>
        </a:p>
      </xdr:txBody>
    </xdr:sp>
    <xdr:clientData/>
  </xdr:twoCellAnchor>
  <xdr:twoCellAnchor>
    <xdr:from>
      <xdr:col>8</xdr:col>
      <xdr:colOff>143458</xdr:colOff>
      <xdr:row>11</xdr:row>
      <xdr:rowOff>39213</xdr:rowOff>
    </xdr:from>
    <xdr:to>
      <xdr:col>10</xdr:col>
      <xdr:colOff>144608</xdr:colOff>
      <xdr:row>12</xdr:row>
      <xdr:rowOff>122604</xdr:rowOff>
    </xdr:to>
    <xdr:sp macro="" textlink="">
      <xdr:nvSpPr>
        <xdr:cNvPr id="23" name="Rectangle 24"/>
        <xdr:cNvSpPr>
          <a:spLocks noChangeArrowheads="1"/>
        </xdr:cNvSpPr>
      </xdr:nvSpPr>
      <xdr:spPr bwMode="auto">
        <a:xfrm>
          <a:off x="5546731" y="2714872"/>
          <a:ext cx="1412582" cy="247914"/>
        </a:xfrm>
        <a:prstGeom prst="rect">
          <a:avLst/>
        </a:prstGeom>
        <a:noFill/>
        <a:ln w="9525">
          <a:solidFill>
            <a:schemeClr val="tx1"/>
          </a:solidFill>
          <a:prstDash val="sys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1000" b="1" i="0" baseline="0">
              <a:latin typeface="+mn-lt"/>
              <a:ea typeface="+mn-ea"/>
              <a:cs typeface="+mn-cs"/>
            </a:rPr>
            <a:t>การใช้งาน</a:t>
          </a:r>
        </a:p>
      </xdr:txBody>
    </xdr:sp>
    <xdr:clientData/>
  </xdr:twoCellAnchor>
  <xdr:twoCellAnchor>
    <xdr:from>
      <xdr:col>10</xdr:col>
      <xdr:colOff>460380</xdr:colOff>
      <xdr:row>11</xdr:row>
      <xdr:rowOff>27089</xdr:rowOff>
    </xdr:from>
    <xdr:to>
      <xdr:col>12</xdr:col>
      <xdr:colOff>400917</xdr:colOff>
      <xdr:row>12</xdr:row>
      <xdr:rowOff>110480</xdr:rowOff>
    </xdr:to>
    <xdr:sp macro="" textlink="">
      <xdr:nvSpPr>
        <xdr:cNvPr id="24" name="Rectangle 24"/>
        <xdr:cNvSpPr>
          <a:spLocks noChangeArrowheads="1"/>
        </xdr:cNvSpPr>
      </xdr:nvSpPr>
      <xdr:spPr bwMode="auto">
        <a:xfrm>
          <a:off x="7275085" y="2702748"/>
          <a:ext cx="1412582" cy="247914"/>
        </a:xfrm>
        <a:prstGeom prst="rect">
          <a:avLst/>
        </a:prstGeom>
        <a:noFill/>
        <a:ln w="9525">
          <a:solidFill>
            <a:schemeClr val="tx1"/>
          </a:solidFill>
          <a:prstDash val="sys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1000" b="1" i="0" baseline="0">
              <a:latin typeface="+mn-lt"/>
              <a:ea typeface="+mn-ea"/>
              <a:cs typeface="+mn-cs"/>
            </a:rPr>
            <a:t>การจัดการซาก</a:t>
          </a:r>
        </a:p>
      </xdr:txBody>
    </xdr:sp>
    <xdr:clientData/>
  </xdr:twoCellAnchor>
  <xdr:twoCellAnchor>
    <xdr:from>
      <xdr:col>0</xdr:col>
      <xdr:colOff>180975</xdr:colOff>
      <xdr:row>10</xdr:row>
      <xdr:rowOff>66675</xdr:rowOff>
    </xdr:from>
    <xdr:to>
      <xdr:col>12</xdr:col>
      <xdr:colOff>571500</xdr:colOff>
      <xdr:row>28</xdr:row>
      <xdr:rowOff>152400</xdr:rowOff>
    </xdr:to>
    <xdr:sp macro="" textlink="">
      <xdr:nvSpPr>
        <xdr:cNvPr id="362792" name="AutoShape 16"/>
        <xdr:cNvSpPr>
          <a:spLocks noChangeAspect="1" noChangeArrowheads="1"/>
        </xdr:cNvSpPr>
      </xdr:nvSpPr>
      <xdr:spPr bwMode="auto">
        <a:xfrm>
          <a:off x="180975" y="1952625"/>
          <a:ext cx="8677275" cy="3009900"/>
        </a:xfrm>
        <a:prstGeom prst="rect">
          <a:avLst/>
        </a:prstGeom>
        <a:noFill/>
        <a:ln w="19050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666752</xdr:colOff>
      <xdr:row>10</xdr:row>
      <xdr:rowOff>84858</xdr:rowOff>
    </xdr:from>
    <xdr:to>
      <xdr:col>3</xdr:col>
      <xdr:colOff>4</xdr:colOff>
      <xdr:row>28</xdr:row>
      <xdr:rowOff>154134</xdr:rowOff>
    </xdr:to>
    <xdr:cxnSp macro="">
      <xdr:nvCxnSpPr>
        <xdr:cNvPr id="22" name="Straight Connector 21"/>
        <xdr:cNvCxnSpPr/>
      </xdr:nvCxnSpPr>
      <xdr:spPr>
        <a:xfrm rot="5400000">
          <a:off x="502228" y="4111336"/>
          <a:ext cx="3039345" cy="8661"/>
        </a:xfrm>
        <a:prstGeom prst="line">
          <a:avLst/>
        </a:prstGeom>
        <a:ln w="28575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334243</xdr:colOff>
      <xdr:row>10</xdr:row>
      <xdr:rowOff>77930</xdr:rowOff>
    </xdr:from>
    <xdr:to>
      <xdr:col>5</xdr:col>
      <xdr:colOff>342904</xdr:colOff>
      <xdr:row>28</xdr:row>
      <xdr:rowOff>147206</xdr:rowOff>
    </xdr:to>
    <xdr:cxnSp macro="">
      <xdr:nvCxnSpPr>
        <xdr:cNvPr id="25" name="Straight Connector 24"/>
        <xdr:cNvCxnSpPr/>
      </xdr:nvCxnSpPr>
      <xdr:spPr>
        <a:xfrm rot="5400000">
          <a:off x="2195946" y="4104408"/>
          <a:ext cx="3039345" cy="8661"/>
        </a:xfrm>
        <a:prstGeom prst="line">
          <a:avLst/>
        </a:prstGeom>
        <a:ln w="28575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10</xdr:row>
      <xdr:rowOff>72736</xdr:rowOff>
    </xdr:from>
    <xdr:to>
      <xdr:col>8</xdr:col>
      <xdr:colOff>2</xdr:colOff>
      <xdr:row>28</xdr:row>
      <xdr:rowOff>142012</xdr:rowOff>
    </xdr:to>
    <xdr:cxnSp macro="">
      <xdr:nvCxnSpPr>
        <xdr:cNvPr id="27" name="Straight Connector 26"/>
        <xdr:cNvCxnSpPr/>
      </xdr:nvCxnSpPr>
      <xdr:spPr>
        <a:xfrm rot="5400000">
          <a:off x="3879272" y="4099214"/>
          <a:ext cx="3039345" cy="8661"/>
        </a:xfrm>
        <a:prstGeom prst="line">
          <a:avLst/>
        </a:prstGeom>
        <a:ln w="28575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314041</xdr:colOff>
      <xdr:row>10</xdr:row>
      <xdr:rowOff>82508</xdr:rowOff>
    </xdr:from>
    <xdr:to>
      <xdr:col>10</xdr:col>
      <xdr:colOff>322702</xdr:colOff>
      <xdr:row>28</xdr:row>
      <xdr:rowOff>151784</xdr:rowOff>
    </xdr:to>
    <xdr:cxnSp macro="">
      <xdr:nvCxnSpPr>
        <xdr:cNvPr id="28" name="Straight Connector 27"/>
        <xdr:cNvCxnSpPr/>
      </xdr:nvCxnSpPr>
      <xdr:spPr>
        <a:xfrm rot="5400000">
          <a:off x="5613404" y="4108986"/>
          <a:ext cx="3039345" cy="8661"/>
        </a:xfrm>
        <a:prstGeom prst="line">
          <a:avLst/>
        </a:prstGeom>
        <a:ln w="28575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8</xdr:row>
      <xdr:rowOff>94384</xdr:rowOff>
    </xdr:from>
    <xdr:to>
      <xdr:col>12</xdr:col>
      <xdr:colOff>571500</xdr:colOff>
      <xdr:row>8</xdr:row>
      <xdr:rowOff>95972</xdr:rowOff>
    </xdr:to>
    <xdr:cxnSp macro="">
      <xdr:nvCxnSpPr>
        <xdr:cNvPr id="30" name="Straight Arrow Connector 29"/>
        <xdr:cNvCxnSpPr/>
      </xdr:nvCxnSpPr>
      <xdr:spPr>
        <a:xfrm>
          <a:off x="161925" y="2276475"/>
          <a:ext cx="8696325" cy="1588"/>
        </a:xfrm>
        <a:prstGeom prst="straightConnector1">
          <a:avLst/>
        </a:prstGeom>
        <a:ln w="25400">
          <a:solidFill>
            <a:schemeClr val="tx2">
              <a:lumMod val="75000"/>
            </a:schemeClr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9</xdr:row>
      <xdr:rowOff>82261</xdr:rowOff>
    </xdr:from>
    <xdr:to>
      <xdr:col>5</xdr:col>
      <xdr:colOff>356755</xdr:colOff>
      <xdr:row>9</xdr:row>
      <xdr:rowOff>83849</xdr:rowOff>
    </xdr:to>
    <xdr:cxnSp macro="">
      <xdr:nvCxnSpPr>
        <xdr:cNvPr id="31" name="Straight Arrow Connector 30"/>
        <xdr:cNvCxnSpPr/>
      </xdr:nvCxnSpPr>
      <xdr:spPr>
        <a:xfrm>
          <a:off x="171450" y="2428875"/>
          <a:ext cx="3562350" cy="1588"/>
        </a:xfrm>
        <a:prstGeom prst="straightConnector1">
          <a:avLst/>
        </a:prstGeom>
        <a:ln w="25400">
          <a:solidFill>
            <a:srgbClr val="00206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43296</xdr:colOff>
      <xdr:row>7</xdr:row>
      <xdr:rowOff>135082</xdr:rowOff>
    </xdr:from>
    <xdr:to>
      <xdr:col>6</xdr:col>
      <xdr:colOff>481446</xdr:colOff>
      <xdr:row>9</xdr:row>
      <xdr:rowOff>25111</xdr:rowOff>
    </xdr:to>
    <xdr:sp macro="" textlink="">
      <xdr:nvSpPr>
        <xdr:cNvPr id="33" name="TextBox 32"/>
        <xdr:cNvSpPr txBox="1"/>
      </xdr:nvSpPr>
      <xdr:spPr>
        <a:xfrm>
          <a:off x="4095751" y="2152650"/>
          <a:ext cx="4381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r>
            <a:rPr lang="en-US" sz="1200" b="1"/>
            <a:t>B2C</a:t>
          </a:r>
        </a:p>
      </xdr:txBody>
    </xdr:sp>
    <xdr:clientData/>
  </xdr:twoCellAnchor>
  <xdr:twoCellAnchor>
    <xdr:from>
      <xdr:col>2</xdr:col>
      <xdr:colOff>373208</xdr:colOff>
      <xdr:row>8</xdr:row>
      <xdr:rowOff>132484</xdr:rowOff>
    </xdr:from>
    <xdr:to>
      <xdr:col>3</xdr:col>
      <xdr:colOff>135949</xdr:colOff>
      <xdr:row>10</xdr:row>
      <xdr:rowOff>22514</xdr:rowOff>
    </xdr:to>
    <xdr:sp macro="" textlink="">
      <xdr:nvSpPr>
        <xdr:cNvPr id="34" name="TextBox 33"/>
        <xdr:cNvSpPr txBox="1"/>
      </xdr:nvSpPr>
      <xdr:spPr>
        <a:xfrm>
          <a:off x="1724026" y="2314575"/>
          <a:ext cx="4381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r>
            <a:rPr lang="en-US" sz="1200" b="1"/>
            <a:t>B2B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454604</xdr:colOff>
      <xdr:row>10</xdr:row>
      <xdr:rowOff>128154</xdr:rowOff>
    </xdr:from>
    <xdr:to>
      <xdr:col>9</xdr:col>
      <xdr:colOff>151534</xdr:colOff>
      <xdr:row>17</xdr:row>
      <xdr:rowOff>3728</xdr:rowOff>
    </xdr:to>
    <xdr:sp macro="" textlink="">
      <xdr:nvSpPr>
        <xdr:cNvPr id="2" name="Rectangle 24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156240" y="2154381"/>
          <a:ext cx="3073976" cy="1027233"/>
        </a:xfrm>
        <a:prstGeom prst="rect">
          <a:avLst/>
        </a:prstGeom>
        <a:noFill/>
        <a:ln w="28575">
          <a:solidFill>
            <a:schemeClr val="tx1"/>
          </a:solidFill>
          <a:prstDash val="dash"/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/>
          <a:r>
            <a:rPr lang="th-TH" sz="2800" b="1" i="0" baseline="0">
              <a:latin typeface="+mn-lt"/>
              <a:ea typeface="+mn-ea"/>
              <a:cs typeface="+mn-cs"/>
            </a:rPr>
            <a:t>กระบวนการผลิต</a:t>
          </a:r>
          <a:endParaRPr lang="th-TH" sz="2800"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6</xdr:row>
      <xdr:rowOff>2598</xdr:rowOff>
    </xdr:from>
    <xdr:to>
      <xdr:col>12</xdr:col>
      <xdr:colOff>484910</xdr:colOff>
      <xdr:row>25</xdr:row>
      <xdr:rowOff>80529</xdr:rowOff>
    </xdr:to>
    <xdr:sp macro="" textlink="">
      <xdr:nvSpPr>
        <xdr:cNvPr id="3" name="Rectangle 2"/>
        <xdr:cNvSpPr/>
      </xdr:nvSpPr>
      <xdr:spPr>
        <a:xfrm>
          <a:off x="0" y="1214871"/>
          <a:ext cx="8771660" cy="3359726"/>
        </a:xfrm>
        <a:prstGeom prst="rect">
          <a:avLst/>
        </a:prstGeom>
        <a:noFill/>
        <a:ln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6</xdr:row>
      <xdr:rowOff>85725</xdr:rowOff>
    </xdr:from>
    <xdr:to>
      <xdr:col>14</xdr:col>
      <xdr:colOff>428625</xdr:colOff>
      <xdr:row>21</xdr:row>
      <xdr:rowOff>133350</xdr:rowOff>
    </xdr:to>
    <xdr:graphicFrame macro="">
      <xdr:nvGraphicFramePr>
        <xdr:cNvPr id="223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44"/>
  <sheetViews>
    <sheetView topLeftCell="A17" zoomScale="110" zoomScaleNormal="110" workbookViewId="0">
      <selection activeCell="C31" sqref="C31:C32"/>
    </sheetView>
  </sheetViews>
  <sheetFormatPr defaultColWidth="11" defaultRowHeight="12.75"/>
  <cols>
    <col min="1" max="3" width="10.140625" style="1" customWidth="1"/>
    <col min="4" max="4" width="7.85546875" style="1" customWidth="1"/>
    <col min="5" max="5" width="2.85546875" style="1" customWidth="1"/>
    <col min="6" max="6" width="5.140625" style="1" customWidth="1"/>
    <col min="7" max="7" width="26.42578125" style="1" customWidth="1"/>
    <col min="8" max="8" width="14.140625" style="1" customWidth="1"/>
    <col min="9" max="9" width="30.140625" style="1" customWidth="1"/>
    <col min="10" max="16384" width="11" style="1"/>
  </cols>
  <sheetData>
    <row r="1" spans="1:9" s="6" customFormat="1" ht="18.75" customHeight="1">
      <c r="A1" s="301" t="s">
        <v>50</v>
      </c>
      <c r="B1" s="302"/>
      <c r="C1" s="302"/>
      <c r="D1" s="302"/>
      <c r="E1" s="302"/>
      <c r="F1" s="302"/>
      <c r="G1" s="302"/>
      <c r="H1" s="302"/>
      <c r="I1" s="303"/>
    </row>
    <row r="2" spans="1:9" s="2" customFormat="1" ht="18.75" customHeight="1">
      <c r="A2" s="266">
        <v>1</v>
      </c>
      <c r="B2" s="39" t="s">
        <v>5</v>
      </c>
      <c r="C2" s="304" t="s">
        <v>8</v>
      </c>
      <c r="D2" s="305"/>
      <c r="E2" s="305"/>
      <c r="F2" s="306"/>
      <c r="G2" s="40" t="s">
        <v>4</v>
      </c>
      <c r="H2" s="304" t="s">
        <v>55</v>
      </c>
      <c r="I2" s="307"/>
    </row>
    <row r="3" spans="1:9" s="2" customFormat="1" ht="18.75" customHeight="1">
      <c r="A3" s="267"/>
      <c r="B3" s="269" t="s">
        <v>3</v>
      </c>
      <c r="C3" s="270"/>
      <c r="D3" s="308" t="s">
        <v>37</v>
      </c>
      <c r="E3" s="309"/>
      <c r="F3" s="309"/>
      <c r="G3" s="309"/>
      <c r="H3" s="309"/>
      <c r="I3" s="307"/>
    </row>
    <row r="4" spans="1:9" s="2" customFormat="1" ht="18.75" customHeight="1">
      <c r="A4" s="267"/>
      <c r="B4" s="269" t="s">
        <v>2</v>
      </c>
      <c r="C4" s="270"/>
      <c r="D4" s="308" t="s">
        <v>37</v>
      </c>
      <c r="E4" s="309"/>
      <c r="F4" s="309"/>
      <c r="G4" s="309"/>
      <c r="H4" s="309"/>
      <c r="I4" s="307"/>
    </row>
    <row r="5" spans="1:9" s="2" customFormat="1" ht="18.75" customHeight="1">
      <c r="A5" s="267"/>
      <c r="B5" s="269" t="s">
        <v>0</v>
      </c>
      <c r="C5" s="270"/>
      <c r="D5" s="274"/>
      <c r="E5" s="275"/>
      <c r="F5" s="275"/>
      <c r="G5" s="275"/>
      <c r="H5" s="275"/>
      <c r="I5" s="276"/>
    </row>
    <row r="6" spans="1:9" ht="18.75" customHeight="1">
      <c r="A6" s="268"/>
      <c r="B6" s="269" t="s">
        <v>1</v>
      </c>
      <c r="C6" s="270"/>
      <c r="D6" s="274"/>
      <c r="E6" s="275"/>
      <c r="F6" s="275"/>
      <c r="G6" s="275"/>
      <c r="H6" s="275"/>
      <c r="I6" s="276"/>
    </row>
    <row r="7" spans="1:9">
      <c r="A7" s="279" t="s">
        <v>7</v>
      </c>
      <c r="B7" s="271" t="s">
        <v>68</v>
      </c>
      <c r="C7" s="272"/>
      <c r="D7" s="272"/>
      <c r="E7" s="272"/>
      <c r="F7" s="272"/>
      <c r="G7" s="272"/>
      <c r="H7" s="272"/>
      <c r="I7" s="273"/>
    </row>
    <row r="8" spans="1:9">
      <c r="A8" s="280"/>
      <c r="B8" s="326" t="s">
        <v>62</v>
      </c>
      <c r="C8" s="327"/>
      <c r="D8" s="327"/>
      <c r="E8" s="327"/>
      <c r="F8" s="327"/>
      <c r="G8" s="327"/>
      <c r="H8" s="327"/>
      <c r="I8" s="328"/>
    </row>
    <row r="9" spans="1:9" s="2" customFormat="1" ht="12" customHeight="1">
      <c r="A9" s="330"/>
      <c r="B9" s="331"/>
      <c r="C9" s="331"/>
      <c r="D9" s="331"/>
      <c r="E9" s="331"/>
      <c r="F9" s="331"/>
      <c r="G9" s="331"/>
      <c r="H9" s="331"/>
      <c r="I9" s="332"/>
    </row>
    <row r="10" spans="1:9" s="9" customFormat="1" ht="18.75" customHeight="1">
      <c r="A10" s="281" t="s">
        <v>88</v>
      </c>
      <c r="B10" s="282"/>
      <c r="C10" s="282"/>
      <c r="D10" s="283"/>
      <c r="E10" s="336"/>
      <c r="F10" s="277" t="s">
        <v>76</v>
      </c>
      <c r="G10" s="278"/>
      <c r="H10" s="293"/>
      <c r="I10" s="294"/>
    </row>
    <row r="11" spans="1:9" s="9" customFormat="1" ht="18.75" customHeight="1">
      <c r="A11" s="284"/>
      <c r="B11" s="285"/>
      <c r="C11" s="285"/>
      <c r="D11" s="286"/>
      <c r="E11" s="336"/>
      <c r="F11" s="277" t="s">
        <v>77</v>
      </c>
      <c r="G11" s="278"/>
      <c r="H11" s="295"/>
      <c r="I11" s="297"/>
    </row>
    <row r="12" spans="1:9" s="9" customFormat="1" ht="18.75" customHeight="1">
      <c r="A12" s="284"/>
      <c r="B12" s="285"/>
      <c r="C12" s="285"/>
      <c r="D12" s="286"/>
      <c r="E12" s="336"/>
      <c r="F12" s="277" t="s">
        <v>56</v>
      </c>
      <c r="G12" s="278"/>
      <c r="H12" s="320" t="s">
        <v>57</v>
      </c>
      <c r="I12" s="321"/>
    </row>
    <row r="13" spans="1:9" s="9" customFormat="1" ht="18.75" customHeight="1">
      <c r="A13" s="284"/>
      <c r="B13" s="285"/>
      <c r="C13" s="285"/>
      <c r="D13" s="286"/>
      <c r="E13" s="336"/>
      <c r="F13" s="277" t="s">
        <v>91</v>
      </c>
      <c r="G13" s="278"/>
      <c r="H13" s="84"/>
      <c r="I13" s="85"/>
    </row>
    <row r="14" spans="1:9" ht="18" customHeight="1">
      <c r="A14" s="284"/>
      <c r="B14" s="285"/>
      <c r="C14" s="285"/>
      <c r="D14" s="286"/>
      <c r="E14" s="336"/>
      <c r="F14" s="277" t="s">
        <v>90</v>
      </c>
      <c r="G14" s="278"/>
      <c r="H14" s="322"/>
      <c r="I14" s="323"/>
    </row>
    <row r="15" spans="1:9" ht="18.75" customHeight="1">
      <c r="A15" s="284"/>
      <c r="B15" s="285"/>
      <c r="C15" s="285"/>
      <c r="D15" s="286"/>
      <c r="E15" s="336"/>
      <c r="F15" s="277" t="s">
        <v>74</v>
      </c>
      <c r="G15" s="278"/>
      <c r="H15" s="322"/>
      <c r="I15" s="323"/>
    </row>
    <row r="16" spans="1:9" ht="18.75" customHeight="1">
      <c r="A16" s="284"/>
      <c r="B16" s="285"/>
      <c r="C16" s="285"/>
      <c r="D16" s="286"/>
      <c r="E16" s="336"/>
      <c r="F16" s="333" t="s">
        <v>13</v>
      </c>
      <c r="G16" s="334"/>
      <c r="H16" s="334"/>
      <c r="I16" s="335"/>
    </row>
    <row r="17" spans="1:9" ht="18" customHeight="1">
      <c r="A17" s="284"/>
      <c r="B17" s="285"/>
      <c r="C17" s="285"/>
      <c r="D17" s="286"/>
      <c r="E17" s="336"/>
      <c r="F17" s="54">
        <v>1</v>
      </c>
      <c r="G17" s="295"/>
      <c r="H17" s="296"/>
      <c r="I17" s="297"/>
    </row>
    <row r="18" spans="1:9" ht="18.75" customHeight="1">
      <c r="A18" s="284"/>
      <c r="B18" s="285"/>
      <c r="C18" s="285"/>
      <c r="D18" s="286"/>
      <c r="E18" s="336"/>
      <c r="F18" s="54">
        <v>2</v>
      </c>
      <c r="G18" s="295"/>
      <c r="H18" s="296"/>
      <c r="I18" s="297"/>
    </row>
    <row r="19" spans="1:9" ht="18.75" customHeight="1">
      <c r="A19" s="284"/>
      <c r="B19" s="285"/>
      <c r="C19" s="285"/>
      <c r="D19" s="286"/>
      <c r="E19" s="336"/>
      <c r="F19" s="54">
        <v>3</v>
      </c>
      <c r="G19" s="295"/>
      <c r="H19" s="296"/>
      <c r="I19" s="297"/>
    </row>
    <row r="20" spans="1:9" ht="18.75" customHeight="1">
      <c r="A20" s="284"/>
      <c r="B20" s="285"/>
      <c r="C20" s="285"/>
      <c r="D20" s="286"/>
      <c r="E20" s="336"/>
      <c r="F20" s="54">
        <v>4</v>
      </c>
      <c r="G20" s="295"/>
      <c r="H20" s="296"/>
      <c r="I20" s="297"/>
    </row>
    <row r="21" spans="1:9" ht="18.75" customHeight="1">
      <c r="A21" s="284"/>
      <c r="B21" s="285"/>
      <c r="C21" s="285"/>
      <c r="D21" s="286"/>
      <c r="E21" s="336"/>
      <c r="F21" s="54">
        <v>5</v>
      </c>
      <c r="G21" s="295"/>
      <c r="H21" s="296"/>
      <c r="I21" s="297"/>
    </row>
    <row r="22" spans="1:9" s="9" customFormat="1" ht="18.75" customHeight="1">
      <c r="A22" s="284"/>
      <c r="B22" s="285"/>
      <c r="C22" s="285"/>
      <c r="D22" s="286"/>
      <c r="E22" s="336"/>
      <c r="F22" s="54">
        <v>6</v>
      </c>
      <c r="G22" s="295"/>
      <c r="H22" s="296"/>
      <c r="I22" s="297"/>
    </row>
    <row r="23" spans="1:9" s="9" customFormat="1" ht="18.75" customHeight="1">
      <c r="A23" s="284"/>
      <c r="B23" s="285"/>
      <c r="C23" s="285"/>
      <c r="D23" s="286"/>
      <c r="E23" s="336"/>
      <c r="F23" s="277" t="s">
        <v>14</v>
      </c>
      <c r="G23" s="329"/>
      <c r="H23" s="313"/>
      <c r="I23" s="294"/>
    </row>
    <row r="24" spans="1:9" ht="19.5" customHeight="1">
      <c r="A24" s="287"/>
      <c r="B24" s="288"/>
      <c r="C24" s="288"/>
      <c r="D24" s="289"/>
      <c r="E24" s="336"/>
      <c r="F24" s="277" t="s">
        <v>15</v>
      </c>
      <c r="G24" s="329"/>
      <c r="H24" s="313"/>
      <c r="I24" s="294"/>
    </row>
    <row r="25" spans="1:9">
      <c r="A25" s="337"/>
      <c r="B25" s="338"/>
      <c r="C25" s="338"/>
      <c r="D25" s="338"/>
      <c r="E25" s="338"/>
      <c r="F25" s="338"/>
      <c r="G25" s="338"/>
      <c r="H25" s="338"/>
      <c r="I25" s="339"/>
    </row>
    <row r="26" spans="1:9">
      <c r="A26" s="298" t="s">
        <v>71</v>
      </c>
      <c r="B26" s="299"/>
      <c r="C26" s="299"/>
      <c r="D26" s="300"/>
      <c r="E26" s="340"/>
      <c r="F26" s="310" t="s">
        <v>16</v>
      </c>
      <c r="G26" s="311"/>
      <c r="H26" s="311"/>
      <c r="I26" s="312"/>
    </row>
    <row r="27" spans="1:9">
      <c r="A27" s="120"/>
      <c r="B27" s="121"/>
      <c r="C27" s="121"/>
      <c r="D27" s="122"/>
      <c r="E27" s="340"/>
      <c r="F27" s="314"/>
      <c r="G27" s="315"/>
      <c r="H27" s="315"/>
      <c r="I27" s="316"/>
    </row>
    <row r="28" spans="1:9">
      <c r="A28" s="120"/>
      <c r="B28" s="121"/>
      <c r="C28" s="121"/>
      <c r="D28" s="122"/>
      <c r="E28" s="340"/>
      <c r="F28" s="314"/>
      <c r="G28" s="315"/>
      <c r="H28" s="315"/>
      <c r="I28" s="316"/>
    </row>
    <row r="29" spans="1:9">
      <c r="A29" s="120"/>
      <c r="B29" s="121"/>
      <c r="C29" s="121"/>
      <c r="D29" s="122"/>
      <c r="E29" s="340"/>
      <c r="F29" s="314"/>
      <c r="G29" s="315"/>
      <c r="H29" s="315"/>
      <c r="I29" s="316"/>
    </row>
    <row r="30" spans="1:9" ht="12.75" customHeight="1">
      <c r="A30" s="120"/>
      <c r="B30" s="121"/>
      <c r="D30" s="324" t="s">
        <v>97</v>
      </c>
      <c r="E30" s="340"/>
      <c r="F30" s="314"/>
      <c r="G30" s="315"/>
      <c r="H30" s="315"/>
      <c r="I30" s="316"/>
    </row>
    <row r="31" spans="1:9" ht="12.75" customHeight="1">
      <c r="A31" s="120"/>
      <c r="B31" s="121"/>
      <c r="C31" s="325" t="e">
        <f>ROUNDUP('Fr-05'!E18,0)</f>
        <v>#N/A</v>
      </c>
      <c r="D31" s="324"/>
      <c r="E31" s="340"/>
      <c r="F31" s="314"/>
      <c r="G31" s="315"/>
      <c r="H31" s="315"/>
      <c r="I31" s="316"/>
    </row>
    <row r="32" spans="1:9" ht="12.75" customHeight="1">
      <c r="A32" s="120"/>
      <c r="B32" s="121"/>
      <c r="C32" s="325"/>
      <c r="D32" s="324"/>
      <c r="E32" s="340"/>
      <c r="F32" s="314"/>
      <c r="G32" s="315"/>
      <c r="H32" s="315"/>
      <c r="I32" s="316"/>
    </row>
    <row r="33" spans="1:9">
      <c r="A33" s="120"/>
      <c r="B33" s="121"/>
      <c r="C33" s="121"/>
      <c r="D33" s="122"/>
      <c r="E33" s="340"/>
      <c r="F33" s="314"/>
      <c r="G33" s="315"/>
      <c r="H33" s="315"/>
      <c r="I33" s="316"/>
    </row>
    <row r="34" spans="1:9">
      <c r="A34" s="120"/>
      <c r="B34" s="121"/>
      <c r="C34" s="121"/>
      <c r="D34" s="122"/>
      <c r="E34" s="340"/>
      <c r="F34" s="314"/>
      <c r="G34" s="315"/>
      <c r="H34" s="315"/>
      <c r="I34" s="316"/>
    </row>
    <row r="35" spans="1:9">
      <c r="A35" s="120"/>
      <c r="B35" s="121"/>
      <c r="C35" s="121"/>
      <c r="D35" s="122"/>
      <c r="E35" s="340"/>
      <c r="F35" s="314"/>
      <c r="G35" s="315"/>
      <c r="H35" s="315"/>
      <c r="I35" s="316"/>
    </row>
    <row r="36" spans="1:9">
      <c r="A36" s="120"/>
      <c r="B36" s="121"/>
      <c r="C36" s="121"/>
      <c r="D36" s="122"/>
      <c r="E36" s="340"/>
      <c r="F36" s="314"/>
      <c r="G36" s="315"/>
      <c r="H36" s="315"/>
      <c r="I36" s="316"/>
    </row>
    <row r="37" spans="1:9">
      <c r="A37" s="120"/>
      <c r="B37" s="121"/>
      <c r="C37" s="121"/>
      <c r="D37" s="122"/>
      <c r="E37" s="340"/>
      <c r="F37" s="314"/>
      <c r="G37" s="315"/>
      <c r="H37" s="315"/>
      <c r="I37" s="316"/>
    </row>
    <row r="38" spans="1:9">
      <c r="A38" s="120"/>
      <c r="B38" s="121"/>
      <c r="C38" s="121"/>
      <c r="D38" s="122"/>
      <c r="E38" s="340"/>
      <c r="F38" s="314"/>
      <c r="G38" s="315"/>
      <c r="H38" s="315"/>
      <c r="I38" s="316"/>
    </row>
    <row r="39" spans="1:9">
      <c r="A39" s="120"/>
      <c r="B39" s="121"/>
      <c r="C39" s="121"/>
      <c r="D39" s="122"/>
      <c r="E39" s="340"/>
      <c r="F39" s="314"/>
      <c r="G39" s="315"/>
      <c r="H39" s="315"/>
      <c r="I39" s="316"/>
    </row>
    <row r="40" spans="1:9">
      <c r="A40" s="120"/>
      <c r="B40" s="121"/>
      <c r="C40" s="121"/>
      <c r="D40" s="122"/>
      <c r="E40" s="340"/>
      <c r="F40" s="314"/>
      <c r="G40" s="315"/>
      <c r="H40" s="315"/>
      <c r="I40" s="316"/>
    </row>
    <row r="41" spans="1:9" ht="12" customHeight="1">
      <c r="A41" s="123"/>
      <c r="B41" s="124"/>
      <c r="C41" s="124"/>
      <c r="D41" s="125"/>
      <c r="E41" s="340"/>
      <c r="F41" s="317"/>
      <c r="G41" s="318"/>
      <c r="H41" s="318"/>
      <c r="I41" s="319"/>
    </row>
    <row r="42" spans="1:9" ht="12.75" hidden="1" customHeight="1">
      <c r="A42" s="3"/>
      <c r="B42" s="4"/>
      <c r="C42" s="4"/>
      <c r="D42" s="4"/>
      <c r="E42" s="4"/>
      <c r="F42" s="4"/>
      <c r="G42" s="4"/>
      <c r="H42" s="4"/>
      <c r="I42" s="7"/>
    </row>
    <row r="43" spans="1:9" s="5" customFormat="1" ht="10.5" customHeight="1">
      <c r="A43" s="290"/>
      <c r="B43" s="291"/>
      <c r="C43" s="291"/>
      <c r="D43" s="291"/>
      <c r="E43" s="291"/>
      <c r="F43" s="291"/>
      <c r="G43" s="291"/>
      <c r="H43" s="291"/>
      <c r="I43" s="292"/>
    </row>
    <row r="44" spans="1:9" ht="13.5" customHeight="1">
      <c r="A44" s="44" t="s">
        <v>6</v>
      </c>
      <c r="B44" s="55"/>
      <c r="C44" s="57"/>
      <c r="D44" s="263" t="s">
        <v>73</v>
      </c>
      <c r="E44" s="264"/>
      <c r="F44" s="265"/>
      <c r="G44" s="60"/>
      <c r="H44" s="83" t="s">
        <v>72</v>
      </c>
      <c r="I44" s="56"/>
    </row>
  </sheetData>
  <mergeCells count="49">
    <mergeCell ref="D30:D32"/>
    <mergeCell ref="C31:C32"/>
    <mergeCell ref="B8:I8"/>
    <mergeCell ref="G22:I22"/>
    <mergeCell ref="F23:G23"/>
    <mergeCell ref="F13:G13"/>
    <mergeCell ref="G17:I17"/>
    <mergeCell ref="A9:I9"/>
    <mergeCell ref="F14:G14"/>
    <mergeCell ref="F16:I16"/>
    <mergeCell ref="E10:E24"/>
    <mergeCell ref="F24:G24"/>
    <mergeCell ref="A25:I25"/>
    <mergeCell ref="E26:E41"/>
    <mergeCell ref="G18:I18"/>
    <mergeCell ref="F11:G11"/>
    <mergeCell ref="H12:I12"/>
    <mergeCell ref="H11:I11"/>
    <mergeCell ref="G21:I21"/>
    <mergeCell ref="H14:I14"/>
    <mergeCell ref="F12:G12"/>
    <mergeCell ref="H15:I15"/>
    <mergeCell ref="F26:I26"/>
    <mergeCell ref="H23:I23"/>
    <mergeCell ref="H24:I24"/>
    <mergeCell ref="F27:I41"/>
    <mergeCell ref="F15:G15"/>
    <mergeCell ref="A1:I1"/>
    <mergeCell ref="C2:F2"/>
    <mergeCell ref="H2:I2"/>
    <mergeCell ref="D3:I3"/>
    <mergeCell ref="D4:I4"/>
    <mergeCell ref="B3:C3"/>
    <mergeCell ref="D44:F44"/>
    <mergeCell ref="A2:A6"/>
    <mergeCell ref="B4:C4"/>
    <mergeCell ref="B5:C5"/>
    <mergeCell ref="B6:C6"/>
    <mergeCell ref="B7:I7"/>
    <mergeCell ref="D6:I6"/>
    <mergeCell ref="D5:I5"/>
    <mergeCell ref="F10:G10"/>
    <mergeCell ref="A7:A8"/>
    <mergeCell ref="A10:D24"/>
    <mergeCell ref="A43:I43"/>
    <mergeCell ref="H10:I10"/>
    <mergeCell ref="G19:I19"/>
    <mergeCell ref="G20:I20"/>
    <mergeCell ref="A26:D26"/>
  </mergeCells>
  <phoneticPr fontId="2" type="noConversion"/>
  <pageMargins left="0.5" right="0.5" top="1.5" bottom="1" header="0.5" footer="0.5"/>
  <pageSetup paperSize="9" orientation="portrait" errors="blank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30"/>
  <sheetViews>
    <sheetView topLeftCell="A11" zoomScale="136" zoomScaleNormal="136" workbookViewId="0">
      <selection activeCell="F43" sqref="F43"/>
    </sheetView>
  </sheetViews>
  <sheetFormatPr defaultColWidth="11" defaultRowHeight="12.75"/>
  <cols>
    <col min="1" max="9" width="10.140625" style="1" customWidth="1"/>
    <col min="10" max="16384" width="11" style="1"/>
  </cols>
  <sheetData>
    <row r="1" spans="1:15" s="6" customFormat="1" ht="18.75" customHeight="1">
      <c r="A1" s="266">
        <v>2</v>
      </c>
      <c r="B1" s="39" t="s">
        <v>5</v>
      </c>
      <c r="C1" s="274" t="s">
        <v>9</v>
      </c>
      <c r="D1" s="275"/>
      <c r="E1" s="275"/>
      <c r="F1" s="275"/>
      <c r="G1" s="275"/>
      <c r="H1" s="275"/>
      <c r="I1" s="275"/>
      <c r="J1" s="276"/>
      <c r="K1" s="40" t="s">
        <v>4</v>
      </c>
      <c r="L1" s="348" t="s">
        <v>54</v>
      </c>
      <c r="M1" s="276"/>
    </row>
    <row r="2" spans="1:15" s="2" customFormat="1" ht="18.75" customHeight="1">
      <c r="A2" s="347"/>
      <c r="B2" s="269" t="s">
        <v>0</v>
      </c>
      <c r="C2" s="352"/>
      <c r="D2" s="367"/>
      <c r="E2" s="368"/>
      <c r="F2" s="368"/>
      <c r="G2" s="270"/>
      <c r="H2" s="269" t="s">
        <v>3</v>
      </c>
      <c r="I2" s="352"/>
      <c r="J2" s="308" t="s">
        <v>37</v>
      </c>
      <c r="K2" s="305"/>
      <c r="L2" s="305"/>
      <c r="M2" s="306"/>
      <c r="N2" s="6"/>
      <c r="O2" s="6"/>
    </row>
    <row r="3" spans="1:15" s="2" customFormat="1" ht="18.75" customHeight="1">
      <c r="A3" s="347"/>
      <c r="B3" s="269" t="s">
        <v>1</v>
      </c>
      <c r="C3" s="352"/>
      <c r="D3" s="367"/>
      <c r="E3" s="368"/>
      <c r="F3" s="368"/>
      <c r="G3" s="270"/>
      <c r="H3" s="269" t="s">
        <v>2</v>
      </c>
      <c r="I3" s="352"/>
      <c r="J3" s="308" t="s">
        <v>37</v>
      </c>
      <c r="K3" s="305"/>
      <c r="L3" s="305"/>
      <c r="M3" s="306"/>
      <c r="N3" s="6"/>
      <c r="O3" s="6"/>
    </row>
    <row r="4" spans="1:15" ht="12.75" customHeight="1">
      <c r="A4" s="341" t="s">
        <v>7</v>
      </c>
      <c r="B4" s="343" t="s">
        <v>79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5"/>
    </row>
    <row r="5" spans="1:15" ht="12.75" customHeight="1">
      <c r="A5" s="342"/>
      <c r="B5" s="346" t="s">
        <v>67</v>
      </c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8"/>
    </row>
    <row r="6" spans="1:15" ht="15.75" customHeight="1">
      <c r="A6" s="330"/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6"/>
    </row>
    <row r="7" spans="1:15">
      <c r="A7" s="353"/>
      <c r="B7" s="354"/>
      <c r="C7" s="354"/>
      <c r="D7" s="354"/>
      <c r="E7" s="354"/>
      <c r="F7" s="354"/>
      <c r="G7" s="354"/>
      <c r="H7" s="354"/>
      <c r="I7" s="354"/>
      <c r="J7" s="354"/>
      <c r="K7" s="354"/>
      <c r="L7" s="354"/>
      <c r="M7" s="355"/>
    </row>
    <row r="8" spans="1:15">
      <c r="A8" s="356"/>
      <c r="B8" s="357"/>
      <c r="C8" s="357"/>
      <c r="D8" s="357"/>
      <c r="E8" s="357"/>
      <c r="F8" s="357"/>
      <c r="G8" s="357"/>
      <c r="H8" s="357"/>
      <c r="I8" s="357"/>
      <c r="J8" s="357"/>
      <c r="K8" s="357"/>
      <c r="L8" s="357"/>
      <c r="M8" s="358"/>
    </row>
    <row r="9" spans="1:15">
      <c r="A9" s="356"/>
      <c r="B9" s="357"/>
      <c r="C9" s="357"/>
      <c r="D9" s="357"/>
      <c r="E9" s="357"/>
      <c r="F9" s="357"/>
      <c r="G9" s="357"/>
      <c r="H9" s="357"/>
      <c r="I9" s="357"/>
      <c r="J9" s="357"/>
      <c r="K9" s="357"/>
      <c r="L9" s="357"/>
      <c r="M9" s="358"/>
    </row>
    <row r="10" spans="1:15">
      <c r="A10" s="356"/>
      <c r="B10" s="357"/>
      <c r="C10" s="357"/>
      <c r="D10" s="357"/>
      <c r="E10" s="357"/>
      <c r="F10" s="357"/>
      <c r="G10" s="357"/>
      <c r="H10" s="357"/>
      <c r="I10" s="357"/>
      <c r="J10" s="357"/>
      <c r="K10" s="357"/>
      <c r="L10" s="357"/>
      <c r="M10" s="358"/>
    </row>
    <row r="11" spans="1:15">
      <c r="A11" s="356"/>
      <c r="B11" s="357"/>
      <c r="C11" s="357"/>
      <c r="D11" s="357"/>
      <c r="E11" s="357"/>
      <c r="F11" s="357"/>
      <c r="G11" s="357"/>
      <c r="H11" s="357"/>
      <c r="I11" s="357"/>
      <c r="J11" s="357"/>
      <c r="K11" s="357"/>
      <c r="L11" s="357"/>
      <c r="M11" s="358"/>
    </row>
    <row r="12" spans="1:15">
      <c r="A12" s="356"/>
      <c r="B12" s="357"/>
      <c r="C12" s="357"/>
      <c r="D12" s="357"/>
      <c r="E12" s="357"/>
      <c r="F12" s="357"/>
      <c r="G12" s="357"/>
      <c r="H12" s="357"/>
      <c r="I12" s="357"/>
      <c r="J12" s="357"/>
      <c r="K12" s="357"/>
      <c r="L12" s="357"/>
      <c r="M12" s="358"/>
    </row>
    <row r="13" spans="1:15">
      <c r="A13" s="356"/>
      <c r="B13" s="357"/>
      <c r="C13" s="357"/>
      <c r="D13" s="357"/>
      <c r="E13" s="357"/>
      <c r="F13" s="357"/>
      <c r="G13" s="357"/>
      <c r="H13" s="357"/>
      <c r="I13" s="357"/>
      <c r="J13" s="357"/>
      <c r="K13" s="357"/>
      <c r="L13" s="357"/>
      <c r="M13" s="358"/>
    </row>
    <row r="14" spans="1:15">
      <c r="A14" s="356"/>
      <c r="B14" s="357"/>
      <c r="C14" s="357"/>
      <c r="D14" s="357"/>
      <c r="E14" s="357"/>
      <c r="F14" s="357"/>
      <c r="G14" s="357"/>
      <c r="H14" s="357"/>
      <c r="I14" s="357"/>
      <c r="J14" s="357"/>
      <c r="K14" s="357"/>
      <c r="L14" s="357"/>
      <c r="M14" s="358"/>
    </row>
    <row r="15" spans="1:15">
      <c r="A15" s="356"/>
      <c r="B15" s="357"/>
      <c r="C15" s="357"/>
      <c r="D15" s="357"/>
      <c r="E15" s="357"/>
      <c r="F15" s="357"/>
      <c r="G15" s="357"/>
      <c r="H15" s="357"/>
      <c r="I15" s="357"/>
      <c r="J15" s="357"/>
      <c r="K15" s="357"/>
      <c r="L15" s="357"/>
      <c r="M15" s="358"/>
    </row>
    <row r="16" spans="1:15">
      <c r="A16" s="356"/>
      <c r="B16" s="357"/>
      <c r="C16" s="357"/>
      <c r="D16" s="357"/>
      <c r="E16" s="357"/>
      <c r="F16" s="357"/>
      <c r="G16" s="357"/>
      <c r="H16" s="357"/>
      <c r="I16" s="357"/>
      <c r="J16" s="357"/>
      <c r="K16" s="357"/>
      <c r="L16" s="357"/>
      <c r="M16" s="358"/>
    </row>
    <row r="17" spans="1:13">
      <c r="A17" s="356"/>
      <c r="B17" s="357"/>
      <c r="C17" s="357"/>
      <c r="D17" s="357"/>
      <c r="E17" s="357"/>
      <c r="F17" s="357"/>
      <c r="G17" s="357"/>
      <c r="H17" s="357"/>
      <c r="I17" s="357"/>
      <c r="J17" s="357"/>
      <c r="K17" s="357"/>
      <c r="L17" s="357"/>
      <c r="M17" s="358"/>
    </row>
    <row r="18" spans="1:13">
      <c r="A18" s="356"/>
      <c r="B18" s="357"/>
      <c r="C18" s="357"/>
      <c r="D18" s="357"/>
      <c r="E18" s="357"/>
      <c r="F18" s="357"/>
      <c r="G18" s="357"/>
      <c r="H18" s="357"/>
      <c r="I18" s="357"/>
      <c r="J18" s="357"/>
      <c r="K18" s="357"/>
      <c r="L18" s="357"/>
      <c r="M18" s="358"/>
    </row>
    <row r="19" spans="1:13">
      <c r="A19" s="356"/>
      <c r="B19" s="357"/>
      <c r="C19" s="357"/>
      <c r="D19" s="357"/>
      <c r="E19" s="357"/>
      <c r="F19" s="357"/>
      <c r="G19" s="357"/>
      <c r="H19" s="357"/>
      <c r="I19" s="357"/>
      <c r="J19" s="357"/>
      <c r="K19" s="357"/>
      <c r="L19" s="357"/>
      <c r="M19" s="358"/>
    </row>
    <row r="20" spans="1:13" s="10" customFormat="1">
      <c r="A20" s="356"/>
      <c r="B20" s="357"/>
      <c r="C20" s="357"/>
      <c r="D20" s="357"/>
      <c r="E20" s="357"/>
      <c r="F20" s="357"/>
      <c r="G20" s="357"/>
      <c r="H20" s="357"/>
      <c r="I20" s="357"/>
      <c r="J20" s="357"/>
      <c r="K20" s="357"/>
      <c r="L20" s="357"/>
      <c r="M20" s="358"/>
    </row>
    <row r="21" spans="1:13" s="10" customFormat="1">
      <c r="A21" s="356"/>
      <c r="B21" s="357"/>
      <c r="C21" s="357"/>
      <c r="D21" s="357"/>
      <c r="E21" s="357"/>
      <c r="F21" s="357"/>
      <c r="G21" s="357"/>
      <c r="H21" s="357"/>
      <c r="I21" s="357"/>
      <c r="J21" s="357"/>
      <c r="K21" s="357"/>
      <c r="L21" s="357"/>
      <c r="M21" s="358"/>
    </row>
    <row r="22" spans="1:13" s="10" customFormat="1">
      <c r="A22" s="356"/>
      <c r="B22" s="357"/>
      <c r="C22" s="357"/>
      <c r="D22" s="357"/>
      <c r="E22" s="357"/>
      <c r="F22" s="357"/>
      <c r="G22" s="357"/>
      <c r="H22" s="357"/>
      <c r="I22" s="357"/>
      <c r="J22" s="357"/>
      <c r="K22" s="357"/>
      <c r="L22" s="357"/>
      <c r="M22" s="358"/>
    </row>
    <row r="23" spans="1:13">
      <c r="A23" s="356"/>
      <c r="B23" s="357"/>
      <c r="C23" s="357"/>
      <c r="D23" s="357"/>
      <c r="E23" s="357"/>
      <c r="F23" s="357"/>
      <c r="G23" s="357"/>
      <c r="H23" s="357"/>
      <c r="I23" s="357"/>
      <c r="J23" s="357"/>
      <c r="K23" s="357"/>
      <c r="L23" s="357"/>
      <c r="M23" s="358"/>
    </row>
    <row r="24" spans="1:13">
      <c r="A24" s="356"/>
      <c r="B24" s="357"/>
      <c r="C24" s="357"/>
      <c r="D24" s="357"/>
      <c r="E24" s="357"/>
      <c r="F24" s="357"/>
      <c r="G24" s="357"/>
      <c r="H24" s="357"/>
      <c r="I24" s="357"/>
      <c r="J24" s="357"/>
      <c r="K24" s="357"/>
      <c r="L24" s="357"/>
      <c r="M24" s="358"/>
    </row>
    <row r="25" spans="1:13">
      <c r="A25" s="356"/>
      <c r="B25" s="357"/>
      <c r="C25" s="357"/>
      <c r="D25" s="357"/>
      <c r="E25" s="357"/>
      <c r="F25" s="357"/>
      <c r="G25" s="357"/>
      <c r="H25" s="357"/>
      <c r="I25" s="357"/>
      <c r="J25" s="357"/>
      <c r="K25" s="357"/>
      <c r="L25" s="357"/>
      <c r="M25" s="358"/>
    </row>
    <row r="26" spans="1:13">
      <c r="A26" s="356"/>
      <c r="B26" s="357"/>
      <c r="C26" s="357"/>
      <c r="D26" s="357"/>
      <c r="E26" s="357"/>
      <c r="F26" s="357"/>
      <c r="G26" s="357"/>
      <c r="H26" s="357"/>
      <c r="I26" s="357"/>
      <c r="J26" s="357"/>
      <c r="K26" s="357"/>
      <c r="L26" s="357"/>
      <c r="M26" s="358"/>
    </row>
    <row r="27" spans="1:13">
      <c r="A27" s="356"/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8"/>
    </row>
    <row r="28" spans="1:13" ht="13.5" customHeight="1">
      <c r="A28" s="359"/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1"/>
    </row>
    <row r="29" spans="1:13" s="5" customFormat="1" ht="18" customHeight="1">
      <c r="A29" s="362"/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4"/>
    </row>
    <row r="30" spans="1:13">
      <c r="A30" s="44" t="s">
        <v>6</v>
      </c>
      <c r="B30" s="58"/>
      <c r="C30" s="59"/>
      <c r="D30" s="59"/>
      <c r="E30" s="264" t="s">
        <v>73</v>
      </c>
      <c r="F30" s="264"/>
      <c r="G30" s="59"/>
      <c r="H30" s="59"/>
      <c r="I30" s="56"/>
      <c r="J30" s="44" t="s">
        <v>72</v>
      </c>
      <c r="K30" s="349"/>
      <c r="L30" s="350"/>
      <c r="M30" s="351"/>
    </row>
  </sheetData>
  <mergeCells count="18">
    <mergeCell ref="D2:G2"/>
    <mergeCell ref="J3:M3"/>
    <mergeCell ref="A4:A5"/>
    <mergeCell ref="B4:M4"/>
    <mergeCell ref="B5:M5"/>
    <mergeCell ref="A1:A3"/>
    <mergeCell ref="E30:F30"/>
    <mergeCell ref="C1:J1"/>
    <mergeCell ref="J2:M2"/>
    <mergeCell ref="L1:M1"/>
    <mergeCell ref="K30:M30"/>
    <mergeCell ref="B2:C2"/>
    <mergeCell ref="B3:C3"/>
    <mergeCell ref="A7:M29"/>
    <mergeCell ref="A6:M6"/>
    <mergeCell ref="D3:G3"/>
    <mergeCell ref="H2:I2"/>
    <mergeCell ref="H3:I3"/>
  </mergeCells>
  <phoneticPr fontId="2" type="noConversion"/>
  <pageMargins left="0.5" right="0.5" top="1.5" bottom="1" header="0.5" footer="0.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O34"/>
  <sheetViews>
    <sheetView topLeftCell="A10" zoomScale="110" zoomScaleNormal="110" workbookViewId="0">
      <selection activeCell="H32" sqref="H32"/>
    </sheetView>
  </sheetViews>
  <sheetFormatPr defaultColWidth="11" defaultRowHeight="12.75"/>
  <cols>
    <col min="1" max="9" width="10.140625" style="1" customWidth="1"/>
    <col min="10" max="16384" width="11" style="1"/>
  </cols>
  <sheetData>
    <row r="1" spans="1:15" s="6" customFormat="1" ht="18.75" customHeight="1">
      <c r="A1" s="266">
        <v>3</v>
      </c>
      <c r="B1" s="39" t="s">
        <v>5</v>
      </c>
      <c r="C1" s="274" t="s">
        <v>12</v>
      </c>
      <c r="D1" s="275"/>
      <c r="E1" s="275"/>
      <c r="F1" s="275"/>
      <c r="G1" s="275"/>
      <c r="H1" s="275"/>
      <c r="I1" s="275"/>
      <c r="J1" s="276"/>
      <c r="K1" s="40" t="s">
        <v>4</v>
      </c>
      <c r="L1" s="348" t="s">
        <v>10</v>
      </c>
      <c r="M1" s="369"/>
    </row>
    <row r="2" spans="1:15" s="2" customFormat="1" ht="18.75" customHeight="1">
      <c r="A2" s="347"/>
      <c r="B2" s="269" t="s">
        <v>0</v>
      </c>
      <c r="C2" s="352"/>
      <c r="D2" s="367"/>
      <c r="E2" s="368"/>
      <c r="F2" s="368"/>
      <c r="G2" s="270"/>
      <c r="H2" s="269" t="s">
        <v>3</v>
      </c>
      <c r="I2" s="352"/>
      <c r="J2" s="308" t="s">
        <v>37</v>
      </c>
      <c r="K2" s="305"/>
      <c r="L2" s="305"/>
      <c r="M2" s="306"/>
      <c r="N2" s="6"/>
      <c r="O2" s="6"/>
    </row>
    <row r="3" spans="1:15" s="2" customFormat="1" ht="18.75" customHeight="1">
      <c r="A3" s="347"/>
      <c r="B3" s="269" t="s">
        <v>1</v>
      </c>
      <c r="C3" s="352"/>
      <c r="D3" s="367"/>
      <c r="E3" s="368"/>
      <c r="F3" s="368"/>
      <c r="G3" s="270"/>
      <c r="H3" s="269" t="s">
        <v>2</v>
      </c>
      <c r="I3" s="352"/>
      <c r="J3" s="308" t="s">
        <v>37</v>
      </c>
      <c r="K3" s="305"/>
      <c r="L3" s="305"/>
      <c r="M3" s="306"/>
      <c r="N3" s="6"/>
      <c r="O3" s="6"/>
    </row>
    <row r="4" spans="1:15" ht="12.75" customHeight="1">
      <c r="A4" s="341" t="s">
        <v>7</v>
      </c>
      <c r="B4" s="370" t="s">
        <v>78</v>
      </c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3"/>
    </row>
    <row r="5" spans="1:15" ht="12.75" customHeight="1">
      <c r="A5" s="342"/>
      <c r="B5" s="346" t="s">
        <v>89</v>
      </c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8"/>
    </row>
    <row r="6" spans="1:15" ht="12" customHeight="1">
      <c r="A6" s="330"/>
      <c r="B6" s="365"/>
      <c r="C6" s="365"/>
      <c r="D6" s="365"/>
      <c r="E6" s="365"/>
      <c r="F6" s="365"/>
      <c r="G6" s="365"/>
      <c r="H6" s="365"/>
      <c r="I6" s="365"/>
      <c r="J6" s="365"/>
      <c r="K6" s="365"/>
      <c r="L6" s="365"/>
      <c r="M6" s="366"/>
    </row>
    <row r="7" spans="1:15" ht="18.75" customHeight="1">
      <c r="A7" s="354"/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2"/>
    </row>
    <row r="8" spans="1:15" ht="18.75" customHeight="1">
      <c r="A8" s="371"/>
      <c r="B8" s="371"/>
      <c r="C8" s="371"/>
      <c r="D8" s="371"/>
      <c r="E8" s="371"/>
      <c r="F8" s="371"/>
      <c r="G8" s="371"/>
      <c r="H8" s="371"/>
      <c r="I8" s="371"/>
      <c r="J8" s="371"/>
      <c r="K8" s="371"/>
      <c r="L8" s="371"/>
      <c r="M8" s="361"/>
    </row>
    <row r="9" spans="1:15">
      <c r="A9" s="371"/>
      <c r="B9" s="371"/>
      <c r="C9" s="371"/>
      <c r="D9" s="371"/>
      <c r="E9" s="371"/>
      <c r="F9" s="371"/>
      <c r="G9" s="371"/>
      <c r="H9" s="371"/>
      <c r="I9" s="371"/>
      <c r="J9" s="371"/>
      <c r="K9" s="371"/>
      <c r="L9" s="371"/>
      <c r="M9" s="361"/>
    </row>
    <row r="10" spans="1:15">
      <c r="A10" s="371"/>
      <c r="B10" s="371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61"/>
    </row>
    <row r="11" spans="1:15">
      <c r="A11" s="371"/>
      <c r="B11" s="371"/>
      <c r="C11" s="371"/>
      <c r="D11" s="371"/>
      <c r="E11" s="371"/>
      <c r="F11" s="371"/>
      <c r="G11" s="371"/>
      <c r="H11" s="371"/>
      <c r="I11" s="371"/>
      <c r="J11" s="371"/>
      <c r="K11" s="371"/>
      <c r="L11" s="371"/>
      <c r="M11" s="361"/>
    </row>
    <row r="12" spans="1:15">
      <c r="A12" s="371"/>
      <c r="B12" s="371"/>
      <c r="C12" s="371"/>
      <c r="D12" s="371"/>
      <c r="E12" s="371"/>
      <c r="F12" s="371"/>
      <c r="G12" s="371"/>
      <c r="H12" s="371"/>
      <c r="I12" s="371"/>
      <c r="J12" s="371"/>
      <c r="K12" s="371"/>
      <c r="L12" s="371"/>
      <c r="M12" s="361"/>
    </row>
    <row r="13" spans="1:15">
      <c r="A13" s="371"/>
      <c r="B13" s="371"/>
      <c r="C13" s="371"/>
      <c r="D13" s="371"/>
      <c r="E13" s="371"/>
      <c r="F13" s="371"/>
      <c r="G13" s="371"/>
      <c r="H13" s="371"/>
      <c r="I13" s="371"/>
      <c r="J13" s="371"/>
      <c r="K13" s="371"/>
      <c r="L13" s="371"/>
      <c r="M13" s="361"/>
    </row>
    <row r="14" spans="1:15">
      <c r="A14" s="371"/>
      <c r="B14" s="371"/>
      <c r="C14" s="371"/>
      <c r="D14" s="371"/>
      <c r="E14" s="371"/>
      <c r="F14" s="371"/>
      <c r="G14" s="371"/>
      <c r="H14" s="371"/>
      <c r="I14" s="371"/>
      <c r="J14" s="371"/>
      <c r="K14" s="371"/>
      <c r="L14" s="371"/>
      <c r="M14" s="361"/>
    </row>
    <row r="15" spans="1:15">
      <c r="A15" s="371"/>
      <c r="B15" s="371"/>
      <c r="C15" s="371"/>
      <c r="D15" s="371"/>
      <c r="E15" s="371"/>
      <c r="F15" s="371"/>
      <c r="G15" s="371"/>
      <c r="H15" s="371"/>
      <c r="I15" s="371"/>
      <c r="J15" s="371"/>
      <c r="K15" s="371"/>
      <c r="L15" s="371"/>
      <c r="M15" s="361"/>
    </row>
    <row r="16" spans="1:15">
      <c r="A16" s="371"/>
      <c r="B16" s="371"/>
      <c r="C16" s="371"/>
      <c r="D16" s="371"/>
      <c r="E16" s="371"/>
      <c r="F16" s="371"/>
      <c r="G16" s="371"/>
      <c r="H16" s="371"/>
      <c r="I16" s="371"/>
      <c r="J16" s="371"/>
      <c r="K16" s="371"/>
      <c r="L16" s="371"/>
      <c r="M16" s="361"/>
    </row>
    <row r="17" spans="1:13">
      <c r="A17" s="371"/>
      <c r="B17" s="371"/>
      <c r="C17" s="371"/>
      <c r="D17" s="371"/>
      <c r="E17" s="371"/>
      <c r="F17" s="371"/>
      <c r="G17" s="371"/>
      <c r="H17" s="371"/>
      <c r="I17" s="371"/>
      <c r="J17" s="371"/>
      <c r="K17" s="371"/>
      <c r="L17" s="371"/>
      <c r="M17" s="361"/>
    </row>
    <row r="18" spans="1:13">
      <c r="A18" s="371"/>
      <c r="B18" s="371"/>
      <c r="C18" s="371"/>
      <c r="D18" s="371"/>
      <c r="E18" s="371"/>
      <c r="F18" s="371"/>
      <c r="G18" s="371"/>
      <c r="H18" s="371"/>
      <c r="I18" s="371"/>
      <c r="J18" s="371"/>
      <c r="K18" s="371"/>
      <c r="L18" s="371"/>
      <c r="M18" s="361"/>
    </row>
    <row r="19" spans="1:13">
      <c r="A19" s="371"/>
      <c r="B19" s="371"/>
      <c r="C19" s="371"/>
      <c r="D19" s="371"/>
      <c r="E19" s="371"/>
      <c r="F19" s="371"/>
      <c r="G19" s="371"/>
      <c r="H19" s="371"/>
      <c r="I19" s="371"/>
      <c r="J19" s="371"/>
      <c r="K19" s="371"/>
      <c r="L19" s="371"/>
      <c r="M19" s="361"/>
    </row>
    <row r="20" spans="1:13">
      <c r="A20" s="371"/>
      <c r="B20" s="371"/>
      <c r="C20" s="371"/>
      <c r="D20" s="371"/>
      <c r="E20" s="371"/>
      <c r="F20" s="371"/>
      <c r="G20" s="371"/>
      <c r="H20" s="371"/>
      <c r="I20" s="371"/>
      <c r="J20" s="371"/>
      <c r="K20" s="371"/>
      <c r="L20" s="371"/>
      <c r="M20" s="361"/>
    </row>
    <row r="21" spans="1:13">
      <c r="A21" s="371"/>
      <c r="B21" s="371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61"/>
    </row>
    <row r="22" spans="1:13" s="10" customFormat="1">
      <c r="A22" s="371"/>
      <c r="B22" s="371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61"/>
    </row>
    <row r="23" spans="1:13" s="10" customFormat="1">
      <c r="A23" s="371"/>
      <c r="B23" s="371"/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61"/>
    </row>
    <row r="24" spans="1:13" s="10" customFormat="1">
      <c r="A24" s="371"/>
      <c r="B24" s="371"/>
      <c r="C24" s="371"/>
      <c r="D24" s="371"/>
      <c r="E24" s="371"/>
      <c r="F24" s="371"/>
      <c r="G24" s="371"/>
      <c r="H24" s="371"/>
      <c r="I24" s="371"/>
      <c r="J24" s="371"/>
      <c r="K24" s="371"/>
      <c r="L24" s="371"/>
      <c r="M24" s="361"/>
    </row>
    <row r="25" spans="1:13">
      <c r="A25" s="371"/>
      <c r="B25" s="371"/>
      <c r="C25" s="371"/>
      <c r="D25" s="371"/>
      <c r="E25" s="371"/>
      <c r="F25" s="371"/>
      <c r="G25" s="371"/>
      <c r="H25" s="371"/>
      <c r="I25" s="371"/>
      <c r="J25" s="371"/>
      <c r="K25" s="371"/>
      <c r="L25" s="371"/>
      <c r="M25" s="361"/>
    </row>
    <row r="26" spans="1:13">
      <c r="A26" s="371"/>
      <c r="B26" s="371"/>
      <c r="C26" s="371"/>
      <c r="D26" s="371"/>
      <c r="E26" s="371"/>
      <c r="F26" s="371"/>
      <c r="G26" s="371"/>
      <c r="H26" s="371"/>
      <c r="I26" s="371"/>
      <c r="J26" s="371"/>
      <c r="K26" s="371"/>
      <c r="L26" s="371"/>
      <c r="M26" s="361"/>
    </row>
    <row r="27" spans="1:13">
      <c r="A27" s="363"/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4"/>
    </row>
    <row r="28" spans="1:13">
      <c r="A28" s="44" t="s">
        <v>6</v>
      </c>
      <c r="B28" s="61"/>
      <c r="C28" s="62"/>
      <c r="D28" s="62"/>
      <c r="E28" s="264" t="s">
        <v>73</v>
      </c>
      <c r="F28" s="264"/>
      <c r="G28" s="62"/>
      <c r="H28" s="62"/>
      <c r="I28" s="63"/>
      <c r="J28" s="44" t="s">
        <v>72</v>
      </c>
      <c r="K28" s="349"/>
      <c r="L28" s="350"/>
      <c r="M28" s="351"/>
    </row>
    <row r="30" spans="1:13" ht="13.5" customHeight="1"/>
    <row r="31" spans="1:13" s="5" customFormat="1" ht="21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4" ht="18.75" customHeight="1"/>
  </sheetData>
  <mergeCells count="18">
    <mergeCell ref="B4:M4"/>
    <mergeCell ref="B5:M5"/>
    <mergeCell ref="E28:F28"/>
    <mergeCell ref="K28:M28"/>
    <mergeCell ref="A7:M27"/>
    <mergeCell ref="A6:M6"/>
    <mergeCell ref="A4:A5"/>
    <mergeCell ref="J3:M3"/>
    <mergeCell ref="A1:A3"/>
    <mergeCell ref="C1:J1"/>
    <mergeCell ref="B2:C2"/>
    <mergeCell ref="D2:G2"/>
    <mergeCell ref="H2:I2"/>
    <mergeCell ref="J2:M2"/>
    <mergeCell ref="B3:C3"/>
    <mergeCell ref="D3:G3"/>
    <mergeCell ref="H3:I3"/>
    <mergeCell ref="L1:M1"/>
  </mergeCells>
  <phoneticPr fontId="2" type="noConversion"/>
  <pageMargins left="0.51181102362204722" right="0.51181102362204722" top="1.4960629921259843" bottom="0.98425196850393704" header="0.51181102362204722" footer="0.51181102362204722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A1:T53"/>
  <sheetViews>
    <sheetView workbookViewId="0">
      <selection activeCell="C18" sqref="C18"/>
    </sheetView>
  </sheetViews>
  <sheetFormatPr defaultRowHeight="12.75"/>
  <cols>
    <col min="1" max="1" width="32.28515625" customWidth="1"/>
    <col min="2" max="2" width="33.28515625" customWidth="1"/>
    <col min="3" max="3" width="32.85546875" customWidth="1"/>
    <col min="4" max="4" width="9.28515625" customWidth="1"/>
    <col min="5" max="5" width="11.85546875" customWidth="1"/>
    <col min="6" max="6" width="14.5703125" customWidth="1"/>
    <col min="7" max="7" width="31.85546875" customWidth="1"/>
    <col min="8" max="8" width="8.5703125" customWidth="1"/>
    <col min="9" max="9" width="11.5703125" customWidth="1"/>
    <col min="10" max="10" width="14.85546875" customWidth="1"/>
    <col min="11" max="11" width="19.7109375" customWidth="1"/>
  </cols>
  <sheetData>
    <row r="1" spans="1:20" ht="12.75" customHeight="1">
      <c r="A1" s="372" t="s">
        <v>952</v>
      </c>
      <c r="B1" s="372"/>
      <c r="C1" s="372"/>
      <c r="D1" s="372"/>
      <c r="E1" s="372"/>
      <c r="F1" s="372"/>
      <c r="G1" s="372"/>
      <c r="H1" s="372"/>
      <c r="I1" s="372"/>
      <c r="J1" s="372"/>
      <c r="K1" s="205"/>
      <c r="L1" s="205"/>
      <c r="M1" s="205"/>
      <c r="N1" s="205"/>
      <c r="O1" s="205"/>
      <c r="P1" s="205"/>
      <c r="Q1" s="205"/>
      <c r="R1" s="205"/>
      <c r="S1" s="205"/>
      <c r="T1" s="205"/>
    </row>
    <row r="2" spans="1:20" ht="12.75" customHeight="1">
      <c r="A2" s="372"/>
      <c r="B2" s="372"/>
      <c r="C2" s="372"/>
      <c r="D2" s="372"/>
      <c r="E2" s="372"/>
      <c r="F2" s="372"/>
      <c r="G2" s="372"/>
      <c r="H2" s="372"/>
      <c r="I2" s="372"/>
      <c r="J2" s="372"/>
      <c r="K2" s="205"/>
      <c r="L2" s="205"/>
      <c r="M2" s="205"/>
      <c r="N2" s="205"/>
      <c r="O2" s="205"/>
      <c r="P2" s="205"/>
      <c r="Q2" s="205"/>
      <c r="R2" s="205"/>
      <c r="S2" s="205"/>
      <c r="T2" s="205"/>
    </row>
    <row r="3" spans="1:20" ht="24">
      <c r="A3" s="204" t="s">
        <v>1</v>
      </c>
      <c r="B3" s="208"/>
      <c r="C3" s="373"/>
      <c r="D3" s="374"/>
      <c r="E3" s="374"/>
      <c r="F3" s="374"/>
      <c r="G3" s="374"/>
      <c r="H3" s="374"/>
      <c r="I3" s="374"/>
      <c r="J3" s="375"/>
    </row>
    <row r="4" spans="1:20" ht="20.25" customHeight="1">
      <c r="A4" s="206" t="s">
        <v>953</v>
      </c>
      <c r="B4" s="376">
        <v>580</v>
      </c>
      <c r="C4" s="377"/>
      <c r="D4" s="229"/>
      <c r="E4" s="207" t="s">
        <v>955</v>
      </c>
      <c r="F4" s="385" t="s">
        <v>954</v>
      </c>
      <c r="G4" s="386"/>
      <c r="H4" s="231"/>
      <c r="I4" s="381"/>
      <c r="J4" s="382"/>
      <c r="M4" s="178"/>
    </row>
    <row r="5" spans="1:20" ht="21.75">
      <c r="A5" s="206" t="s">
        <v>956</v>
      </c>
      <c r="B5" s="376">
        <v>4</v>
      </c>
      <c r="C5" s="377"/>
      <c r="D5" s="230"/>
      <c r="E5" s="206" t="s">
        <v>957</v>
      </c>
      <c r="F5" s="373"/>
      <c r="G5" s="374"/>
      <c r="H5" s="374"/>
      <c r="I5" s="374"/>
      <c r="J5" s="375"/>
    </row>
    <row r="6" spans="1:20" ht="23.25" customHeight="1">
      <c r="A6" s="373"/>
      <c r="B6" s="374"/>
      <c r="C6" s="374"/>
      <c r="D6" s="374"/>
      <c r="E6" s="374"/>
      <c r="F6" s="374"/>
      <c r="G6" s="374"/>
      <c r="H6" s="374"/>
      <c r="I6" s="374"/>
      <c r="J6" s="375"/>
    </row>
    <row r="7" spans="1:20" ht="24" customHeight="1">
      <c r="A7" s="388" t="s">
        <v>964</v>
      </c>
      <c r="B7" s="387" t="s">
        <v>961</v>
      </c>
      <c r="C7" s="387"/>
      <c r="D7" s="378" t="s">
        <v>958</v>
      </c>
      <c r="E7" s="379"/>
      <c r="F7" s="380"/>
      <c r="G7" s="383" t="s">
        <v>960</v>
      </c>
      <c r="H7" s="378" t="s">
        <v>959</v>
      </c>
      <c r="I7" s="379"/>
      <c r="J7" s="380"/>
    </row>
    <row r="8" spans="1:20" ht="25.5" customHeight="1">
      <c r="A8" s="388"/>
      <c r="B8" s="206" t="s">
        <v>962</v>
      </c>
      <c r="C8" s="206" t="s">
        <v>963</v>
      </c>
      <c r="D8" s="206" t="s">
        <v>20</v>
      </c>
      <c r="E8" s="204" t="s">
        <v>950</v>
      </c>
      <c r="F8" s="204" t="s">
        <v>951</v>
      </c>
      <c r="G8" s="384"/>
      <c r="H8" s="228" t="s">
        <v>20</v>
      </c>
      <c r="I8" s="232" t="s">
        <v>950</v>
      </c>
      <c r="J8" s="232" t="s">
        <v>951</v>
      </c>
    </row>
    <row r="9" spans="1:20">
      <c r="A9" s="209" t="s">
        <v>965</v>
      </c>
      <c r="B9" s="211" t="s">
        <v>966</v>
      </c>
      <c r="C9" s="211"/>
      <c r="D9" s="211"/>
      <c r="E9" s="213">
        <v>1450</v>
      </c>
      <c r="F9" s="210">
        <f>ROUND(E9/$B$4,2)</f>
        <v>2.5</v>
      </c>
      <c r="G9" s="211" t="s">
        <v>969</v>
      </c>
      <c r="H9" s="211"/>
      <c r="I9" s="215">
        <v>11.6</v>
      </c>
      <c r="J9" s="210">
        <f>ROUND(I9/$B$4,2)</f>
        <v>0.02</v>
      </c>
    </row>
    <row r="10" spans="1:20">
      <c r="A10" s="202"/>
      <c r="B10" s="212" t="s">
        <v>155</v>
      </c>
      <c r="C10" s="202"/>
      <c r="D10" s="202"/>
      <c r="E10" s="202">
        <v>11.6</v>
      </c>
      <c r="F10" s="210">
        <f t="shared" ref="F10:F53" si="0">ROUND(E10/$B$4,2)</f>
        <v>0.02</v>
      </c>
      <c r="G10" s="212" t="s">
        <v>433</v>
      </c>
      <c r="H10" s="212"/>
      <c r="I10" s="214">
        <v>58</v>
      </c>
      <c r="J10" s="210">
        <f t="shared" ref="J10:J53" si="1">ROUND(I10/$B$4,2)</f>
        <v>0.1</v>
      </c>
    </row>
    <row r="11" spans="1:20">
      <c r="A11" s="202"/>
      <c r="B11" s="212" t="s">
        <v>433</v>
      </c>
      <c r="C11" s="202"/>
      <c r="D11" s="202"/>
      <c r="E11" s="202">
        <v>58</v>
      </c>
      <c r="F11" s="210">
        <f t="shared" si="0"/>
        <v>0.1</v>
      </c>
      <c r="G11" s="202"/>
      <c r="H11" s="202"/>
      <c r="I11" s="202"/>
      <c r="J11" s="210">
        <f t="shared" si="1"/>
        <v>0</v>
      </c>
    </row>
    <row r="12" spans="1:20">
      <c r="A12" s="202"/>
      <c r="B12" s="212" t="s">
        <v>967</v>
      </c>
      <c r="C12" s="202"/>
      <c r="D12" s="202"/>
      <c r="E12" s="202">
        <v>1</v>
      </c>
      <c r="F12" s="210">
        <f t="shared" si="0"/>
        <v>0</v>
      </c>
      <c r="G12" s="202"/>
      <c r="H12" s="202"/>
      <c r="I12" s="202"/>
      <c r="J12" s="210">
        <f t="shared" si="1"/>
        <v>0</v>
      </c>
    </row>
    <row r="13" spans="1:20">
      <c r="A13" s="203"/>
      <c r="B13" s="203"/>
      <c r="C13" s="216" t="s">
        <v>968</v>
      </c>
      <c r="D13" s="216"/>
      <c r="E13" s="203">
        <v>38.86</v>
      </c>
      <c r="F13" s="210">
        <f t="shared" si="0"/>
        <v>7.0000000000000007E-2</v>
      </c>
      <c r="G13" s="203"/>
      <c r="H13" s="203"/>
      <c r="I13" s="203"/>
      <c r="J13" s="210">
        <f t="shared" si="1"/>
        <v>0</v>
      </c>
    </row>
    <row r="14" spans="1:20">
      <c r="A14" s="217" t="s">
        <v>970</v>
      </c>
      <c r="B14" s="210"/>
      <c r="C14" s="211" t="s">
        <v>968</v>
      </c>
      <c r="D14" s="211"/>
      <c r="E14" s="210">
        <v>1508</v>
      </c>
      <c r="F14" s="210">
        <f t="shared" si="0"/>
        <v>2.6</v>
      </c>
      <c r="G14" s="211" t="s">
        <v>973</v>
      </c>
      <c r="H14" s="211"/>
      <c r="I14" s="210">
        <v>87000</v>
      </c>
      <c r="J14" s="210">
        <f t="shared" si="1"/>
        <v>150</v>
      </c>
    </row>
    <row r="15" spans="1:20">
      <c r="A15" s="202"/>
      <c r="B15" s="202"/>
      <c r="C15" s="212" t="s">
        <v>985</v>
      </c>
      <c r="D15" s="212"/>
      <c r="E15" s="202">
        <v>63.8</v>
      </c>
      <c r="F15" s="210">
        <f t="shared" si="0"/>
        <v>0.11</v>
      </c>
      <c r="G15" s="202"/>
      <c r="H15" s="202"/>
      <c r="I15" s="202"/>
      <c r="J15" s="210">
        <f t="shared" si="1"/>
        <v>0</v>
      </c>
    </row>
    <row r="16" spans="1:20">
      <c r="A16" s="202"/>
      <c r="B16" s="202"/>
      <c r="C16" s="212" t="s">
        <v>971</v>
      </c>
      <c r="D16" s="212"/>
      <c r="E16" s="202">
        <v>87000</v>
      </c>
      <c r="F16" s="210">
        <f t="shared" si="0"/>
        <v>150</v>
      </c>
      <c r="G16" s="202"/>
      <c r="H16" s="202"/>
      <c r="I16" s="202"/>
      <c r="J16" s="210">
        <f t="shared" si="1"/>
        <v>0</v>
      </c>
    </row>
    <row r="17" spans="1:10">
      <c r="A17" s="202"/>
      <c r="B17" s="202"/>
      <c r="C17" s="212" t="s">
        <v>972</v>
      </c>
      <c r="D17" s="212"/>
      <c r="E17" s="202">
        <v>11884.2</v>
      </c>
      <c r="F17" s="210">
        <f t="shared" si="0"/>
        <v>20.49</v>
      </c>
      <c r="G17" s="202"/>
      <c r="H17" s="202"/>
      <c r="I17" s="202"/>
      <c r="J17" s="210">
        <f t="shared" si="1"/>
        <v>0</v>
      </c>
    </row>
    <row r="18" spans="1:10">
      <c r="A18" s="202"/>
      <c r="B18" s="212" t="s">
        <v>974</v>
      </c>
      <c r="C18" s="202"/>
      <c r="D18" s="202"/>
      <c r="E18" s="202">
        <v>2.9</v>
      </c>
      <c r="F18" s="210">
        <f t="shared" si="0"/>
        <v>0.01</v>
      </c>
      <c r="G18" s="202"/>
      <c r="H18" s="202"/>
      <c r="I18" s="202"/>
      <c r="J18" s="210">
        <f t="shared" si="1"/>
        <v>0</v>
      </c>
    </row>
    <row r="19" spans="1:10">
      <c r="A19" s="202"/>
      <c r="B19" s="212" t="s">
        <v>975</v>
      </c>
      <c r="C19" s="202"/>
      <c r="D19" s="202"/>
      <c r="E19" s="202">
        <v>3.9</v>
      </c>
      <c r="F19" s="210">
        <f t="shared" si="0"/>
        <v>0.01</v>
      </c>
      <c r="G19" s="202"/>
      <c r="H19" s="202"/>
      <c r="I19" s="202"/>
      <c r="J19" s="210">
        <f t="shared" si="1"/>
        <v>0</v>
      </c>
    </row>
    <row r="20" spans="1:10">
      <c r="A20" s="202"/>
      <c r="B20" s="212" t="s">
        <v>976</v>
      </c>
      <c r="C20" s="202"/>
      <c r="D20" s="202"/>
      <c r="E20" s="202">
        <v>4.9000000000000004</v>
      </c>
      <c r="F20" s="210">
        <f t="shared" si="0"/>
        <v>0.01</v>
      </c>
      <c r="G20" s="202"/>
      <c r="H20" s="202"/>
      <c r="I20" s="202"/>
      <c r="J20" s="210">
        <f t="shared" si="1"/>
        <v>0</v>
      </c>
    </row>
    <row r="21" spans="1:10">
      <c r="A21" s="202"/>
      <c r="B21" s="212" t="s">
        <v>977</v>
      </c>
      <c r="C21" s="202"/>
      <c r="D21" s="202"/>
      <c r="E21" s="202">
        <v>5.9</v>
      </c>
      <c r="F21" s="210">
        <f t="shared" si="0"/>
        <v>0.01</v>
      </c>
      <c r="G21" s="202"/>
      <c r="H21" s="202"/>
      <c r="I21" s="202"/>
      <c r="J21" s="210">
        <f t="shared" si="1"/>
        <v>0</v>
      </c>
    </row>
    <row r="22" spans="1:10">
      <c r="A22" s="202"/>
      <c r="B22" s="212" t="s">
        <v>978</v>
      </c>
      <c r="C22" s="202"/>
      <c r="D22" s="202"/>
      <c r="E22" s="202">
        <v>6.9</v>
      </c>
      <c r="F22" s="210">
        <f t="shared" si="0"/>
        <v>0.01</v>
      </c>
      <c r="G22" s="202"/>
      <c r="H22" s="202"/>
      <c r="I22" s="202"/>
      <c r="J22" s="210">
        <f t="shared" si="1"/>
        <v>0</v>
      </c>
    </row>
    <row r="23" spans="1:10">
      <c r="A23" s="202"/>
      <c r="B23" s="212" t="s">
        <v>979</v>
      </c>
      <c r="C23" s="202"/>
      <c r="D23" s="202"/>
      <c r="E23" s="202">
        <v>7.9</v>
      </c>
      <c r="F23" s="210">
        <f t="shared" si="0"/>
        <v>0.01</v>
      </c>
      <c r="G23" s="202"/>
      <c r="H23" s="202"/>
      <c r="I23" s="202"/>
      <c r="J23" s="210">
        <f t="shared" si="1"/>
        <v>0</v>
      </c>
    </row>
    <row r="24" spans="1:10">
      <c r="A24" s="202"/>
      <c r="B24" s="212" t="s">
        <v>980</v>
      </c>
      <c r="C24" s="202"/>
      <c r="D24" s="202"/>
      <c r="E24" s="202">
        <v>8.9</v>
      </c>
      <c r="F24" s="210">
        <f t="shared" si="0"/>
        <v>0.02</v>
      </c>
      <c r="G24" s="202"/>
      <c r="H24" s="202"/>
      <c r="I24" s="202"/>
      <c r="J24" s="210">
        <f t="shared" si="1"/>
        <v>0</v>
      </c>
    </row>
    <row r="25" spans="1:10">
      <c r="A25" s="202"/>
      <c r="B25" s="212" t="s">
        <v>981</v>
      </c>
      <c r="C25" s="202"/>
      <c r="D25" s="202"/>
      <c r="E25" s="202">
        <v>110.2</v>
      </c>
      <c r="F25" s="210">
        <f t="shared" si="0"/>
        <v>0.19</v>
      </c>
      <c r="G25" s="222"/>
      <c r="H25" s="222"/>
      <c r="I25" s="202"/>
      <c r="J25" s="210">
        <f t="shared" si="1"/>
        <v>0</v>
      </c>
    </row>
    <row r="26" spans="1:10">
      <c r="A26" s="202"/>
      <c r="B26" s="212" t="s">
        <v>727</v>
      </c>
      <c r="C26" s="202"/>
      <c r="D26" s="202"/>
      <c r="E26" s="202">
        <v>324.8</v>
      </c>
      <c r="F26" s="210">
        <f t="shared" si="0"/>
        <v>0.56000000000000005</v>
      </c>
      <c r="G26" s="222"/>
      <c r="H26" s="222"/>
      <c r="I26" s="202"/>
      <c r="J26" s="210">
        <f t="shared" si="1"/>
        <v>0</v>
      </c>
    </row>
    <row r="27" spans="1:10">
      <c r="A27" s="202"/>
      <c r="B27" s="212" t="s">
        <v>297</v>
      </c>
      <c r="C27" s="202"/>
      <c r="D27" s="202"/>
      <c r="E27" s="202">
        <v>324</v>
      </c>
      <c r="F27" s="210">
        <f t="shared" si="0"/>
        <v>0.56000000000000005</v>
      </c>
      <c r="G27" s="222"/>
      <c r="H27" s="222"/>
      <c r="I27" s="202"/>
      <c r="J27" s="210">
        <f t="shared" si="1"/>
        <v>0</v>
      </c>
    </row>
    <row r="28" spans="1:10">
      <c r="A28" s="202"/>
      <c r="B28" s="212" t="s">
        <v>982</v>
      </c>
      <c r="C28" s="202"/>
      <c r="D28" s="202"/>
      <c r="E28" s="202">
        <v>735</v>
      </c>
      <c r="F28" s="210">
        <f t="shared" si="0"/>
        <v>1.27</v>
      </c>
      <c r="G28" s="222"/>
      <c r="H28" s="222"/>
      <c r="I28" s="202"/>
      <c r="J28" s="210">
        <f t="shared" si="1"/>
        <v>0</v>
      </c>
    </row>
    <row r="29" spans="1:10">
      <c r="A29" s="202"/>
      <c r="B29" s="212" t="s">
        <v>318</v>
      </c>
      <c r="C29" s="202"/>
      <c r="D29" s="202"/>
      <c r="E29" s="202">
        <v>354</v>
      </c>
      <c r="F29" s="210">
        <f t="shared" si="0"/>
        <v>0.61</v>
      </c>
      <c r="G29" s="222"/>
      <c r="H29" s="222"/>
      <c r="I29" s="202"/>
      <c r="J29" s="210">
        <f t="shared" si="1"/>
        <v>0</v>
      </c>
    </row>
    <row r="30" spans="1:10">
      <c r="A30" s="202"/>
      <c r="B30" s="212" t="s">
        <v>275</v>
      </c>
      <c r="C30" s="202"/>
      <c r="D30" s="202"/>
      <c r="E30" s="202">
        <v>25.23</v>
      </c>
      <c r="F30" s="210">
        <f t="shared" si="0"/>
        <v>0.04</v>
      </c>
      <c r="G30" s="222"/>
      <c r="H30" s="222"/>
      <c r="I30" s="202"/>
      <c r="J30" s="210">
        <f t="shared" si="1"/>
        <v>0</v>
      </c>
    </row>
    <row r="31" spans="1:10">
      <c r="A31" s="202"/>
      <c r="B31" s="212" t="s">
        <v>368</v>
      </c>
      <c r="C31" s="202"/>
      <c r="D31" s="202"/>
      <c r="E31" s="202">
        <v>39.15</v>
      </c>
      <c r="F31" s="210">
        <f t="shared" si="0"/>
        <v>7.0000000000000007E-2</v>
      </c>
      <c r="G31" s="222"/>
      <c r="H31" s="222"/>
      <c r="I31" s="202"/>
      <c r="J31" s="210">
        <f t="shared" si="1"/>
        <v>0</v>
      </c>
    </row>
    <row r="32" spans="1:10">
      <c r="A32" s="202"/>
      <c r="B32" s="212" t="s">
        <v>270</v>
      </c>
      <c r="C32" s="202"/>
      <c r="D32" s="202"/>
      <c r="E32" s="202">
        <v>4.18</v>
      </c>
      <c r="F32" s="210">
        <f t="shared" si="0"/>
        <v>0.01</v>
      </c>
      <c r="G32" s="222"/>
      <c r="H32" s="222"/>
      <c r="I32" s="202"/>
      <c r="J32" s="210">
        <f t="shared" si="1"/>
        <v>0</v>
      </c>
    </row>
    <row r="33" spans="1:10">
      <c r="A33" s="202"/>
      <c r="B33" s="212" t="s">
        <v>983</v>
      </c>
      <c r="C33" s="202"/>
      <c r="D33" s="202"/>
      <c r="E33" s="202">
        <v>1</v>
      </c>
      <c r="F33" s="210">
        <f t="shared" si="0"/>
        <v>0</v>
      </c>
      <c r="G33" s="222"/>
      <c r="H33" s="222"/>
      <c r="I33" s="202"/>
      <c r="J33" s="210">
        <f t="shared" si="1"/>
        <v>0</v>
      </c>
    </row>
    <row r="34" spans="1:10">
      <c r="A34" s="202"/>
      <c r="B34" s="212" t="s">
        <v>967</v>
      </c>
      <c r="C34" s="202"/>
      <c r="D34" s="202"/>
      <c r="E34" s="202">
        <v>3</v>
      </c>
      <c r="F34" s="210">
        <f t="shared" si="0"/>
        <v>0.01</v>
      </c>
      <c r="G34" s="222"/>
      <c r="H34" s="210"/>
      <c r="I34" s="202"/>
      <c r="J34" s="210">
        <f t="shared" si="1"/>
        <v>0</v>
      </c>
    </row>
    <row r="35" spans="1:10">
      <c r="A35" s="217" t="s">
        <v>984</v>
      </c>
      <c r="B35" s="211" t="s">
        <v>967</v>
      </c>
      <c r="C35" s="221"/>
      <c r="D35" s="211"/>
      <c r="E35" s="210"/>
      <c r="F35" s="210">
        <f t="shared" si="0"/>
        <v>0</v>
      </c>
      <c r="G35" s="219"/>
      <c r="H35" s="210"/>
      <c r="I35" s="210"/>
      <c r="J35" s="210">
        <f t="shared" si="1"/>
        <v>0</v>
      </c>
    </row>
    <row r="36" spans="1:10">
      <c r="A36" s="235"/>
      <c r="B36" s="235"/>
      <c r="C36" s="220" t="s">
        <v>968</v>
      </c>
      <c r="D36" s="212"/>
      <c r="E36" s="202"/>
      <c r="F36" s="210">
        <f t="shared" si="0"/>
        <v>0</v>
      </c>
      <c r="G36" s="218"/>
      <c r="H36" s="235"/>
      <c r="I36" s="202"/>
      <c r="J36" s="210">
        <f t="shared" si="1"/>
        <v>0</v>
      </c>
    </row>
    <row r="37" spans="1:10">
      <c r="A37" s="236"/>
      <c r="B37" s="239"/>
      <c r="C37" s="224" t="s">
        <v>985</v>
      </c>
      <c r="D37" s="216"/>
      <c r="E37" s="203"/>
      <c r="F37" s="210">
        <f t="shared" si="0"/>
        <v>0</v>
      </c>
      <c r="G37" s="223"/>
      <c r="H37" s="236"/>
      <c r="I37" s="203"/>
      <c r="J37" s="210">
        <f t="shared" si="1"/>
        <v>0</v>
      </c>
    </row>
    <row r="38" spans="1:10">
      <c r="A38" s="217" t="s">
        <v>986</v>
      </c>
      <c r="B38" s="240" t="s">
        <v>987</v>
      </c>
      <c r="C38" s="219"/>
      <c r="D38" s="210"/>
      <c r="E38" s="210">
        <v>440.8</v>
      </c>
      <c r="F38" s="210">
        <f t="shared" si="0"/>
        <v>0.76</v>
      </c>
      <c r="G38" s="221" t="s">
        <v>988</v>
      </c>
      <c r="H38" s="211"/>
      <c r="I38" s="210">
        <v>26.1</v>
      </c>
      <c r="J38" s="210">
        <f t="shared" si="1"/>
        <v>0.05</v>
      </c>
    </row>
    <row r="39" spans="1:10">
      <c r="A39" s="235"/>
      <c r="B39" s="241" t="s">
        <v>967</v>
      </c>
      <c r="C39" s="218"/>
      <c r="D39" s="202"/>
      <c r="E39" s="202">
        <v>0.2</v>
      </c>
      <c r="F39" s="210">
        <f t="shared" si="0"/>
        <v>0</v>
      </c>
      <c r="G39" s="218"/>
      <c r="H39" s="235"/>
      <c r="I39" s="202"/>
      <c r="J39" s="210">
        <f t="shared" si="1"/>
        <v>0</v>
      </c>
    </row>
    <row r="40" spans="1:10">
      <c r="A40" s="235"/>
      <c r="B40" s="235"/>
      <c r="C40" s="220" t="s">
        <v>968</v>
      </c>
      <c r="D40" s="212"/>
      <c r="E40" s="202">
        <v>765.6</v>
      </c>
      <c r="F40" s="210">
        <f t="shared" si="0"/>
        <v>1.32</v>
      </c>
      <c r="G40" s="218"/>
      <c r="H40" s="235"/>
      <c r="I40" s="202"/>
      <c r="J40" s="210">
        <f t="shared" si="1"/>
        <v>0</v>
      </c>
    </row>
    <row r="41" spans="1:10">
      <c r="A41" s="236"/>
      <c r="B41" s="236"/>
      <c r="C41" s="224" t="s">
        <v>985</v>
      </c>
      <c r="D41" s="216"/>
      <c r="E41" s="203">
        <v>394.4</v>
      </c>
      <c r="F41" s="210">
        <f t="shared" si="0"/>
        <v>0.68</v>
      </c>
      <c r="G41" s="223"/>
      <c r="H41" s="236"/>
      <c r="I41" s="203"/>
      <c r="J41" s="210">
        <f t="shared" si="1"/>
        <v>0</v>
      </c>
    </row>
    <row r="42" spans="1:10">
      <c r="A42" s="217" t="s">
        <v>989</v>
      </c>
      <c r="B42" s="211" t="s">
        <v>174</v>
      </c>
      <c r="C42" s="219"/>
      <c r="D42" s="210"/>
      <c r="E42" s="226">
        <v>23.2</v>
      </c>
      <c r="F42" s="210">
        <f t="shared" si="0"/>
        <v>0.04</v>
      </c>
      <c r="G42" s="221" t="s">
        <v>991</v>
      </c>
      <c r="H42" s="211"/>
      <c r="I42" s="210">
        <v>881.02</v>
      </c>
      <c r="J42" s="210">
        <f t="shared" si="1"/>
        <v>1.52</v>
      </c>
    </row>
    <row r="43" spans="1:10">
      <c r="A43" s="236"/>
      <c r="B43" s="216" t="s">
        <v>990</v>
      </c>
      <c r="C43" s="223"/>
      <c r="D43" s="203"/>
      <c r="E43" s="227">
        <v>1798</v>
      </c>
      <c r="F43" s="210">
        <f t="shared" si="0"/>
        <v>3.1</v>
      </c>
      <c r="G43" s="223"/>
      <c r="H43" s="236"/>
      <c r="I43" s="203"/>
      <c r="J43" s="210">
        <f t="shared" si="1"/>
        <v>0</v>
      </c>
    </row>
    <row r="44" spans="1:10">
      <c r="A44" s="209" t="s">
        <v>992</v>
      </c>
      <c r="B44" s="210"/>
      <c r="C44" s="221" t="s">
        <v>985</v>
      </c>
      <c r="D44" s="211"/>
      <c r="E44" s="226">
        <v>20.420000000000002</v>
      </c>
      <c r="F44" s="210">
        <f t="shared" si="0"/>
        <v>0.04</v>
      </c>
      <c r="G44" s="221" t="s">
        <v>993</v>
      </c>
      <c r="H44" s="211"/>
      <c r="I44" s="210">
        <v>29</v>
      </c>
      <c r="J44" s="210">
        <f t="shared" si="1"/>
        <v>0.05</v>
      </c>
    </row>
    <row r="45" spans="1:10">
      <c r="A45" s="236"/>
      <c r="B45" s="236"/>
      <c r="C45" s="224" t="s">
        <v>968</v>
      </c>
      <c r="D45" s="216"/>
      <c r="E45" s="227">
        <v>13.92</v>
      </c>
      <c r="F45" s="210">
        <f t="shared" si="0"/>
        <v>0.02</v>
      </c>
      <c r="G45" s="224" t="s">
        <v>994</v>
      </c>
      <c r="H45" s="216"/>
      <c r="I45" s="203">
        <v>7.83</v>
      </c>
      <c r="J45" s="210">
        <f t="shared" si="1"/>
        <v>0.01</v>
      </c>
    </row>
    <row r="46" spans="1:10">
      <c r="A46" s="209" t="s">
        <v>995</v>
      </c>
      <c r="B46" s="211" t="s">
        <v>967</v>
      </c>
      <c r="C46" s="219"/>
      <c r="D46" s="210"/>
      <c r="E46" s="226">
        <v>0.05</v>
      </c>
      <c r="F46" s="210">
        <f t="shared" si="0"/>
        <v>0</v>
      </c>
      <c r="G46" s="221" t="s">
        <v>996</v>
      </c>
      <c r="H46" s="211"/>
      <c r="I46" s="210">
        <v>448.05</v>
      </c>
      <c r="J46" s="210">
        <f t="shared" si="1"/>
        <v>0.77</v>
      </c>
    </row>
    <row r="47" spans="1:10">
      <c r="A47" s="235"/>
      <c r="B47" s="235"/>
      <c r="C47" s="220" t="s">
        <v>985</v>
      </c>
      <c r="D47" s="212"/>
      <c r="E47" s="225">
        <v>24.94</v>
      </c>
      <c r="F47" s="210">
        <f t="shared" si="0"/>
        <v>0.04</v>
      </c>
      <c r="G47" s="218"/>
      <c r="H47" s="235"/>
      <c r="I47" s="202"/>
      <c r="J47" s="210">
        <f t="shared" si="1"/>
        <v>0</v>
      </c>
    </row>
    <row r="48" spans="1:10">
      <c r="A48" s="235"/>
      <c r="B48" s="235"/>
      <c r="C48" s="220" t="s">
        <v>968</v>
      </c>
      <c r="D48" s="212"/>
      <c r="E48" s="225">
        <v>45.24</v>
      </c>
      <c r="F48" s="210">
        <f t="shared" si="0"/>
        <v>0.08</v>
      </c>
      <c r="G48" s="218"/>
      <c r="H48" s="235"/>
      <c r="I48" s="202"/>
      <c r="J48" s="210">
        <f t="shared" si="1"/>
        <v>0</v>
      </c>
    </row>
    <row r="49" spans="1:10">
      <c r="A49" s="209" t="s">
        <v>997</v>
      </c>
      <c r="B49" s="211" t="s">
        <v>156</v>
      </c>
      <c r="C49" s="219"/>
      <c r="D49" s="210"/>
      <c r="E49" s="210">
        <v>11.6</v>
      </c>
      <c r="F49" s="210">
        <f t="shared" si="0"/>
        <v>0.02</v>
      </c>
      <c r="G49" s="219"/>
      <c r="H49" s="210"/>
      <c r="I49" s="210"/>
      <c r="J49" s="210">
        <f t="shared" si="1"/>
        <v>0</v>
      </c>
    </row>
    <row r="50" spans="1:10">
      <c r="A50" s="235"/>
      <c r="B50" s="212" t="s">
        <v>154</v>
      </c>
      <c r="C50" s="218"/>
      <c r="D50" s="202"/>
      <c r="E50" s="225">
        <v>162.4</v>
      </c>
      <c r="F50" s="210">
        <f t="shared" si="0"/>
        <v>0.28000000000000003</v>
      </c>
      <c r="G50" s="218"/>
      <c r="H50" s="235"/>
      <c r="I50" s="202"/>
      <c r="J50" s="210">
        <f t="shared" si="1"/>
        <v>0</v>
      </c>
    </row>
    <row r="51" spans="1:10">
      <c r="A51" s="235"/>
      <c r="B51" s="212" t="s">
        <v>998</v>
      </c>
      <c r="C51" s="218"/>
      <c r="D51" s="202"/>
      <c r="E51" s="225">
        <v>200</v>
      </c>
      <c r="F51" s="210">
        <f t="shared" si="0"/>
        <v>0.34</v>
      </c>
      <c r="G51" s="218"/>
      <c r="H51" s="235"/>
      <c r="I51" s="202"/>
      <c r="J51" s="210">
        <f t="shared" si="1"/>
        <v>0</v>
      </c>
    </row>
    <row r="52" spans="1:10">
      <c r="A52" s="235"/>
      <c r="B52" s="235"/>
      <c r="C52" s="220" t="s">
        <v>985</v>
      </c>
      <c r="D52" s="212"/>
      <c r="E52" s="225">
        <v>7.54</v>
      </c>
      <c r="F52" s="210">
        <f t="shared" si="0"/>
        <v>0.01</v>
      </c>
      <c r="G52" s="218"/>
      <c r="H52" s="235"/>
      <c r="I52" s="202"/>
      <c r="J52" s="210">
        <f t="shared" si="1"/>
        <v>0</v>
      </c>
    </row>
    <row r="53" spans="1:10">
      <c r="A53" s="236"/>
      <c r="B53" s="236"/>
      <c r="C53" s="223"/>
      <c r="D53" s="203"/>
      <c r="E53" s="203"/>
      <c r="F53" s="238">
        <f t="shared" si="0"/>
        <v>0</v>
      </c>
      <c r="G53" s="223"/>
      <c r="H53" s="236"/>
      <c r="I53" s="203"/>
      <c r="J53" s="238">
        <f t="shared" si="1"/>
        <v>0</v>
      </c>
    </row>
  </sheetData>
  <mergeCells count="13">
    <mergeCell ref="A1:J2"/>
    <mergeCell ref="C3:J3"/>
    <mergeCell ref="B4:C4"/>
    <mergeCell ref="B5:C5"/>
    <mergeCell ref="D7:F7"/>
    <mergeCell ref="H7:J7"/>
    <mergeCell ref="I4:J4"/>
    <mergeCell ref="F5:J5"/>
    <mergeCell ref="A6:J6"/>
    <mergeCell ref="G7:G8"/>
    <mergeCell ref="F4:G4"/>
    <mergeCell ref="B7:C7"/>
    <mergeCell ref="A7:A8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1"/>
  <dimension ref="A1:K52"/>
  <sheetViews>
    <sheetView topLeftCell="A15" workbookViewId="0">
      <selection activeCell="M10" sqref="M10"/>
    </sheetView>
  </sheetViews>
  <sheetFormatPr defaultRowHeight="12.75"/>
  <cols>
    <col min="2" max="2" width="21.28515625" customWidth="1"/>
    <col min="7" max="7" width="16" customWidth="1"/>
    <col min="8" max="8" width="10" customWidth="1"/>
    <col min="9" max="9" width="13.42578125" customWidth="1"/>
    <col min="10" max="10" width="17.85546875" customWidth="1"/>
    <col min="11" max="11" width="18.28515625" customWidth="1"/>
  </cols>
  <sheetData>
    <row r="1" spans="1:11" ht="21.75">
      <c r="A1" s="392" t="s">
        <v>1010</v>
      </c>
      <c r="B1" s="393"/>
      <c r="C1" s="393"/>
      <c r="D1" s="393"/>
      <c r="E1" s="393"/>
      <c r="F1" s="393"/>
      <c r="G1" s="393"/>
      <c r="H1" s="393"/>
      <c r="I1" s="393"/>
      <c r="J1" s="393"/>
      <c r="K1" s="394"/>
    </row>
    <row r="2" spans="1:11" ht="13.5" customHeight="1">
      <c r="A2" s="406" t="s">
        <v>1</v>
      </c>
      <c r="B2" s="407"/>
      <c r="C2" s="401"/>
      <c r="D2" s="402"/>
      <c r="E2" s="242"/>
      <c r="F2" s="242"/>
      <c r="G2" s="389" t="s">
        <v>999</v>
      </c>
      <c r="H2" s="389"/>
      <c r="I2" s="389"/>
      <c r="J2" s="261"/>
      <c r="K2" s="260"/>
    </row>
    <row r="3" spans="1:11">
      <c r="A3" s="408" t="s">
        <v>1000</v>
      </c>
      <c r="B3" s="409"/>
      <c r="C3" s="243"/>
      <c r="D3" s="257" t="s">
        <v>1014</v>
      </c>
      <c r="E3" s="391"/>
      <c r="F3" s="391"/>
      <c r="G3" s="390" t="s">
        <v>1011</v>
      </c>
      <c r="H3" s="390"/>
      <c r="I3" s="390"/>
      <c r="J3" s="262"/>
      <c r="K3" s="258"/>
    </row>
    <row r="4" spans="1:11">
      <c r="A4" s="408" t="s">
        <v>1001</v>
      </c>
      <c r="B4" s="409"/>
      <c r="C4" s="243"/>
      <c r="D4" s="256" t="s">
        <v>1013</v>
      </c>
      <c r="E4" s="374"/>
      <c r="F4" s="374"/>
      <c r="G4" s="374"/>
      <c r="H4" s="374"/>
      <c r="I4" s="374"/>
      <c r="J4" s="374"/>
      <c r="K4" s="375"/>
    </row>
    <row r="5" spans="1:11" ht="15" customHeight="1">
      <c r="A5" s="403" t="s">
        <v>1002</v>
      </c>
      <c r="B5" s="404"/>
      <c r="C5" s="404"/>
      <c r="D5" s="404"/>
      <c r="E5" s="404"/>
      <c r="F5" s="404"/>
      <c r="G5" s="404"/>
      <c r="H5" s="404"/>
      <c r="I5" s="404"/>
      <c r="J5" s="404"/>
      <c r="K5" s="405"/>
    </row>
    <row r="6" spans="1:11">
      <c r="A6" s="255" t="s">
        <v>946</v>
      </c>
      <c r="B6" s="234" t="s">
        <v>21</v>
      </c>
      <c r="C6" s="244" t="s">
        <v>1003</v>
      </c>
      <c r="D6" s="244" t="s">
        <v>20</v>
      </c>
      <c r="E6" s="244" t="s">
        <v>22</v>
      </c>
      <c r="F6" s="244" t="s">
        <v>20</v>
      </c>
      <c r="G6" s="244" t="s">
        <v>1004</v>
      </c>
      <c r="H6" s="234" t="s">
        <v>1005</v>
      </c>
      <c r="I6" s="244" t="s">
        <v>20</v>
      </c>
      <c r="J6" s="244" t="s">
        <v>1006</v>
      </c>
      <c r="K6" s="244" t="s">
        <v>1007</v>
      </c>
    </row>
    <row r="7" spans="1:11">
      <c r="A7" s="235">
        <v>1</v>
      </c>
      <c r="B7" s="235"/>
      <c r="C7" s="245"/>
      <c r="D7" s="246"/>
      <c r="E7" s="210"/>
      <c r="F7" s="210"/>
      <c r="G7" s="210" t="e">
        <f>C7/$C$28%</f>
        <v>#DIV/0!</v>
      </c>
      <c r="H7" s="210"/>
      <c r="I7" s="210"/>
      <c r="J7" s="247">
        <f>F7*H7</f>
        <v>0</v>
      </c>
      <c r="K7" s="210" t="e">
        <f>J7/$J$28</f>
        <v>#DIV/0!</v>
      </c>
    </row>
    <row r="8" spans="1:11">
      <c r="A8" s="235"/>
      <c r="B8" s="235"/>
      <c r="C8" s="248"/>
      <c r="D8" s="237"/>
      <c r="E8" s="235"/>
      <c r="F8" s="235"/>
      <c r="G8" s="235" t="e">
        <f t="shared" ref="G8:G26" si="0">C8/$C$28%</f>
        <v>#DIV/0!</v>
      </c>
      <c r="H8" s="235"/>
      <c r="I8" s="235"/>
      <c r="J8" s="249">
        <f t="shared" ref="J8:J26" si="1">F8*H8</f>
        <v>0</v>
      </c>
      <c r="K8" s="235" t="e">
        <f t="shared" ref="K8:K26" si="2">J8/$J$28</f>
        <v>#DIV/0!</v>
      </c>
    </row>
    <row r="9" spans="1:11">
      <c r="A9" s="235"/>
      <c r="B9" s="235"/>
      <c r="C9" s="248"/>
      <c r="D9" s="237"/>
      <c r="E9" s="235"/>
      <c r="F9" s="235"/>
      <c r="G9" s="235" t="e">
        <f t="shared" si="0"/>
        <v>#DIV/0!</v>
      </c>
      <c r="H9" s="235"/>
      <c r="I9" s="235"/>
      <c r="J9" s="249">
        <f t="shared" si="1"/>
        <v>0</v>
      </c>
      <c r="K9" s="235" t="e">
        <f t="shared" si="2"/>
        <v>#DIV/0!</v>
      </c>
    </row>
    <row r="10" spans="1:11">
      <c r="A10" s="235"/>
      <c r="B10" s="235"/>
      <c r="C10" s="248"/>
      <c r="D10" s="237"/>
      <c r="E10" s="235"/>
      <c r="F10" s="235"/>
      <c r="G10" s="235" t="e">
        <f t="shared" si="0"/>
        <v>#DIV/0!</v>
      </c>
      <c r="H10" s="235"/>
      <c r="I10" s="235"/>
      <c r="J10" s="249">
        <f t="shared" si="1"/>
        <v>0</v>
      </c>
      <c r="K10" s="235" t="e">
        <f t="shared" si="2"/>
        <v>#DIV/0!</v>
      </c>
    </row>
    <row r="11" spans="1:11">
      <c r="A11" s="235"/>
      <c r="B11" s="235"/>
      <c r="C11" s="248"/>
      <c r="D11" s="237"/>
      <c r="E11" s="235"/>
      <c r="F11" s="235"/>
      <c r="G11" s="235" t="e">
        <f t="shared" si="0"/>
        <v>#DIV/0!</v>
      </c>
      <c r="H11" s="235"/>
      <c r="I11" s="235"/>
      <c r="J11" s="249">
        <f t="shared" si="1"/>
        <v>0</v>
      </c>
      <c r="K11" s="235" t="e">
        <f t="shared" si="2"/>
        <v>#DIV/0!</v>
      </c>
    </row>
    <row r="12" spans="1:11">
      <c r="A12" s="235"/>
      <c r="B12" s="235"/>
      <c r="C12" s="248"/>
      <c r="D12" s="237"/>
      <c r="E12" s="235"/>
      <c r="F12" s="235"/>
      <c r="G12" s="235" t="e">
        <f t="shared" si="0"/>
        <v>#DIV/0!</v>
      </c>
      <c r="H12" s="235"/>
      <c r="I12" s="235"/>
      <c r="J12" s="249">
        <f t="shared" si="1"/>
        <v>0</v>
      </c>
      <c r="K12" s="235" t="e">
        <f t="shared" si="2"/>
        <v>#DIV/0!</v>
      </c>
    </row>
    <row r="13" spans="1:11">
      <c r="A13" s="235"/>
      <c r="B13" s="235"/>
      <c r="C13" s="248"/>
      <c r="D13" s="237"/>
      <c r="E13" s="235"/>
      <c r="F13" s="235"/>
      <c r="G13" s="235" t="e">
        <f t="shared" si="0"/>
        <v>#DIV/0!</v>
      </c>
      <c r="H13" s="235"/>
      <c r="I13" s="235"/>
      <c r="J13" s="249">
        <f t="shared" si="1"/>
        <v>0</v>
      </c>
      <c r="K13" s="235" t="e">
        <f t="shared" si="2"/>
        <v>#DIV/0!</v>
      </c>
    </row>
    <row r="14" spans="1:11">
      <c r="A14" s="235"/>
      <c r="B14" s="235"/>
      <c r="C14" s="248"/>
      <c r="D14" s="237"/>
      <c r="E14" s="235"/>
      <c r="F14" s="235"/>
      <c r="G14" s="235" t="e">
        <f t="shared" si="0"/>
        <v>#DIV/0!</v>
      </c>
      <c r="H14" s="235"/>
      <c r="I14" s="235"/>
      <c r="J14" s="249">
        <f t="shared" si="1"/>
        <v>0</v>
      </c>
      <c r="K14" s="235" t="e">
        <f t="shared" si="2"/>
        <v>#DIV/0!</v>
      </c>
    </row>
    <row r="15" spans="1:11">
      <c r="A15" s="235"/>
      <c r="B15" s="235"/>
      <c r="C15" s="248"/>
      <c r="D15" s="237"/>
      <c r="E15" s="235"/>
      <c r="F15" s="235"/>
      <c r="G15" s="235" t="e">
        <f t="shared" si="0"/>
        <v>#DIV/0!</v>
      </c>
      <c r="H15" s="235"/>
      <c r="I15" s="235"/>
      <c r="J15" s="249">
        <f t="shared" si="1"/>
        <v>0</v>
      </c>
      <c r="K15" s="235" t="e">
        <f t="shared" si="2"/>
        <v>#DIV/0!</v>
      </c>
    </row>
    <row r="16" spans="1:11">
      <c r="A16" s="235"/>
      <c r="B16" s="235"/>
      <c r="C16" s="248"/>
      <c r="D16" s="237"/>
      <c r="E16" s="235"/>
      <c r="F16" s="235"/>
      <c r="G16" s="235" t="e">
        <f t="shared" si="0"/>
        <v>#DIV/0!</v>
      </c>
      <c r="H16" s="235"/>
      <c r="I16" s="235"/>
      <c r="J16" s="249">
        <f t="shared" si="1"/>
        <v>0</v>
      </c>
      <c r="K16" s="235" t="e">
        <f t="shared" si="2"/>
        <v>#DIV/0!</v>
      </c>
    </row>
    <row r="17" spans="1:11">
      <c r="A17" s="235"/>
      <c r="B17" s="235"/>
      <c r="C17" s="248"/>
      <c r="D17" s="237"/>
      <c r="E17" s="235"/>
      <c r="F17" s="235"/>
      <c r="G17" s="235" t="e">
        <f t="shared" si="0"/>
        <v>#DIV/0!</v>
      </c>
      <c r="H17" s="235"/>
      <c r="I17" s="235"/>
      <c r="J17" s="249">
        <f t="shared" si="1"/>
        <v>0</v>
      </c>
      <c r="K17" s="235" t="e">
        <f t="shared" si="2"/>
        <v>#DIV/0!</v>
      </c>
    </row>
    <row r="18" spans="1:11">
      <c r="A18" s="235"/>
      <c r="B18" s="235"/>
      <c r="C18" s="248"/>
      <c r="D18" s="237"/>
      <c r="E18" s="235"/>
      <c r="F18" s="235"/>
      <c r="G18" s="235" t="e">
        <f t="shared" si="0"/>
        <v>#DIV/0!</v>
      </c>
      <c r="H18" s="235"/>
      <c r="I18" s="235"/>
      <c r="J18" s="249">
        <f t="shared" si="1"/>
        <v>0</v>
      </c>
      <c r="K18" s="235" t="e">
        <f t="shared" si="2"/>
        <v>#DIV/0!</v>
      </c>
    </row>
    <row r="19" spans="1:11">
      <c r="A19" s="235"/>
      <c r="B19" s="235"/>
      <c r="C19" s="248"/>
      <c r="D19" s="237"/>
      <c r="E19" s="235"/>
      <c r="F19" s="235"/>
      <c r="G19" s="235" t="e">
        <f t="shared" si="0"/>
        <v>#DIV/0!</v>
      </c>
      <c r="H19" s="235"/>
      <c r="I19" s="235"/>
      <c r="J19" s="249">
        <f t="shared" si="1"/>
        <v>0</v>
      </c>
      <c r="K19" s="235" t="e">
        <f t="shared" si="2"/>
        <v>#DIV/0!</v>
      </c>
    </row>
    <row r="20" spans="1:11">
      <c r="A20" s="235"/>
      <c r="B20" s="235"/>
      <c r="C20" s="248"/>
      <c r="D20" s="237"/>
      <c r="E20" s="235"/>
      <c r="F20" s="235"/>
      <c r="G20" s="235" t="e">
        <f t="shared" si="0"/>
        <v>#DIV/0!</v>
      </c>
      <c r="H20" s="235"/>
      <c r="I20" s="235"/>
      <c r="J20" s="249">
        <f t="shared" si="1"/>
        <v>0</v>
      </c>
      <c r="K20" s="235" t="e">
        <f t="shared" si="2"/>
        <v>#DIV/0!</v>
      </c>
    </row>
    <row r="21" spans="1:11">
      <c r="A21" s="235"/>
      <c r="B21" s="235"/>
      <c r="C21" s="248"/>
      <c r="D21" s="237"/>
      <c r="E21" s="235"/>
      <c r="F21" s="235"/>
      <c r="G21" s="235" t="e">
        <f t="shared" si="0"/>
        <v>#DIV/0!</v>
      </c>
      <c r="H21" s="235"/>
      <c r="I21" s="235"/>
      <c r="J21" s="249">
        <f t="shared" si="1"/>
        <v>0</v>
      </c>
      <c r="K21" s="235" t="e">
        <f t="shared" si="2"/>
        <v>#DIV/0!</v>
      </c>
    </row>
    <row r="22" spans="1:11">
      <c r="A22" s="235"/>
      <c r="B22" s="235"/>
      <c r="C22" s="248"/>
      <c r="D22" s="237"/>
      <c r="E22" s="235"/>
      <c r="F22" s="235"/>
      <c r="G22" s="235" t="e">
        <f t="shared" si="0"/>
        <v>#DIV/0!</v>
      </c>
      <c r="H22" s="235"/>
      <c r="I22" s="235"/>
      <c r="J22" s="249">
        <f t="shared" si="1"/>
        <v>0</v>
      </c>
      <c r="K22" s="235" t="e">
        <f t="shared" si="2"/>
        <v>#DIV/0!</v>
      </c>
    </row>
    <row r="23" spans="1:11">
      <c r="A23" s="235"/>
      <c r="B23" s="235"/>
      <c r="C23" s="248"/>
      <c r="D23" s="237"/>
      <c r="E23" s="235"/>
      <c r="F23" s="235"/>
      <c r="G23" s="235" t="e">
        <f t="shared" si="0"/>
        <v>#DIV/0!</v>
      </c>
      <c r="H23" s="235"/>
      <c r="I23" s="235"/>
      <c r="J23" s="249">
        <f t="shared" si="1"/>
        <v>0</v>
      </c>
      <c r="K23" s="235" t="e">
        <f t="shared" si="2"/>
        <v>#DIV/0!</v>
      </c>
    </row>
    <row r="24" spans="1:11">
      <c r="A24" s="235"/>
      <c r="B24" s="235"/>
      <c r="C24" s="248"/>
      <c r="D24" s="237"/>
      <c r="E24" s="235"/>
      <c r="F24" s="235"/>
      <c r="G24" s="235" t="e">
        <f t="shared" si="0"/>
        <v>#DIV/0!</v>
      </c>
      <c r="H24" s="235"/>
      <c r="I24" s="235"/>
      <c r="J24" s="249">
        <f t="shared" si="1"/>
        <v>0</v>
      </c>
      <c r="K24" s="235" t="e">
        <f t="shared" si="2"/>
        <v>#DIV/0!</v>
      </c>
    </row>
    <row r="25" spans="1:11">
      <c r="A25" s="235"/>
      <c r="B25" s="235"/>
      <c r="C25" s="248"/>
      <c r="D25" s="237"/>
      <c r="E25" s="235"/>
      <c r="F25" s="235"/>
      <c r="G25" s="235" t="e">
        <f t="shared" si="0"/>
        <v>#DIV/0!</v>
      </c>
      <c r="H25" s="235"/>
      <c r="I25" s="235"/>
      <c r="J25" s="249">
        <f t="shared" si="1"/>
        <v>0</v>
      </c>
      <c r="K25" s="235" t="e">
        <f t="shared" si="2"/>
        <v>#DIV/0!</v>
      </c>
    </row>
    <row r="26" spans="1:11">
      <c r="A26" s="235"/>
      <c r="B26" s="236"/>
      <c r="C26" s="250"/>
      <c r="D26" s="251"/>
      <c r="E26" s="236"/>
      <c r="F26" s="236"/>
      <c r="G26" s="236" t="e">
        <f t="shared" si="0"/>
        <v>#DIV/0!</v>
      </c>
      <c r="H26" s="236"/>
      <c r="I26" s="236"/>
      <c r="J26" s="252">
        <f t="shared" si="1"/>
        <v>0</v>
      </c>
      <c r="K26" s="236" t="e">
        <f t="shared" si="2"/>
        <v>#DIV/0!</v>
      </c>
    </row>
    <row r="27" spans="1:11">
      <c r="A27" s="235"/>
      <c r="B27" s="236"/>
      <c r="C27" s="250"/>
      <c r="D27" s="251"/>
      <c r="E27" s="236"/>
      <c r="F27" s="236"/>
      <c r="G27" s="236" t="e">
        <f t="shared" ref="G27" si="3">C27/$C$28%</f>
        <v>#DIV/0!</v>
      </c>
      <c r="H27" s="236"/>
      <c r="I27" s="236"/>
      <c r="J27" s="252">
        <f t="shared" ref="J27" si="4">F27*H27</f>
        <v>0</v>
      </c>
      <c r="K27" s="236" t="e">
        <f t="shared" ref="K27" si="5">J27/$J$28</f>
        <v>#DIV/0!</v>
      </c>
    </row>
    <row r="28" spans="1:11">
      <c r="A28" s="238"/>
      <c r="B28" s="233" t="s">
        <v>1008</v>
      </c>
      <c r="C28" s="242">
        <f>SUM(C7:C26)</f>
        <v>0</v>
      </c>
      <c r="D28" s="223"/>
      <c r="E28" s="223"/>
      <c r="F28" s="223"/>
      <c r="G28" s="253"/>
      <c r="H28" s="374" t="s">
        <v>1009</v>
      </c>
      <c r="I28" s="374"/>
      <c r="J28" s="242">
        <f>SUM(J7:J26)</f>
        <v>0</v>
      </c>
      <c r="K28" s="254"/>
    </row>
    <row r="29" spans="1:11">
      <c r="A29" s="398"/>
      <c r="B29" s="399"/>
      <c r="C29" s="399"/>
      <c r="D29" s="399"/>
      <c r="E29" s="399"/>
      <c r="F29" s="399"/>
      <c r="G29" s="399"/>
      <c r="H29" s="399"/>
      <c r="I29" s="399"/>
      <c r="J29" s="399"/>
      <c r="K29" s="400"/>
    </row>
    <row r="30" spans="1:11" ht="15" customHeight="1">
      <c r="A30" s="395" t="s">
        <v>1012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7"/>
    </row>
    <row r="31" spans="1:11">
      <c r="A31" s="255" t="s">
        <v>946</v>
      </c>
      <c r="B31" s="259" t="s">
        <v>21</v>
      </c>
      <c r="C31" s="250" t="s">
        <v>1003</v>
      </c>
      <c r="D31" s="250" t="s">
        <v>20</v>
      </c>
      <c r="E31" s="250" t="s">
        <v>22</v>
      </c>
      <c r="F31" s="250" t="s">
        <v>20</v>
      </c>
      <c r="G31" s="250" t="s">
        <v>1004</v>
      </c>
      <c r="H31" s="259" t="s">
        <v>1005</v>
      </c>
      <c r="I31" s="250" t="s">
        <v>20</v>
      </c>
      <c r="J31" s="250" t="s">
        <v>1006</v>
      </c>
      <c r="K31" s="250" t="s">
        <v>1007</v>
      </c>
    </row>
    <row r="32" spans="1:11">
      <c r="A32" s="235">
        <v>1</v>
      </c>
      <c r="B32" s="210"/>
      <c r="C32" s="245"/>
      <c r="D32" s="246"/>
      <c r="E32" s="210"/>
      <c r="F32" s="210"/>
      <c r="G32" s="210" t="e">
        <f>C32/$C$26%</f>
        <v>#DIV/0!</v>
      </c>
      <c r="H32" s="210"/>
      <c r="I32" s="210"/>
      <c r="J32" s="247">
        <f>F32*H32</f>
        <v>0</v>
      </c>
      <c r="K32" s="210" t="e">
        <f>J32/$J$26</f>
        <v>#DIV/0!</v>
      </c>
    </row>
    <row r="33" spans="1:11">
      <c r="A33" s="235"/>
      <c r="B33" s="235"/>
      <c r="C33" s="248"/>
      <c r="D33" s="237"/>
      <c r="E33" s="235"/>
      <c r="F33" s="235"/>
      <c r="G33" s="235" t="e">
        <f t="shared" ref="G33:G51" si="6">C33/$C$26%</f>
        <v>#DIV/0!</v>
      </c>
      <c r="H33" s="235"/>
      <c r="I33" s="235"/>
      <c r="J33" s="249">
        <f t="shared" ref="J33:J51" si="7">F33*H33</f>
        <v>0</v>
      </c>
      <c r="K33" s="235" t="e">
        <f t="shared" ref="K33:K51" si="8">J33/$J$26</f>
        <v>#DIV/0!</v>
      </c>
    </row>
    <row r="34" spans="1:11">
      <c r="A34" s="235"/>
      <c r="B34" s="235"/>
      <c r="C34" s="248"/>
      <c r="D34" s="237"/>
      <c r="E34" s="235"/>
      <c r="F34" s="235"/>
      <c r="G34" s="235" t="e">
        <f t="shared" si="6"/>
        <v>#DIV/0!</v>
      </c>
      <c r="H34" s="235"/>
      <c r="I34" s="235"/>
      <c r="J34" s="249">
        <f t="shared" si="7"/>
        <v>0</v>
      </c>
      <c r="K34" s="235" t="e">
        <f t="shared" si="8"/>
        <v>#DIV/0!</v>
      </c>
    </row>
    <row r="35" spans="1:11">
      <c r="A35" s="235"/>
      <c r="B35" s="235"/>
      <c r="C35" s="248"/>
      <c r="D35" s="237"/>
      <c r="E35" s="235"/>
      <c r="F35" s="235"/>
      <c r="G35" s="235" t="e">
        <f t="shared" si="6"/>
        <v>#DIV/0!</v>
      </c>
      <c r="H35" s="235"/>
      <c r="I35" s="235"/>
      <c r="J35" s="249">
        <f t="shared" si="7"/>
        <v>0</v>
      </c>
      <c r="K35" s="235" t="e">
        <f t="shared" si="8"/>
        <v>#DIV/0!</v>
      </c>
    </row>
    <row r="36" spans="1:11">
      <c r="A36" s="235"/>
      <c r="B36" s="235"/>
      <c r="C36" s="248"/>
      <c r="D36" s="237"/>
      <c r="E36" s="235"/>
      <c r="F36" s="235"/>
      <c r="G36" s="235" t="e">
        <f t="shared" si="6"/>
        <v>#DIV/0!</v>
      </c>
      <c r="H36" s="235"/>
      <c r="I36" s="235"/>
      <c r="J36" s="249">
        <f t="shared" si="7"/>
        <v>0</v>
      </c>
      <c r="K36" s="235" t="e">
        <f t="shared" si="8"/>
        <v>#DIV/0!</v>
      </c>
    </row>
    <row r="37" spans="1:11">
      <c r="A37" s="235"/>
      <c r="B37" s="235"/>
      <c r="C37" s="248"/>
      <c r="D37" s="237"/>
      <c r="E37" s="235"/>
      <c r="F37" s="235"/>
      <c r="G37" s="235" t="e">
        <f t="shared" si="6"/>
        <v>#DIV/0!</v>
      </c>
      <c r="H37" s="235"/>
      <c r="I37" s="235"/>
      <c r="J37" s="249">
        <f t="shared" si="7"/>
        <v>0</v>
      </c>
      <c r="K37" s="235" t="e">
        <f t="shared" si="8"/>
        <v>#DIV/0!</v>
      </c>
    </row>
    <row r="38" spans="1:11">
      <c r="A38" s="235"/>
      <c r="B38" s="235"/>
      <c r="C38" s="248"/>
      <c r="D38" s="237"/>
      <c r="E38" s="235"/>
      <c r="F38" s="235"/>
      <c r="G38" s="235" t="e">
        <f t="shared" si="6"/>
        <v>#DIV/0!</v>
      </c>
      <c r="H38" s="235"/>
      <c r="I38" s="235"/>
      <c r="J38" s="249">
        <f t="shared" si="7"/>
        <v>0</v>
      </c>
      <c r="K38" s="235" t="e">
        <f t="shared" si="8"/>
        <v>#DIV/0!</v>
      </c>
    </row>
    <row r="39" spans="1:11">
      <c r="A39" s="235"/>
      <c r="B39" s="235"/>
      <c r="C39" s="248"/>
      <c r="D39" s="237"/>
      <c r="E39" s="235"/>
      <c r="F39" s="235"/>
      <c r="G39" s="235" t="e">
        <f t="shared" si="6"/>
        <v>#DIV/0!</v>
      </c>
      <c r="H39" s="235"/>
      <c r="I39" s="235"/>
      <c r="J39" s="249">
        <f t="shared" si="7"/>
        <v>0</v>
      </c>
      <c r="K39" s="235" t="e">
        <f t="shared" si="8"/>
        <v>#DIV/0!</v>
      </c>
    </row>
    <row r="40" spans="1:11">
      <c r="A40" s="235"/>
      <c r="B40" s="235"/>
      <c r="C40" s="248"/>
      <c r="D40" s="237"/>
      <c r="E40" s="235"/>
      <c r="F40" s="235"/>
      <c r="G40" s="235" t="e">
        <f t="shared" si="6"/>
        <v>#DIV/0!</v>
      </c>
      <c r="H40" s="235"/>
      <c r="I40" s="235"/>
      <c r="J40" s="249">
        <f t="shared" si="7"/>
        <v>0</v>
      </c>
      <c r="K40" s="235" t="e">
        <f t="shared" si="8"/>
        <v>#DIV/0!</v>
      </c>
    </row>
    <row r="41" spans="1:11">
      <c r="A41" s="235"/>
      <c r="B41" s="235"/>
      <c r="C41" s="248"/>
      <c r="D41" s="237"/>
      <c r="E41" s="235"/>
      <c r="F41" s="235"/>
      <c r="G41" s="235" t="e">
        <f t="shared" si="6"/>
        <v>#DIV/0!</v>
      </c>
      <c r="H41" s="235"/>
      <c r="I41" s="235"/>
      <c r="J41" s="249">
        <f t="shared" si="7"/>
        <v>0</v>
      </c>
      <c r="K41" s="235" t="e">
        <f t="shared" si="8"/>
        <v>#DIV/0!</v>
      </c>
    </row>
    <row r="42" spans="1:11">
      <c r="A42" s="235"/>
      <c r="B42" s="235"/>
      <c r="C42" s="248"/>
      <c r="D42" s="237"/>
      <c r="E42" s="235"/>
      <c r="F42" s="235"/>
      <c r="G42" s="235" t="e">
        <f t="shared" si="6"/>
        <v>#DIV/0!</v>
      </c>
      <c r="H42" s="235"/>
      <c r="I42" s="235"/>
      <c r="J42" s="249">
        <f t="shared" si="7"/>
        <v>0</v>
      </c>
      <c r="K42" s="235" t="e">
        <f t="shared" si="8"/>
        <v>#DIV/0!</v>
      </c>
    </row>
    <row r="43" spans="1:11">
      <c r="A43" s="235"/>
      <c r="B43" s="235"/>
      <c r="C43" s="248"/>
      <c r="D43" s="237"/>
      <c r="E43" s="235"/>
      <c r="F43" s="235"/>
      <c r="G43" s="235" t="e">
        <f t="shared" si="6"/>
        <v>#DIV/0!</v>
      </c>
      <c r="H43" s="235"/>
      <c r="I43" s="235"/>
      <c r="J43" s="249">
        <f t="shared" si="7"/>
        <v>0</v>
      </c>
      <c r="K43" s="235" t="e">
        <f t="shared" si="8"/>
        <v>#DIV/0!</v>
      </c>
    </row>
    <row r="44" spans="1:11">
      <c r="A44" s="235"/>
      <c r="B44" s="235"/>
      <c r="C44" s="248"/>
      <c r="D44" s="237"/>
      <c r="E44" s="235"/>
      <c r="F44" s="235"/>
      <c r="G44" s="235" t="e">
        <f t="shared" si="6"/>
        <v>#DIV/0!</v>
      </c>
      <c r="H44" s="235"/>
      <c r="I44" s="235"/>
      <c r="J44" s="249">
        <f t="shared" si="7"/>
        <v>0</v>
      </c>
      <c r="K44" s="235" t="e">
        <f t="shared" si="8"/>
        <v>#DIV/0!</v>
      </c>
    </row>
    <row r="45" spans="1:11">
      <c r="A45" s="235"/>
      <c r="B45" s="235"/>
      <c r="C45" s="248"/>
      <c r="D45" s="237"/>
      <c r="E45" s="235"/>
      <c r="F45" s="235"/>
      <c r="G45" s="235" t="e">
        <f t="shared" si="6"/>
        <v>#DIV/0!</v>
      </c>
      <c r="H45" s="235"/>
      <c r="I45" s="235"/>
      <c r="J45" s="249">
        <f t="shared" si="7"/>
        <v>0</v>
      </c>
      <c r="K45" s="235" t="e">
        <f t="shared" si="8"/>
        <v>#DIV/0!</v>
      </c>
    </row>
    <row r="46" spans="1:11">
      <c r="A46" s="235"/>
      <c r="B46" s="235"/>
      <c r="C46" s="248"/>
      <c r="D46" s="237"/>
      <c r="E46" s="235"/>
      <c r="F46" s="235"/>
      <c r="G46" s="235" t="e">
        <f t="shared" si="6"/>
        <v>#DIV/0!</v>
      </c>
      <c r="H46" s="235"/>
      <c r="I46" s="235"/>
      <c r="J46" s="249">
        <f t="shared" si="7"/>
        <v>0</v>
      </c>
      <c r="K46" s="235" t="e">
        <f t="shared" si="8"/>
        <v>#DIV/0!</v>
      </c>
    </row>
    <row r="47" spans="1:11">
      <c r="A47" s="235"/>
      <c r="B47" s="235"/>
      <c r="C47" s="248"/>
      <c r="D47" s="237"/>
      <c r="E47" s="235"/>
      <c r="F47" s="235"/>
      <c r="G47" s="235" t="e">
        <f t="shared" si="6"/>
        <v>#DIV/0!</v>
      </c>
      <c r="H47" s="235"/>
      <c r="I47" s="235"/>
      <c r="J47" s="249">
        <f t="shared" si="7"/>
        <v>0</v>
      </c>
      <c r="K47" s="235" t="e">
        <f t="shared" si="8"/>
        <v>#DIV/0!</v>
      </c>
    </row>
    <row r="48" spans="1:11">
      <c r="A48" s="235"/>
      <c r="B48" s="235"/>
      <c r="C48" s="248"/>
      <c r="D48" s="237"/>
      <c r="E48" s="235"/>
      <c r="F48" s="235"/>
      <c r="G48" s="235" t="e">
        <f t="shared" si="6"/>
        <v>#DIV/0!</v>
      </c>
      <c r="H48" s="235"/>
      <c r="I48" s="235"/>
      <c r="J48" s="249">
        <f t="shared" si="7"/>
        <v>0</v>
      </c>
      <c r="K48" s="235" t="e">
        <f t="shared" si="8"/>
        <v>#DIV/0!</v>
      </c>
    </row>
    <row r="49" spans="1:11">
      <c r="A49" s="235"/>
      <c r="B49" s="235"/>
      <c r="C49" s="248"/>
      <c r="D49" s="237"/>
      <c r="E49" s="235"/>
      <c r="F49" s="235"/>
      <c r="G49" s="235" t="e">
        <f t="shared" si="6"/>
        <v>#DIV/0!</v>
      </c>
      <c r="H49" s="235"/>
      <c r="I49" s="235"/>
      <c r="J49" s="249">
        <f t="shared" si="7"/>
        <v>0</v>
      </c>
      <c r="K49" s="235" t="e">
        <f t="shared" si="8"/>
        <v>#DIV/0!</v>
      </c>
    </row>
    <row r="50" spans="1:11">
      <c r="A50" s="235"/>
      <c r="B50" s="235"/>
      <c r="C50" s="248"/>
      <c r="D50" s="237"/>
      <c r="E50" s="235"/>
      <c r="F50" s="235"/>
      <c r="G50" s="235" t="e">
        <f t="shared" si="6"/>
        <v>#DIV/0!</v>
      </c>
      <c r="H50" s="235"/>
      <c r="I50" s="235"/>
      <c r="J50" s="249">
        <f t="shared" si="7"/>
        <v>0</v>
      </c>
      <c r="K50" s="235" t="e">
        <f t="shared" si="8"/>
        <v>#DIV/0!</v>
      </c>
    </row>
    <row r="51" spans="1:11">
      <c r="A51" s="235"/>
      <c r="B51" s="236"/>
      <c r="C51" s="250"/>
      <c r="D51" s="251"/>
      <c r="E51" s="236"/>
      <c r="F51" s="236"/>
      <c r="G51" s="236" t="e">
        <f t="shared" si="6"/>
        <v>#DIV/0!</v>
      </c>
      <c r="H51" s="236"/>
      <c r="I51" s="236"/>
      <c r="J51" s="252">
        <f t="shared" si="7"/>
        <v>0</v>
      </c>
      <c r="K51" s="236" t="e">
        <f t="shared" si="8"/>
        <v>#DIV/0!</v>
      </c>
    </row>
    <row r="52" spans="1:11">
      <c r="A52" s="238"/>
      <c r="B52" s="233" t="s">
        <v>1008</v>
      </c>
      <c r="C52" s="242">
        <f>SUM(C32:C51)</f>
        <v>0</v>
      </c>
      <c r="D52" s="223"/>
      <c r="E52" s="223"/>
      <c r="F52" s="223"/>
      <c r="G52" s="253"/>
      <c r="H52" s="374" t="s">
        <v>1009</v>
      </c>
      <c r="I52" s="374"/>
      <c r="J52" s="242">
        <f>SUM(J32:J51)</f>
        <v>0</v>
      </c>
      <c r="K52" s="254"/>
    </row>
  </sheetData>
  <mergeCells count="14">
    <mergeCell ref="H52:I52"/>
    <mergeCell ref="G2:I2"/>
    <mergeCell ref="G3:I3"/>
    <mergeCell ref="E3:F3"/>
    <mergeCell ref="A1:K1"/>
    <mergeCell ref="A30:K30"/>
    <mergeCell ref="A29:K29"/>
    <mergeCell ref="E4:K4"/>
    <mergeCell ref="C2:D2"/>
    <mergeCell ref="H28:I28"/>
    <mergeCell ref="A5:K5"/>
    <mergeCell ref="A2:B2"/>
    <mergeCell ref="A3:B3"/>
    <mergeCell ref="A4:B4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U67"/>
  <sheetViews>
    <sheetView topLeftCell="A5" zoomScale="110" zoomScaleNormal="110" workbookViewId="0">
      <selection activeCell="D11" sqref="D11:D30"/>
    </sheetView>
  </sheetViews>
  <sheetFormatPr defaultColWidth="11" defaultRowHeight="12.75"/>
  <cols>
    <col min="1" max="1" width="22.85546875" style="1" customWidth="1"/>
    <col min="2" max="2" width="37.28515625" style="1" customWidth="1"/>
    <col min="3" max="4" width="6.7109375" style="1" customWidth="1"/>
    <col min="5" max="5" width="21.5703125" style="1" customWidth="1"/>
    <col min="6" max="6" width="9.140625" style="1" customWidth="1"/>
    <col min="7" max="14" width="3.7109375" style="1" customWidth="1"/>
    <col min="15" max="15" width="45.85546875" style="1" customWidth="1"/>
    <col min="16" max="16" width="11.42578125" style="1" customWidth="1"/>
    <col min="17" max="17" width="9.7109375" style="1" customWidth="1"/>
    <col min="18" max="18" width="8.5703125" style="1" customWidth="1"/>
    <col min="19" max="19" width="13.85546875" style="1" customWidth="1"/>
    <col min="20" max="20" width="15.85546875" style="1" customWidth="1"/>
    <col min="21" max="16384" width="11" style="1"/>
  </cols>
  <sheetData>
    <row r="1" spans="1:21" s="6" customFormat="1" ht="18.75" customHeight="1">
      <c r="A1" s="266">
        <v>4.0999999999999996</v>
      </c>
      <c r="B1" s="39" t="s">
        <v>5</v>
      </c>
      <c r="C1" s="469" t="s">
        <v>69</v>
      </c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70"/>
      <c r="P1" s="40" t="s">
        <v>4</v>
      </c>
      <c r="Q1" s="467" t="s">
        <v>58</v>
      </c>
      <c r="R1" s="468"/>
      <c r="S1" s="468"/>
      <c r="T1" s="468"/>
    </row>
    <row r="2" spans="1:21" s="2" customFormat="1" ht="18.75" customHeight="1">
      <c r="A2" s="347"/>
      <c r="B2" s="42" t="s">
        <v>0</v>
      </c>
      <c r="C2" s="367"/>
      <c r="D2" s="368"/>
      <c r="E2" s="368"/>
      <c r="F2" s="368"/>
      <c r="G2" s="270"/>
      <c r="H2" s="269" t="s">
        <v>3</v>
      </c>
      <c r="I2" s="476"/>
      <c r="J2" s="476"/>
      <c r="K2" s="476"/>
      <c r="L2" s="476"/>
      <c r="M2" s="476"/>
      <c r="N2" s="476"/>
      <c r="O2" s="352"/>
      <c r="P2" s="464" t="s">
        <v>37</v>
      </c>
      <c r="Q2" s="465"/>
      <c r="R2" s="465"/>
      <c r="S2" s="465"/>
      <c r="T2" s="466"/>
      <c r="U2" s="6"/>
    </row>
    <row r="3" spans="1:21" s="2" customFormat="1" ht="18.75" customHeight="1">
      <c r="A3" s="475"/>
      <c r="B3" s="193" t="s">
        <v>1</v>
      </c>
      <c r="C3" s="472"/>
      <c r="D3" s="473"/>
      <c r="E3" s="473"/>
      <c r="F3" s="473"/>
      <c r="G3" s="474"/>
      <c r="H3" s="477" t="s">
        <v>2</v>
      </c>
      <c r="I3" s="478"/>
      <c r="J3" s="478"/>
      <c r="K3" s="478"/>
      <c r="L3" s="478"/>
      <c r="M3" s="478"/>
      <c r="N3" s="478"/>
      <c r="O3" s="479"/>
      <c r="P3" s="464" t="s">
        <v>37</v>
      </c>
      <c r="Q3" s="465"/>
      <c r="R3" s="465"/>
      <c r="S3" s="465"/>
      <c r="T3" s="466"/>
      <c r="U3" s="6"/>
    </row>
    <row r="4" spans="1:21" ht="13.5" customHeight="1">
      <c r="A4" s="341" t="s">
        <v>7</v>
      </c>
      <c r="B4" s="455" t="s">
        <v>63</v>
      </c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  <c r="S4" s="456"/>
      <c r="T4" s="457"/>
    </row>
    <row r="5" spans="1:21" ht="13.5" customHeight="1">
      <c r="A5" s="471"/>
      <c r="B5" s="458"/>
      <c r="C5" s="459"/>
      <c r="D5" s="459"/>
      <c r="E5" s="459"/>
      <c r="F5" s="459"/>
      <c r="G5" s="459"/>
      <c r="H5" s="459"/>
      <c r="I5" s="459"/>
      <c r="J5" s="459"/>
      <c r="K5" s="459"/>
      <c r="L5" s="459"/>
      <c r="M5" s="459"/>
      <c r="N5" s="459"/>
      <c r="O5" s="459"/>
      <c r="P5" s="459"/>
      <c r="Q5" s="459"/>
      <c r="R5" s="459"/>
      <c r="S5" s="459"/>
      <c r="T5" s="460"/>
    </row>
    <row r="6" spans="1:21" ht="12" customHeight="1">
      <c r="A6" s="461"/>
      <c r="B6" s="462"/>
      <c r="C6" s="462"/>
      <c r="D6" s="462"/>
      <c r="E6" s="462"/>
      <c r="F6" s="462"/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3"/>
    </row>
    <row r="7" spans="1:21">
      <c r="A7" s="446" t="s">
        <v>26</v>
      </c>
      <c r="B7" s="418" t="s">
        <v>21</v>
      </c>
      <c r="C7" s="485" t="s">
        <v>52</v>
      </c>
      <c r="D7" s="486"/>
      <c r="E7" s="451" t="s">
        <v>83</v>
      </c>
      <c r="F7" s="491" t="s">
        <v>49</v>
      </c>
      <c r="G7" s="449" t="s">
        <v>28</v>
      </c>
      <c r="H7" s="450"/>
      <c r="I7" s="450"/>
      <c r="J7" s="450"/>
      <c r="K7" s="450"/>
      <c r="L7" s="450"/>
      <c r="M7" s="454"/>
      <c r="N7" s="435" t="s">
        <v>65</v>
      </c>
      <c r="O7" s="421" t="s">
        <v>84</v>
      </c>
      <c r="P7" s="438" t="s">
        <v>949</v>
      </c>
      <c r="Q7" s="430" t="s">
        <v>35</v>
      </c>
      <c r="R7" s="424" t="s">
        <v>41</v>
      </c>
      <c r="S7" s="412" t="s">
        <v>87</v>
      </c>
      <c r="T7" s="427" t="s">
        <v>24</v>
      </c>
    </row>
    <row r="8" spans="1:21" s="11" customFormat="1" ht="12.75" customHeight="1">
      <c r="A8" s="447"/>
      <c r="B8" s="419"/>
      <c r="C8" s="487"/>
      <c r="D8" s="488"/>
      <c r="E8" s="452"/>
      <c r="F8" s="492"/>
      <c r="G8" s="482" t="s">
        <v>33</v>
      </c>
      <c r="H8" s="482"/>
      <c r="I8" s="449" t="s">
        <v>34</v>
      </c>
      <c r="J8" s="450"/>
      <c r="K8" s="450"/>
      <c r="L8" s="450"/>
      <c r="M8" s="435" t="s">
        <v>64</v>
      </c>
      <c r="N8" s="436"/>
      <c r="O8" s="422"/>
      <c r="P8" s="422"/>
      <c r="Q8" s="431"/>
      <c r="R8" s="425"/>
      <c r="S8" s="413"/>
      <c r="T8" s="428"/>
    </row>
    <row r="9" spans="1:21" s="11" customFormat="1" ht="12.75" customHeight="1">
      <c r="A9" s="447"/>
      <c r="B9" s="419"/>
      <c r="C9" s="489"/>
      <c r="D9" s="490"/>
      <c r="E9" s="452"/>
      <c r="F9" s="492"/>
      <c r="G9" s="435" t="s">
        <v>66</v>
      </c>
      <c r="H9" s="483" t="s">
        <v>32</v>
      </c>
      <c r="I9" s="433" t="s">
        <v>40</v>
      </c>
      <c r="J9" s="435" t="s">
        <v>29</v>
      </c>
      <c r="K9" s="435" t="s">
        <v>31</v>
      </c>
      <c r="L9" s="433" t="s">
        <v>30</v>
      </c>
      <c r="M9" s="436"/>
      <c r="N9" s="436"/>
      <c r="O9" s="422"/>
      <c r="P9" s="422"/>
      <c r="Q9" s="431"/>
      <c r="R9" s="425"/>
      <c r="S9" s="413"/>
      <c r="T9" s="428"/>
    </row>
    <row r="10" spans="1:21" ht="40.5" customHeight="1">
      <c r="A10" s="448"/>
      <c r="B10" s="420"/>
      <c r="C10" s="175" t="s">
        <v>20</v>
      </c>
      <c r="D10" s="47" t="s">
        <v>22</v>
      </c>
      <c r="E10" s="453"/>
      <c r="F10" s="492"/>
      <c r="G10" s="437"/>
      <c r="H10" s="484"/>
      <c r="I10" s="434"/>
      <c r="J10" s="437"/>
      <c r="K10" s="437"/>
      <c r="L10" s="434"/>
      <c r="M10" s="437"/>
      <c r="N10" s="437"/>
      <c r="O10" s="423"/>
      <c r="P10" s="423"/>
      <c r="Q10" s="432"/>
      <c r="R10" s="426"/>
      <c r="S10" s="414"/>
      <c r="T10" s="429"/>
    </row>
    <row r="11" spans="1:21" ht="12.75" customHeight="1">
      <c r="A11" s="200" t="s">
        <v>883</v>
      </c>
      <c r="B11" s="19" t="s">
        <v>1015</v>
      </c>
      <c r="C11" s="115" t="s">
        <v>97</v>
      </c>
      <c r="D11" s="21">
        <v>1</v>
      </c>
      <c r="E11" s="19"/>
      <c r="F11" s="20"/>
      <c r="G11" s="22"/>
      <c r="H11" s="22"/>
      <c r="I11" s="21"/>
      <c r="J11" s="20"/>
      <c r="K11" s="20"/>
      <c r="L11" s="20"/>
      <c r="M11" s="20"/>
      <c r="N11" s="20"/>
      <c r="O11" s="20"/>
      <c r="P11" s="21"/>
      <c r="Q11" s="29">
        <f>D11*F11</f>
        <v>0</v>
      </c>
      <c r="R11" s="20" t="e">
        <f>Q11/Q$24%</f>
        <v>#DIV/0!</v>
      </c>
      <c r="S11" s="22"/>
      <c r="T11" s="22"/>
    </row>
    <row r="12" spans="1:21" ht="12.75" customHeight="1">
      <c r="A12" s="194"/>
      <c r="B12" s="13" t="s">
        <v>1016</v>
      </c>
      <c r="C12" s="115" t="s">
        <v>97</v>
      </c>
      <c r="D12" s="14">
        <v>2</v>
      </c>
      <c r="E12" s="13"/>
      <c r="F12" s="16"/>
      <c r="G12" s="15"/>
      <c r="H12" s="15"/>
      <c r="I12" s="14"/>
      <c r="J12" s="16"/>
      <c r="K12" s="16"/>
      <c r="L12" s="16"/>
      <c r="M12" s="16"/>
      <c r="N12" s="16"/>
      <c r="O12" s="16"/>
      <c r="P12" s="14"/>
      <c r="Q12" s="29">
        <f t="shared" ref="Q12:Q15" si="0">D12*F12</f>
        <v>0</v>
      </c>
      <c r="R12" s="20" t="e">
        <f>Q12/Q$24%</f>
        <v>#DIV/0!</v>
      </c>
      <c r="S12" s="15"/>
      <c r="T12" s="15"/>
    </row>
    <row r="13" spans="1:21" ht="12.75" customHeight="1">
      <c r="A13" s="194"/>
      <c r="B13" s="13" t="s">
        <v>1017</v>
      </c>
      <c r="C13" s="115" t="s">
        <v>97</v>
      </c>
      <c r="D13" s="14">
        <v>3</v>
      </c>
      <c r="E13" s="13"/>
      <c r="F13" s="16"/>
      <c r="G13" s="15"/>
      <c r="H13" s="15"/>
      <c r="I13" s="14"/>
      <c r="J13" s="16"/>
      <c r="K13" s="16"/>
      <c r="L13" s="16"/>
      <c r="M13" s="16"/>
      <c r="N13" s="16"/>
      <c r="O13" s="16"/>
      <c r="P13" s="14"/>
      <c r="Q13" s="29">
        <f t="shared" si="0"/>
        <v>0</v>
      </c>
      <c r="R13" s="20" t="e">
        <f>Q13/Q$24%</f>
        <v>#DIV/0!</v>
      </c>
      <c r="S13" s="15"/>
      <c r="T13" s="15"/>
    </row>
    <row r="14" spans="1:21" ht="12.75" customHeight="1">
      <c r="A14" s="194"/>
      <c r="B14" s="13" t="s">
        <v>1018</v>
      </c>
      <c r="C14" s="115" t="s">
        <v>97</v>
      </c>
      <c r="D14" s="14">
        <v>4</v>
      </c>
      <c r="E14" s="13"/>
      <c r="F14" s="16"/>
      <c r="G14" s="15"/>
      <c r="H14" s="15"/>
      <c r="I14" s="14"/>
      <c r="J14" s="16"/>
      <c r="K14" s="16"/>
      <c r="L14" s="16"/>
      <c r="M14" s="16"/>
      <c r="N14" s="16"/>
      <c r="O14" s="16"/>
      <c r="P14" s="14"/>
      <c r="Q14" s="29">
        <f t="shared" si="0"/>
        <v>0</v>
      </c>
      <c r="R14" s="20" t="e">
        <f>Q14/Q$24%</f>
        <v>#DIV/0!</v>
      </c>
      <c r="S14" s="15"/>
      <c r="T14" s="15"/>
    </row>
    <row r="15" spans="1:21" ht="12.75" customHeight="1">
      <c r="A15" s="195"/>
      <c r="B15" s="591" t="s">
        <v>1019</v>
      </c>
      <c r="C15" s="115" t="s">
        <v>97</v>
      </c>
      <c r="D15" s="14">
        <v>5</v>
      </c>
      <c r="E15" s="13"/>
      <c r="F15" s="16"/>
      <c r="G15" s="15"/>
      <c r="H15" s="15"/>
      <c r="I15" s="14"/>
      <c r="J15" s="16"/>
      <c r="K15" s="16"/>
      <c r="L15" s="16"/>
      <c r="M15" s="16"/>
      <c r="N15" s="16"/>
      <c r="O15" s="16"/>
      <c r="P15" s="14"/>
      <c r="Q15" s="29">
        <f t="shared" si="0"/>
        <v>0</v>
      </c>
      <c r="R15" s="20" t="e">
        <f>Q15/Q$24%</f>
        <v>#DIV/0!</v>
      </c>
      <c r="S15" s="15"/>
      <c r="T15" s="15"/>
    </row>
    <row r="16" spans="1:21">
      <c r="A16" s="195"/>
      <c r="B16" s="591" t="s">
        <v>1020</v>
      </c>
      <c r="C16" s="115" t="s">
        <v>97</v>
      </c>
      <c r="D16" s="14">
        <v>6</v>
      </c>
      <c r="E16" s="13"/>
      <c r="F16" s="16"/>
      <c r="G16" s="15"/>
      <c r="H16" s="15"/>
      <c r="I16" s="14"/>
      <c r="J16" s="16"/>
      <c r="K16" s="16"/>
      <c r="L16" s="16"/>
      <c r="M16" s="16"/>
      <c r="N16" s="16"/>
      <c r="O16" s="16"/>
      <c r="P16" s="14"/>
      <c r="Q16" s="29">
        <f t="shared" ref="Q16:Q23" si="1">D16*F16</f>
        <v>0</v>
      </c>
      <c r="R16" s="16" t="e">
        <f>Q16/Q$24%</f>
        <v>#DIV/0!</v>
      </c>
      <c r="S16" s="15"/>
      <c r="T16" s="15"/>
    </row>
    <row r="17" spans="1:20">
      <c r="A17" s="195"/>
      <c r="B17" s="13" t="s">
        <v>1021</v>
      </c>
      <c r="C17" s="115" t="s">
        <v>97</v>
      </c>
      <c r="D17" s="14">
        <v>7</v>
      </c>
      <c r="E17" s="13"/>
      <c r="F17" s="16"/>
      <c r="G17" s="15"/>
      <c r="H17" s="15"/>
      <c r="I17" s="14"/>
      <c r="J17" s="16"/>
      <c r="K17" s="16"/>
      <c r="L17" s="16"/>
      <c r="M17" s="16"/>
      <c r="N17" s="16"/>
      <c r="O17" s="16"/>
      <c r="P17" s="14"/>
      <c r="Q17" s="29">
        <f t="shared" si="1"/>
        <v>0</v>
      </c>
      <c r="R17" s="16" t="e">
        <f>Q17/Q$24%</f>
        <v>#DIV/0!</v>
      </c>
      <c r="S17" s="15"/>
      <c r="T17" s="15"/>
    </row>
    <row r="18" spans="1:20">
      <c r="A18" s="195"/>
      <c r="B18" s="13" t="s">
        <v>1022</v>
      </c>
      <c r="C18" s="115" t="s">
        <v>97</v>
      </c>
      <c r="D18" s="14">
        <v>8</v>
      </c>
      <c r="E18" s="13"/>
      <c r="F18" s="16"/>
      <c r="G18" s="15"/>
      <c r="H18" s="15"/>
      <c r="I18" s="14"/>
      <c r="J18" s="16"/>
      <c r="K18" s="16"/>
      <c r="L18" s="16"/>
      <c r="M18" s="16"/>
      <c r="N18" s="16"/>
      <c r="O18" s="16"/>
      <c r="P18" s="14"/>
      <c r="Q18" s="29">
        <f t="shared" si="1"/>
        <v>0</v>
      </c>
      <c r="R18" s="16" t="e">
        <f>Q18/Q$24%</f>
        <v>#DIV/0!</v>
      </c>
      <c r="S18" s="15"/>
      <c r="T18" s="15"/>
    </row>
    <row r="19" spans="1:20">
      <c r="A19" s="195"/>
      <c r="B19" s="13" t="s">
        <v>1023</v>
      </c>
      <c r="C19" s="115" t="s">
        <v>97</v>
      </c>
      <c r="D19" s="14">
        <v>9</v>
      </c>
      <c r="E19" s="13"/>
      <c r="F19" s="16"/>
      <c r="G19" s="15"/>
      <c r="H19" s="15"/>
      <c r="I19" s="14"/>
      <c r="J19" s="16"/>
      <c r="K19" s="16"/>
      <c r="L19" s="16"/>
      <c r="M19" s="16"/>
      <c r="N19" s="16"/>
      <c r="O19" s="16"/>
      <c r="P19" s="14"/>
      <c r="Q19" s="29">
        <f t="shared" si="1"/>
        <v>0</v>
      </c>
      <c r="R19" s="16" t="e">
        <f>Q19/Q$24%</f>
        <v>#DIV/0!</v>
      </c>
      <c r="S19" s="15"/>
      <c r="T19" s="15"/>
    </row>
    <row r="20" spans="1:20">
      <c r="A20" s="195"/>
      <c r="B20" s="13" t="s">
        <v>1024</v>
      </c>
      <c r="C20" s="115" t="s">
        <v>97</v>
      </c>
      <c r="D20" s="14">
        <v>10</v>
      </c>
      <c r="E20" s="13"/>
      <c r="F20" s="16"/>
      <c r="G20" s="15"/>
      <c r="H20" s="15"/>
      <c r="I20" s="14"/>
      <c r="J20" s="16"/>
      <c r="K20" s="16"/>
      <c r="L20" s="16"/>
      <c r="M20" s="16"/>
      <c r="N20" s="16"/>
      <c r="O20" s="16"/>
      <c r="P20" s="14"/>
      <c r="Q20" s="29">
        <f t="shared" si="1"/>
        <v>0</v>
      </c>
      <c r="R20" s="16" t="e">
        <f>Q20/Q$24%</f>
        <v>#DIV/0!</v>
      </c>
      <c r="S20" s="15"/>
      <c r="T20" s="15"/>
    </row>
    <row r="21" spans="1:20">
      <c r="A21" s="195"/>
      <c r="B21" s="13" t="s">
        <v>1025</v>
      </c>
      <c r="C21" s="115" t="s">
        <v>97</v>
      </c>
      <c r="D21" s="14">
        <v>11</v>
      </c>
      <c r="E21" s="13"/>
      <c r="F21" s="16"/>
      <c r="G21" s="15"/>
      <c r="H21" s="15"/>
      <c r="I21" s="14"/>
      <c r="J21" s="16"/>
      <c r="K21" s="16"/>
      <c r="L21" s="16"/>
      <c r="M21" s="16"/>
      <c r="N21" s="16"/>
      <c r="O21" s="16"/>
      <c r="P21" s="14"/>
      <c r="Q21" s="29">
        <f t="shared" si="1"/>
        <v>0</v>
      </c>
      <c r="R21" s="16" t="e">
        <f>Q21/Q$24%</f>
        <v>#DIV/0!</v>
      </c>
      <c r="S21" s="15"/>
      <c r="T21" s="15"/>
    </row>
    <row r="22" spans="1:20">
      <c r="A22" s="195"/>
      <c r="B22" s="13" t="s">
        <v>441</v>
      </c>
      <c r="C22" s="115" t="s">
        <v>97</v>
      </c>
      <c r="D22" s="14">
        <v>12</v>
      </c>
      <c r="E22" s="13"/>
      <c r="F22" s="16"/>
      <c r="G22" s="15"/>
      <c r="H22" s="15"/>
      <c r="I22" s="14"/>
      <c r="J22" s="16"/>
      <c r="K22" s="16"/>
      <c r="L22" s="16"/>
      <c r="M22" s="16"/>
      <c r="N22" s="16"/>
      <c r="O22" s="16"/>
      <c r="P22" s="14"/>
      <c r="Q22" s="29">
        <f t="shared" si="1"/>
        <v>0</v>
      </c>
      <c r="R22" s="16" t="e">
        <f>Q22/Q$24%</f>
        <v>#DIV/0!</v>
      </c>
      <c r="S22" s="15"/>
      <c r="T22" s="15"/>
    </row>
    <row r="23" spans="1:20" ht="13.5" thickBot="1">
      <c r="A23" s="195"/>
      <c r="B23" s="13" t="s">
        <v>1026</v>
      </c>
      <c r="C23" s="115" t="s">
        <v>97</v>
      </c>
      <c r="D23" s="14">
        <v>13</v>
      </c>
      <c r="E23" s="13"/>
      <c r="F23" s="16"/>
      <c r="G23" s="15"/>
      <c r="H23" s="15"/>
      <c r="I23" s="14"/>
      <c r="J23" s="16"/>
      <c r="K23" s="16"/>
      <c r="L23" s="16"/>
      <c r="M23" s="16"/>
      <c r="N23" s="16"/>
      <c r="O23" s="16"/>
      <c r="P23" s="14"/>
      <c r="Q23" s="29">
        <f t="shared" si="1"/>
        <v>0</v>
      </c>
      <c r="R23" s="16" t="e">
        <f>Q23/Q$24%</f>
        <v>#DIV/0!</v>
      </c>
      <c r="S23" s="15"/>
      <c r="T23" s="15"/>
    </row>
    <row r="24" spans="1:20" ht="13.5" thickBot="1">
      <c r="A24" s="196"/>
      <c r="B24" s="50"/>
      <c r="C24" s="177" t="s">
        <v>23</v>
      </c>
      <c r="D24" s="25"/>
      <c r="E24" s="443"/>
      <c r="F24" s="444"/>
      <c r="G24" s="444"/>
      <c r="H24" s="444"/>
      <c r="I24" s="444"/>
      <c r="J24" s="444"/>
      <c r="K24" s="444"/>
      <c r="L24" s="444"/>
      <c r="M24" s="444"/>
      <c r="N24" s="444"/>
      <c r="O24" s="480"/>
      <c r="P24" s="481"/>
      <c r="Q24" s="192">
        <f>SUM(Q11:Q23)</f>
        <v>0</v>
      </c>
      <c r="R24" s="18" t="e">
        <f>SUM(R11:R23)</f>
        <v>#DIV/0!</v>
      </c>
      <c r="S24" s="18"/>
      <c r="T24" s="36"/>
    </row>
    <row r="25" spans="1:20" ht="12.75" customHeight="1">
      <c r="A25" s="200" t="s">
        <v>17</v>
      </c>
      <c r="B25" s="14"/>
      <c r="C25" s="20"/>
      <c r="D25" s="14"/>
      <c r="E25" s="13"/>
      <c r="F25" s="16"/>
      <c r="G25" s="15"/>
      <c r="H25" s="15"/>
      <c r="I25" s="14"/>
      <c r="J25" s="16"/>
      <c r="K25" s="16"/>
      <c r="L25" s="16"/>
      <c r="M25" s="16"/>
      <c r="N25" s="16"/>
      <c r="O25" s="20"/>
      <c r="P25" s="14"/>
      <c r="Q25" s="30">
        <f>D25*F25</f>
        <v>0</v>
      </c>
      <c r="R25" s="20" t="e">
        <f>Q25/Q$40%</f>
        <v>#DIV/0!</v>
      </c>
      <c r="S25" s="22"/>
      <c r="T25" s="22"/>
    </row>
    <row r="26" spans="1:20">
      <c r="A26" s="194"/>
      <c r="B26" s="14"/>
      <c r="C26" s="16"/>
      <c r="D26" s="14"/>
      <c r="E26" s="13"/>
      <c r="F26" s="16"/>
      <c r="G26" s="15"/>
      <c r="H26" s="15"/>
      <c r="I26" s="14"/>
      <c r="J26" s="16"/>
      <c r="K26" s="16"/>
      <c r="L26" s="16"/>
      <c r="M26" s="16"/>
      <c r="N26" s="16"/>
      <c r="O26" s="16"/>
      <c r="P26" s="14"/>
      <c r="Q26" s="30">
        <f t="shared" ref="Q26:Q39" si="2">D26*F26</f>
        <v>0</v>
      </c>
      <c r="R26" s="16" t="e">
        <f t="shared" ref="R26:R39" si="3">Q26/Q$40%</f>
        <v>#DIV/0!</v>
      </c>
      <c r="S26" s="15"/>
      <c r="T26" s="15"/>
    </row>
    <row r="27" spans="1:20">
      <c r="A27" s="194"/>
      <c r="B27" s="14"/>
      <c r="C27" s="16"/>
      <c r="D27" s="14"/>
      <c r="E27" s="13"/>
      <c r="F27" s="16"/>
      <c r="G27" s="15"/>
      <c r="H27" s="15"/>
      <c r="I27" s="14"/>
      <c r="J27" s="16"/>
      <c r="K27" s="16"/>
      <c r="L27" s="16"/>
      <c r="M27" s="16"/>
      <c r="N27" s="16"/>
      <c r="O27" s="16"/>
      <c r="P27" s="14"/>
      <c r="Q27" s="30">
        <f t="shared" si="2"/>
        <v>0</v>
      </c>
      <c r="R27" s="16" t="e">
        <f t="shared" si="3"/>
        <v>#DIV/0!</v>
      </c>
      <c r="S27" s="15"/>
      <c r="T27" s="15"/>
    </row>
    <row r="28" spans="1:20">
      <c r="A28" s="194"/>
      <c r="B28" s="14"/>
      <c r="C28" s="16"/>
      <c r="D28" s="14"/>
      <c r="E28" s="13"/>
      <c r="F28" s="16"/>
      <c r="G28" s="15"/>
      <c r="H28" s="15"/>
      <c r="I28" s="14"/>
      <c r="J28" s="16"/>
      <c r="K28" s="16"/>
      <c r="L28" s="16"/>
      <c r="M28" s="16"/>
      <c r="N28" s="16"/>
      <c r="O28" s="16"/>
      <c r="P28" s="14"/>
      <c r="Q28" s="30">
        <f t="shared" si="2"/>
        <v>0</v>
      </c>
      <c r="R28" s="16" t="e">
        <f t="shared" si="3"/>
        <v>#DIV/0!</v>
      </c>
      <c r="S28" s="15"/>
      <c r="T28" s="15"/>
    </row>
    <row r="29" spans="1:20">
      <c r="A29" s="194"/>
      <c r="B29" s="14"/>
      <c r="C29" s="16"/>
      <c r="D29" s="14"/>
      <c r="E29" s="13"/>
      <c r="F29" s="16"/>
      <c r="G29" s="15"/>
      <c r="H29" s="15"/>
      <c r="I29" s="14"/>
      <c r="J29" s="16"/>
      <c r="K29" s="16"/>
      <c r="L29" s="16"/>
      <c r="M29" s="16"/>
      <c r="N29" s="16"/>
      <c r="O29" s="16"/>
      <c r="P29" s="14"/>
      <c r="Q29" s="30">
        <f t="shared" si="2"/>
        <v>0</v>
      </c>
      <c r="R29" s="16" t="e">
        <f t="shared" si="3"/>
        <v>#DIV/0!</v>
      </c>
      <c r="S29" s="15"/>
      <c r="T29" s="15"/>
    </row>
    <row r="30" spans="1:20">
      <c r="A30" s="194"/>
      <c r="B30" s="14"/>
      <c r="C30" s="16"/>
      <c r="D30" s="14"/>
      <c r="E30" s="13"/>
      <c r="F30" s="16"/>
      <c r="G30" s="15"/>
      <c r="H30" s="15"/>
      <c r="I30" s="14"/>
      <c r="J30" s="16"/>
      <c r="K30" s="16"/>
      <c r="L30" s="16"/>
      <c r="M30" s="16"/>
      <c r="N30" s="16"/>
      <c r="O30" s="16"/>
      <c r="P30" s="14"/>
      <c r="Q30" s="30">
        <f t="shared" si="2"/>
        <v>0</v>
      </c>
      <c r="R30" s="16" t="e">
        <f t="shared" si="3"/>
        <v>#DIV/0!</v>
      </c>
      <c r="S30" s="15"/>
      <c r="T30" s="15"/>
    </row>
    <row r="31" spans="1:20">
      <c r="A31" s="194"/>
      <c r="B31" s="14"/>
      <c r="C31" s="16"/>
      <c r="D31" s="14"/>
      <c r="E31" s="13"/>
      <c r="F31" s="16"/>
      <c r="G31" s="15"/>
      <c r="H31" s="15"/>
      <c r="I31" s="14"/>
      <c r="J31" s="16"/>
      <c r="K31" s="16"/>
      <c r="L31" s="16"/>
      <c r="M31" s="16"/>
      <c r="N31" s="16"/>
      <c r="O31" s="16"/>
      <c r="P31" s="14"/>
      <c r="Q31" s="30">
        <f t="shared" si="2"/>
        <v>0</v>
      </c>
      <c r="R31" s="16" t="e">
        <f t="shared" si="3"/>
        <v>#DIV/0!</v>
      </c>
      <c r="S31" s="15"/>
      <c r="T31" s="15"/>
    </row>
    <row r="32" spans="1:20">
      <c r="A32" s="194"/>
      <c r="B32" s="14"/>
      <c r="C32" s="16"/>
      <c r="D32" s="14"/>
      <c r="E32" s="13"/>
      <c r="F32" s="16"/>
      <c r="G32" s="15"/>
      <c r="H32" s="15"/>
      <c r="I32" s="14"/>
      <c r="J32" s="16"/>
      <c r="K32" s="16"/>
      <c r="L32" s="16"/>
      <c r="M32" s="16"/>
      <c r="N32" s="16"/>
      <c r="O32" s="16"/>
      <c r="P32" s="14"/>
      <c r="Q32" s="30">
        <f t="shared" si="2"/>
        <v>0</v>
      </c>
      <c r="R32" s="16" t="e">
        <f t="shared" si="3"/>
        <v>#DIV/0!</v>
      </c>
      <c r="S32" s="15"/>
      <c r="T32" s="15"/>
    </row>
    <row r="33" spans="1:20">
      <c r="A33" s="194"/>
      <c r="B33" s="14"/>
      <c r="C33" s="16"/>
      <c r="D33" s="14"/>
      <c r="E33" s="13"/>
      <c r="F33" s="16"/>
      <c r="G33" s="15"/>
      <c r="H33" s="15"/>
      <c r="I33" s="14"/>
      <c r="J33" s="16"/>
      <c r="K33" s="16"/>
      <c r="L33" s="16"/>
      <c r="M33" s="16"/>
      <c r="N33" s="16"/>
      <c r="O33" s="16"/>
      <c r="P33" s="14"/>
      <c r="Q33" s="30">
        <f t="shared" si="2"/>
        <v>0</v>
      </c>
      <c r="R33" s="16" t="e">
        <f t="shared" si="3"/>
        <v>#DIV/0!</v>
      </c>
      <c r="S33" s="15"/>
      <c r="T33" s="15"/>
    </row>
    <row r="34" spans="1:20">
      <c r="A34" s="194"/>
      <c r="B34" s="14"/>
      <c r="C34" s="16"/>
      <c r="D34" s="14"/>
      <c r="E34" s="13"/>
      <c r="F34" s="16"/>
      <c r="G34" s="15"/>
      <c r="H34" s="15"/>
      <c r="I34" s="14"/>
      <c r="J34" s="16"/>
      <c r="K34" s="16"/>
      <c r="L34" s="16"/>
      <c r="M34" s="16"/>
      <c r="N34" s="16"/>
      <c r="O34" s="16"/>
      <c r="P34" s="14"/>
      <c r="Q34" s="30">
        <f t="shared" si="2"/>
        <v>0</v>
      </c>
      <c r="R34" s="16" t="e">
        <f t="shared" si="3"/>
        <v>#DIV/0!</v>
      </c>
      <c r="S34" s="15"/>
      <c r="T34" s="15"/>
    </row>
    <row r="35" spans="1:20">
      <c r="A35" s="194"/>
      <c r="B35" s="14"/>
      <c r="C35" s="16"/>
      <c r="D35" s="14"/>
      <c r="E35" s="13"/>
      <c r="F35" s="16"/>
      <c r="G35" s="15"/>
      <c r="H35" s="15"/>
      <c r="I35" s="14"/>
      <c r="J35" s="16"/>
      <c r="K35" s="16"/>
      <c r="L35" s="16"/>
      <c r="M35" s="16"/>
      <c r="N35" s="16"/>
      <c r="O35" s="16"/>
      <c r="P35" s="14"/>
      <c r="Q35" s="30">
        <f t="shared" si="2"/>
        <v>0</v>
      </c>
      <c r="R35" s="16" t="e">
        <f t="shared" si="3"/>
        <v>#DIV/0!</v>
      </c>
      <c r="S35" s="15"/>
      <c r="T35" s="15"/>
    </row>
    <row r="36" spans="1:20">
      <c r="A36" s="194"/>
      <c r="B36" s="14"/>
      <c r="C36" s="16"/>
      <c r="D36" s="14"/>
      <c r="E36" s="13"/>
      <c r="F36" s="16"/>
      <c r="G36" s="15"/>
      <c r="H36" s="15"/>
      <c r="I36" s="14"/>
      <c r="J36" s="16"/>
      <c r="K36" s="16"/>
      <c r="L36" s="16"/>
      <c r="M36" s="16"/>
      <c r="N36" s="16"/>
      <c r="O36" s="16"/>
      <c r="P36" s="14"/>
      <c r="Q36" s="30">
        <f t="shared" si="2"/>
        <v>0</v>
      </c>
      <c r="R36" s="16" t="e">
        <f t="shared" si="3"/>
        <v>#DIV/0!</v>
      </c>
      <c r="S36" s="15"/>
      <c r="T36" s="15"/>
    </row>
    <row r="37" spans="1:20" s="12" customFormat="1">
      <c r="A37" s="194"/>
      <c r="B37" s="14"/>
      <c r="C37" s="16"/>
      <c r="D37" s="14"/>
      <c r="E37" s="13"/>
      <c r="F37" s="16"/>
      <c r="G37" s="15"/>
      <c r="H37" s="15"/>
      <c r="I37" s="14"/>
      <c r="J37" s="16"/>
      <c r="K37" s="16"/>
      <c r="L37" s="16"/>
      <c r="M37" s="16"/>
      <c r="N37" s="16"/>
      <c r="O37" s="16"/>
      <c r="P37" s="14"/>
      <c r="Q37" s="30">
        <f t="shared" si="2"/>
        <v>0</v>
      </c>
      <c r="R37" s="16" t="e">
        <f t="shared" si="3"/>
        <v>#DIV/0!</v>
      </c>
      <c r="S37" s="15"/>
      <c r="T37" s="15"/>
    </row>
    <row r="38" spans="1:20">
      <c r="A38" s="194"/>
      <c r="B38" s="14"/>
      <c r="C38" s="16"/>
      <c r="D38" s="14"/>
      <c r="E38" s="13"/>
      <c r="F38" s="16"/>
      <c r="G38" s="15"/>
      <c r="H38" s="15"/>
      <c r="I38" s="14"/>
      <c r="J38" s="16"/>
      <c r="K38" s="16"/>
      <c r="L38" s="16"/>
      <c r="M38" s="16"/>
      <c r="N38" s="16"/>
      <c r="O38" s="16"/>
      <c r="P38" s="14"/>
      <c r="Q38" s="30">
        <f t="shared" si="2"/>
        <v>0</v>
      </c>
      <c r="R38" s="16" t="e">
        <f t="shared" si="3"/>
        <v>#DIV/0!</v>
      </c>
      <c r="S38" s="15"/>
      <c r="T38" s="15"/>
    </row>
    <row r="39" spans="1:20" ht="13.5" thickBot="1">
      <c r="A39" s="194"/>
      <c r="B39" s="14"/>
      <c r="C39" s="16"/>
      <c r="D39" s="14"/>
      <c r="E39" s="13"/>
      <c r="F39" s="16"/>
      <c r="G39" s="15"/>
      <c r="H39" s="15"/>
      <c r="I39" s="14"/>
      <c r="J39" s="16"/>
      <c r="K39" s="16"/>
      <c r="L39" s="16"/>
      <c r="M39" s="16"/>
      <c r="N39" s="16"/>
      <c r="O39" s="74"/>
      <c r="P39" s="14"/>
      <c r="Q39" s="30">
        <f t="shared" si="2"/>
        <v>0</v>
      </c>
      <c r="R39" s="16" t="e">
        <f t="shared" si="3"/>
        <v>#DIV/0!</v>
      </c>
      <c r="S39" s="15"/>
      <c r="T39" s="15"/>
    </row>
    <row r="40" spans="1:20" ht="13.5" thickBot="1">
      <c r="A40" s="201"/>
      <c r="B40" s="443"/>
      <c r="C40" s="444"/>
      <c r="D40" s="444"/>
      <c r="E40" s="444"/>
      <c r="F40" s="444"/>
      <c r="G40" s="444"/>
      <c r="H40" s="444"/>
      <c r="I40" s="444"/>
      <c r="J40" s="444"/>
      <c r="K40" s="444"/>
      <c r="L40" s="444"/>
      <c r="M40" s="444"/>
      <c r="N40" s="444"/>
      <c r="O40" s="444"/>
      <c r="P40" s="445"/>
      <c r="Q40" s="190">
        <f>SUM(Q25:Q39)</f>
        <v>0</v>
      </c>
      <c r="R40" s="25" t="e">
        <f>SUM(R25:R39)</f>
        <v>#DIV/0!</v>
      </c>
      <c r="S40" s="18"/>
      <c r="T40" s="36"/>
    </row>
    <row r="41" spans="1:20" ht="12.75" customHeight="1">
      <c r="A41" s="200" t="s">
        <v>42</v>
      </c>
      <c r="B41" s="14"/>
      <c r="C41" s="16"/>
      <c r="D41" s="14"/>
      <c r="E41" s="13"/>
      <c r="F41" s="16"/>
      <c r="G41" s="15"/>
      <c r="H41" s="15"/>
      <c r="I41" s="14"/>
      <c r="J41" s="16"/>
      <c r="K41" s="16"/>
      <c r="L41" s="16"/>
      <c r="M41" s="16"/>
      <c r="N41" s="16"/>
      <c r="O41" s="20"/>
      <c r="P41" s="14"/>
      <c r="Q41" s="30">
        <f>D41*F41</f>
        <v>0</v>
      </c>
      <c r="R41" s="16" t="e">
        <f>Q41/Q$47%</f>
        <v>#DIV/0!</v>
      </c>
      <c r="S41" s="15"/>
      <c r="T41" s="22"/>
    </row>
    <row r="42" spans="1:20">
      <c r="A42" s="194"/>
      <c r="B42" s="14"/>
      <c r="C42" s="16"/>
      <c r="D42" s="14"/>
      <c r="E42" s="13"/>
      <c r="F42" s="16"/>
      <c r="G42" s="15"/>
      <c r="H42" s="15"/>
      <c r="I42" s="14"/>
      <c r="J42" s="16"/>
      <c r="K42" s="16"/>
      <c r="L42" s="16"/>
      <c r="M42" s="16"/>
      <c r="N42" s="16"/>
      <c r="O42" s="16"/>
      <c r="P42" s="14"/>
      <c r="Q42" s="30">
        <f>D42*F42</f>
        <v>0</v>
      </c>
      <c r="R42" s="16" t="e">
        <f>Q42/Q$47%</f>
        <v>#DIV/0!</v>
      </c>
      <c r="S42" s="15"/>
      <c r="T42" s="15"/>
    </row>
    <row r="43" spans="1:20">
      <c r="A43" s="194"/>
      <c r="B43" s="14"/>
      <c r="C43" s="16"/>
      <c r="D43" s="14"/>
      <c r="E43" s="13"/>
      <c r="F43" s="16"/>
      <c r="G43" s="15"/>
      <c r="H43" s="15"/>
      <c r="I43" s="14"/>
      <c r="J43" s="16"/>
      <c r="K43" s="16"/>
      <c r="L43" s="16"/>
      <c r="M43" s="16"/>
      <c r="N43" s="16"/>
      <c r="O43" s="16"/>
      <c r="P43" s="14"/>
      <c r="Q43" s="30">
        <f>D43*F43</f>
        <v>0</v>
      </c>
      <c r="R43" s="16" t="e">
        <f>Q43/Q$47%</f>
        <v>#DIV/0!</v>
      </c>
      <c r="S43" s="15"/>
      <c r="T43" s="15"/>
    </row>
    <row r="44" spans="1:20">
      <c r="A44" s="194"/>
      <c r="B44" s="14"/>
      <c r="C44" s="16"/>
      <c r="D44" s="14"/>
      <c r="E44" s="13"/>
      <c r="F44" s="16"/>
      <c r="G44" s="15"/>
      <c r="H44" s="15"/>
      <c r="I44" s="14"/>
      <c r="J44" s="16"/>
      <c r="K44" s="16"/>
      <c r="L44" s="16"/>
      <c r="M44" s="16"/>
      <c r="N44" s="16"/>
      <c r="O44" s="16"/>
      <c r="P44" s="14"/>
      <c r="Q44" s="30"/>
      <c r="R44" s="16"/>
      <c r="S44" s="15"/>
      <c r="T44" s="15"/>
    </row>
    <row r="45" spans="1:20">
      <c r="A45" s="194"/>
      <c r="B45" s="14"/>
      <c r="C45" s="16"/>
      <c r="D45" s="14"/>
      <c r="E45" s="13"/>
      <c r="F45" s="16"/>
      <c r="G45" s="15"/>
      <c r="H45" s="15"/>
      <c r="I45" s="14"/>
      <c r="J45" s="16"/>
      <c r="K45" s="16"/>
      <c r="L45" s="16"/>
      <c r="M45" s="16"/>
      <c r="N45" s="16"/>
      <c r="O45" s="16"/>
      <c r="P45" s="14"/>
      <c r="Q45" s="30">
        <f>D45*F45</f>
        <v>0</v>
      </c>
      <c r="R45" s="16" t="e">
        <f>Q45/Q$47%</f>
        <v>#DIV/0!</v>
      </c>
      <c r="S45" s="15"/>
      <c r="T45" s="15"/>
    </row>
    <row r="46" spans="1:20" ht="13.5" thickBot="1">
      <c r="A46" s="194"/>
      <c r="B46" s="14"/>
      <c r="C46" s="16"/>
      <c r="D46" s="14"/>
      <c r="E46" s="191"/>
      <c r="F46" s="74"/>
      <c r="G46" s="15"/>
      <c r="H46" s="15"/>
      <c r="I46" s="14"/>
      <c r="J46" s="16"/>
      <c r="K46" s="16"/>
      <c r="L46" s="16"/>
      <c r="M46" s="16"/>
      <c r="N46" s="16"/>
      <c r="O46" s="74"/>
      <c r="P46" s="14"/>
      <c r="Q46" s="30">
        <f>D46*F46</f>
        <v>0</v>
      </c>
      <c r="R46" s="16" t="e">
        <f>Q46/Q$47%</f>
        <v>#DIV/0!</v>
      </c>
      <c r="S46" s="15"/>
      <c r="T46" s="15"/>
    </row>
    <row r="47" spans="1:20" ht="13.5" customHeight="1" thickBot="1">
      <c r="A47" s="201"/>
      <c r="B47" s="173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441"/>
      <c r="P47" s="442"/>
      <c r="Q47" s="190">
        <f>SUM(Q41:Q46)</f>
        <v>0</v>
      </c>
      <c r="R47" s="25" t="e">
        <f>SUM(R41:R46)</f>
        <v>#DIV/0!</v>
      </c>
      <c r="S47" s="18"/>
      <c r="T47" s="36"/>
    </row>
    <row r="48" spans="1:20" s="10" customFormat="1" ht="12.75" customHeight="1">
      <c r="A48" s="200" t="s">
        <v>18</v>
      </c>
      <c r="B48" s="21"/>
      <c r="C48" s="20"/>
      <c r="D48" s="21"/>
      <c r="E48" s="19"/>
      <c r="F48" s="20"/>
      <c r="G48" s="22"/>
      <c r="H48" s="22"/>
      <c r="I48" s="21"/>
      <c r="J48" s="20"/>
      <c r="K48" s="20"/>
      <c r="L48" s="20"/>
      <c r="M48" s="20"/>
      <c r="N48" s="20"/>
      <c r="O48" s="20"/>
      <c r="P48" s="14"/>
      <c r="Q48" s="30">
        <f>D48*F48</f>
        <v>0</v>
      </c>
      <c r="R48" s="31" t="e">
        <f>Q48/Q$57%</f>
        <v>#DIV/0!</v>
      </c>
      <c r="S48" s="75"/>
      <c r="T48" s="22"/>
    </row>
    <row r="49" spans="1:20">
      <c r="A49" s="194"/>
      <c r="B49" s="14"/>
      <c r="C49" s="16"/>
      <c r="D49" s="14"/>
      <c r="E49" s="13"/>
      <c r="F49" s="16"/>
      <c r="G49" s="15"/>
      <c r="H49" s="15"/>
      <c r="I49" s="14"/>
      <c r="J49" s="16"/>
      <c r="K49" s="16"/>
      <c r="L49" s="16"/>
      <c r="M49" s="16"/>
      <c r="N49" s="16"/>
      <c r="O49" s="16"/>
      <c r="P49" s="14"/>
      <c r="Q49" s="30">
        <f t="shared" ref="Q49:Q56" si="4">D49*F49</f>
        <v>0</v>
      </c>
      <c r="R49" s="16" t="e">
        <f t="shared" ref="R49:R56" si="5">Q49/Q$57%</f>
        <v>#DIV/0!</v>
      </c>
      <c r="S49" s="15"/>
      <c r="T49" s="15"/>
    </row>
    <row r="50" spans="1:20">
      <c r="A50" s="194"/>
      <c r="B50" s="14"/>
      <c r="C50" s="16"/>
      <c r="D50" s="14"/>
      <c r="E50" s="13"/>
      <c r="F50" s="16"/>
      <c r="G50" s="15"/>
      <c r="H50" s="15"/>
      <c r="I50" s="14"/>
      <c r="J50" s="16"/>
      <c r="K50" s="16"/>
      <c r="L50" s="16"/>
      <c r="M50" s="16"/>
      <c r="N50" s="16"/>
      <c r="O50" s="16"/>
      <c r="P50" s="14"/>
      <c r="Q50" s="30">
        <f t="shared" si="4"/>
        <v>0</v>
      </c>
      <c r="R50" s="16" t="e">
        <f t="shared" si="5"/>
        <v>#DIV/0!</v>
      </c>
      <c r="S50" s="15"/>
      <c r="T50" s="15"/>
    </row>
    <row r="51" spans="1:20">
      <c r="A51" s="194"/>
      <c r="B51" s="14"/>
      <c r="C51" s="16"/>
      <c r="D51" s="14"/>
      <c r="E51" s="13"/>
      <c r="F51" s="16"/>
      <c r="G51" s="15"/>
      <c r="H51" s="15"/>
      <c r="I51" s="14"/>
      <c r="J51" s="16"/>
      <c r="K51" s="16"/>
      <c r="L51" s="16"/>
      <c r="M51" s="16"/>
      <c r="N51" s="16"/>
      <c r="O51" s="16"/>
      <c r="P51" s="14"/>
      <c r="Q51" s="30">
        <f t="shared" si="4"/>
        <v>0</v>
      </c>
      <c r="R51" s="16" t="e">
        <f t="shared" si="5"/>
        <v>#DIV/0!</v>
      </c>
      <c r="S51" s="15"/>
      <c r="T51" s="15"/>
    </row>
    <row r="52" spans="1:20">
      <c r="A52" s="194"/>
      <c r="B52" s="14"/>
      <c r="C52" s="16"/>
      <c r="D52" s="14"/>
      <c r="E52" s="13"/>
      <c r="F52" s="16"/>
      <c r="G52" s="15"/>
      <c r="H52" s="15"/>
      <c r="I52" s="14"/>
      <c r="J52" s="16"/>
      <c r="K52" s="16"/>
      <c r="L52" s="16"/>
      <c r="M52" s="16"/>
      <c r="N52" s="16"/>
      <c r="O52" s="16"/>
      <c r="P52" s="14"/>
      <c r="Q52" s="30">
        <f t="shared" si="4"/>
        <v>0</v>
      </c>
      <c r="R52" s="16" t="e">
        <f t="shared" si="5"/>
        <v>#DIV/0!</v>
      </c>
      <c r="S52" s="15"/>
      <c r="T52" s="15"/>
    </row>
    <row r="53" spans="1:20">
      <c r="A53" s="194"/>
      <c r="B53" s="14"/>
      <c r="C53" s="16"/>
      <c r="D53" s="14"/>
      <c r="E53" s="13"/>
      <c r="F53" s="16"/>
      <c r="G53" s="15"/>
      <c r="H53" s="15"/>
      <c r="I53" s="14"/>
      <c r="J53" s="16"/>
      <c r="K53" s="16"/>
      <c r="L53" s="16"/>
      <c r="M53" s="16"/>
      <c r="N53" s="16"/>
      <c r="O53" s="16"/>
      <c r="P53" s="14"/>
      <c r="Q53" s="30">
        <f t="shared" si="4"/>
        <v>0</v>
      </c>
      <c r="R53" s="16" t="e">
        <f t="shared" si="5"/>
        <v>#DIV/0!</v>
      </c>
      <c r="S53" s="15"/>
      <c r="T53" s="15"/>
    </row>
    <row r="54" spans="1:20">
      <c r="A54" s="194"/>
      <c r="B54" s="14"/>
      <c r="C54" s="16"/>
      <c r="D54" s="14"/>
      <c r="E54" s="13"/>
      <c r="F54" s="16"/>
      <c r="G54" s="15"/>
      <c r="H54" s="15"/>
      <c r="I54" s="14"/>
      <c r="J54" s="16"/>
      <c r="K54" s="16"/>
      <c r="L54" s="16"/>
      <c r="M54" s="16"/>
      <c r="N54" s="16"/>
      <c r="O54" s="16"/>
      <c r="P54" s="14"/>
      <c r="Q54" s="30">
        <f t="shared" si="4"/>
        <v>0</v>
      </c>
      <c r="R54" s="16" t="e">
        <f t="shared" si="5"/>
        <v>#DIV/0!</v>
      </c>
      <c r="S54" s="15"/>
      <c r="T54" s="15"/>
    </row>
    <row r="55" spans="1:20">
      <c r="A55" s="194"/>
      <c r="B55" s="14"/>
      <c r="C55" s="16"/>
      <c r="D55" s="14"/>
      <c r="E55" s="13"/>
      <c r="F55" s="16"/>
      <c r="G55" s="15"/>
      <c r="H55" s="15"/>
      <c r="I55" s="14"/>
      <c r="J55" s="16"/>
      <c r="K55" s="16"/>
      <c r="L55" s="16"/>
      <c r="M55" s="16"/>
      <c r="N55" s="16"/>
      <c r="O55" s="16"/>
      <c r="P55" s="14"/>
      <c r="Q55" s="30">
        <f>D55*F55</f>
        <v>0</v>
      </c>
      <c r="R55" s="16" t="e">
        <f t="shared" si="5"/>
        <v>#DIV/0!</v>
      </c>
      <c r="S55" s="15"/>
      <c r="T55" s="15"/>
    </row>
    <row r="56" spans="1:20" ht="13.5" thickBot="1">
      <c r="A56" s="194"/>
      <c r="B56" s="14"/>
      <c r="C56" s="16"/>
      <c r="D56" s="14"/>
      <c r="E56" s="13"/>
      <c r="F56" s="16"/>
      <c r="G56" s="15"/>
      <c r="H56" s="15"/>
      <c r="I56" s="14"/>
      <c r="J56" s="16"/>
      <c r="K56" s="16"/>
      <c r="L56" s="16"/>
      <c r="M56" s="16"/>
      <c r="N56" s="16"/>
      <c r="O56" s="74"/>
      <c r="P56" s="14"/>
      <c r="Q56" s="30">
        <f t="shared" si="4"/>
        <v>0</v>
      </c>
      <c r="R56" s="16" t="e">
        <f t="shared" si="5"/>
        <v>#DIV/0!</v>
      </c>
      <c r="S56" s="15"/>
      <c r="T56" s="15"/>
    </row>
    <row r="57" spans="1:20" ht="13.5" thickBot="1">
      <c r="A57" s="201"/>
      <c r="B57" s="443"/>
      <c r="C57" s="444"/>
      <c r="D57" s="444"/>
      <c r="E57" s="444"/>
      <c r="F57" s="444"/>
      <c r="G57" s="444"/>
      <c r="H57" s="444"/>
      <c r="I57" s="444"/>
      <c r="J57" s="444"/>
      <c r="K57" s="444"/>
      <c r="L57" s="444"/>
      <c r="M57" s="444"/>
      <c r="N57" s="444"/>
      <c r="O57" s="444"/>
      <c r="P57" s="445"/>
      <c r="Q57" s="190">
        <f>SUM(Q48:Q56)</f>
        <v>0</v>
      </c>
      <c r="R57" s="25" t="e">
        <f>SUM(R48:R56)</f>
        <v>#DIV/0!</v>
      </c>
      <c r="S57" s="18"/>
      <c r="T57" s="36"/>
    </row>
    <row r="58" spans="1:20" ht="12.75" customHeight="1">
      <c r="A58" s="200" t="s">
        <v>19</v>
      </c>
      <c r="B58" s="14"/>
      <c r="C58" s="16"/>
      <c r="D58" s="14"/>
      <c r="E58" s="16"/>
      <c r="F58" s="13"/>
      <c r="G58" s="16"/>
      <c r="H58" s="15"/>
      <c r="I58" s="14"/>
      <c r="J58" s="16"/>
      <c r="K58" s="16"/>
      <c r="L58" s="16"/>
      <c r="M58" s="16"/>
      <c r="N58" s="16"/>
      <c r="O58" s="20"/>
      <c r="P58" s="14"/>
      <c r="Q58" s="30">
        <f>D58*F58</f>
        <v>0</v>
      </c>
      <c r="R58" s="16" t="e">
        <f>Q58/Q$63%</f>
        <v>#DIV/0!</v>
      </c>
      <c r="S58" s="15"/>
      <c r="T58" s="22"/>
    </row>
    <row r="59" spans="1:20">
      <c r="A59" s="194"/>
      <c r="B59" s="14"/>
      <c r="C59" s="16"/>
      <c r="D59" s="14"/>
      <c r="E59" s="16"/>
      <c r="F59" s="13"/>
      <c r="G59" s="16"/>
      <c r="H59" s="15"/>
      <c r="I59" s="14"/>
      <c r="J59" s="16"/>
      <c r="K59" s="16"/>
      <c r="L59" s="16"/>
      <c r="M59" s="16"/>
      <c r="N59" s="16"/>
      <c r="O59" s="16"/>
      <c r="P59" s="14"/>
      <c r="Q59" s="30">
        <f>D59*F59</f>
        <v>0</v>
      </c>
      <c r="R59" s="16" t="e">
        <f>Q59/Q$63%</f>
        <v>#DIV/0!</v>
      </c>
      <c r="S59" s="15"/>
      <c r="T59" s="15"/>
    </row>
    <row r="60" spans="1:20">
      <c r="A60" s="194"/>
      <c r="B60" s="14"/>
      <c r="C60" s="16"/>
      <c r="D60" s="14"/>
      <c r="E60" s="16"/>
      <c r="F60" s="13"/>
      <c r="G60" s="16"/>
      <c r="H60" s="15"/>
      <c r="I60" s="14"/>
      <c r="J60" s="16"/>
      <c r="K60" s="16"/>
      <c r="L60" s="16"/>
      <c r="M60" s="16"/>
      <c r="N60" s="16"/>
      <c r="O60" s="16"/>
      <c r="P60" s="14"/>
      <c r="Q60" s="30">
        <f>D60*F60</f>
        <v>0</v>
      </c>
      <c r="R60" s="16" t="e">
        <f>Q60/Q$63%</f>
        <v>#DIV/0!</v>
      </c>
      <c r="S60" s="15"/>
      <c r="T60" s="15"/>
    </row>
    <row r="61" spans="1:20">
      <c r="A61" s="194"/>
      <c r="B61" s="14"/>
      <c r="C61" s="16"/>
      <c r="D61" s="14"/>
      <c r="E61" s="16"/>
      <c r="F61" s="13"/>
      <c r="G61" s="16"/>
      <c r="H61" s="15"/>
      <c r="I61" s="14"/>
      <c r="J61" s="16"/>
      <c r="K61" s="16"/>
      <c r="L61" s="16"/>
      <c r="M61" s="16"/>
      <c r="N61" s="16"/>
      <c r="O61" s="16"/>
      <c r="P61" s="14"/>
      <c r="Q61" s="30">
        <f>D61*F61</f>
        <v>0</v>
      </c>
      <c r="R61" s="16" t="e">
        <f>Q61/Q$63%</f>
        <v>#DIV/0!</v>
      </c>
      <c r="S61" s="15"/>
      <c r="T61" s="15"/>
    </row>
    <row r="62" spans="1:20" ht="13.5" thickBot="1">
      <c r="A62" s="194"/>
      <c r="B62" s="14"/>
      <c r="C62" s="16"/>
      <c r="D62" s="14"/>
      <c r="E62" s="74"/>
      <c r="F62" s="13"/>
      <c r="G62" s="16"/>
      <c r="H62" s="15"/>
      <c r="I62" s="14"/>
      <c r="J62" s="16"/>
      <c r="K62" s="16"/>
      <c r="L62" s="16"/>
      <c r="M62" s="16"/>
      <c r="N62" s="16"/>
      <c r="O62" s="74"/>
      <c r="P62" s="14"/>
      <c r="Q62" s="185">
        <f>D62*F62</f>
        <v>0</v>
      </c>
      <c r="R62" s="16" t="e">
        <f>Q62/Q$63%</f>
        <v>#DIV/0!</v>
      </c>
      <c r="S62" s="15"/>
      <c r="T62" s="15"/>
    </row>
    <row r="63" spans="1:20" ht="13.5" thickBot="1">
      <c r="A63" s="201"/>
      <c r="B63" s="173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441"/>
      <c r="P63" s="442"/>
      <c r="Q63" s="190">
        <f>SUM(Q58:Q62)</f>
        <v>0</v>
      </c>
      <c r="R63" s="18" t="e">
        <f>SUM(R58:R62)</f>
        <v>#DIV/0!</v>
      </c>
      <c r="S63" s="18"/>
      <c r="T63" s="36"/>
    </row>
    <row r="64" spans="1:20" ht="13.5" thickBot="1">
      <c r="A64" s="24"/>
      <c r="B64" s="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439" t="s">
        <v>36</v>
      </c>
      <c r="P64" s="440"/>
      <c r="Q64" s="51">
        <f>+Q63+Q57+Q47+Q40+Q24</f>
        <v>0</v>
      </c>
      <c r="R64" s="28"/>
      <c r="S64" s="28"/>
      <c r="T64" s="46" t="s">
        <v>38</v>
      </c>
    </row>
    <row r="65" spans="1:20" ht="19.5" customHeight="1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172"/>
      <c r="Q65" s="4"/>
      <c r="R65" s="4"/>
      <c r="S65" s="4"/>
      <c r="T65" s="7"/>
    </row>
    <row r="66" spans="1:20">
      <c r="A66" s="44" t="s">
        <v>6</v>
      </c>
      <c r="B66" s="410"/>
      <c r="C66" s="411"/>
      <c r="D66" s="411"/>
      <c r="E66" s="411"/>
      <c r="F66" s="264" t="s">
        <v>73</v>
      </c>
      <c r="G66" s="264"/>
      <c r="H66" s="264"/>
      <c r="I66" s="415"/>
      <c r="J66" s="411"/>
      <c r="K66" s="411"/>
      <c r="L66" s="411"/>
      <c r="M66" s="411"/>
      <c r="N66" s="411"/>
      <c r="O66" s="416"/>
      <c r="P66" s="176"/>
      <c r="Q66" s="45" t="s">
        <v>72</v>
      </c>
      <c r="R66" s="349"/>
      <c r="S66" s="417"/>
      <c r="T66" s="351"/>
    </row>
    <row r="67" spans="1:20" s="5" customFormat="1" ht="21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</sheetData>
  <mergeCells count="44">
    <mergeCell ref="O47:P47"/>
    <mergeCell ref="B40:P40"/>
    <mergeCell ref="E24:P24"/>
    <mergeCell ref="G8:H8"/>
    <mergeCell ref="G9:G10"/>
    <mergeCell ref="L9:L10"/>
    <mergeCell ref="J9:J10"/>
    <mergeCell ref="K9:K10"/>
    <mergeCell ref="H9:H10"/>
    <mergeCell ref="C7:D9"/>
    <mergeCell ref="F7:F10"/>
    <mergeCell ref="B4:T5"/>
    <mergeCell ref="A6:T6"/>
    <mergeCell ref="P3:T3"/>
    <mergeCell ref="P2:T2"/>
    <mergeCell ref="Q1:T1"/>
    <mergeCell ref="C2:G2"/>
    <mergeCell ref="C1:O1"/>
    <mergeCell ref="A4:A5"/>
    <mergeCell ref="C3:G3"/>
    <mergeCell ref="A1:A3"/>
    <mergeCell ref="H2:O2"/>
    <mergeCell ref="H3:O3"/>
    <mergeCell ref="A7:A10"/>
    <mergeCell ref="I8:L8"/>
    <mergeCell ref="E7:E10"/>
    <mergeCell ref="G7:M7"/>
    <mergeCell ref="M8:M10"/>
    <mergeCell ref="B66:E66"/>
    <mergeCell ref="S7:S10"/>
    <mergeCell ref="F66:H66"/>
    <mergeCell ref="I66:O66"/>
    <mergeCell ref="R66:T66"/>
    <mergeCell ref="B7:B10"/>
    <mergeCell ref="O7:O10"/>
    <mergeCell ref="R7:R10"/>
    <mergeCell ref="T7:T10"/>
    <mergeCell ref="Q7:Q10"/>
    <mergeCell ref="I9:I10"/>
    <mergeCell ref="N7:N10"/>
    <mergeCell ref="P7:P10"/>
    <mergeCell ref="O64:P64"/>
    <mergeCell ref="O63:P63"/>
    <mergeCell ref="B57:P57"/>
  </mergeCells>
  <phoneticPr fontId="2" type="noConversion"/>
  <pageMargins left="0.5" right="0.5" top="1.5" bottom="1" header="0.5" footer="0.5"/>
  <pageSetup paperSize="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AH74"/>
  <sheetViews>
    <sheetView tabSelected="1" topLeftCell="A9" zoomScale="90" zoomScaleNormal="90" zoomScaleSheetLayoutView="100" workbookViewId="0">
      <selection activeCell="B21" sqref="B21"/>
    </sheetView>
  </sheetViews>
  <sheetFormatPr defaultColWidth="11" defaultRowHeight="12.75"/>
  <cols>
    <col min="1" max="1" width="26.140625" style="1" customWidth="1"/>
    <col min="2" max="2" width="25.5703125" style="1" customWidth="1"/>
    <col min="3" max="4" width="6.7109375" style="1" customWidth="1"/>
    <col min="5" max="5" width="13" style="1" customWidth="1"/>
    <col min="6" max="6" width="7.42578125" style="1" customWidth="1"/>
    <col min="7" max="7" width="22.28515625" style="1" bestFit="1" customWidth="1"/>
    <col min="8" max="8" width="26.7109375" style="1" customWidth="1"/>
    <col min="9" max="9" width="7" style="1" customWidth="1"/>
    <col min="10" max="10" width="6.7109375" style="1" customWidth="1"/>
    <col min="11" max="12" width="9.140625" style="1" customWidth="1"/>
    <col min="13" max="13" width="41.7109375" style="1" customWidth="1"/>
    <col min="14" max="14" width="3.7109375" style="1" customWidth="1"/>
    <col min="15" max="15" width="13.28515625" style="1" customWidth="1"/>
    <col min="16" max="16" width="45.42578125" style="1" customWidth="1"/>
    <col min="17" max="17" width="8.85546875" style="156" customWidth="1"/>
    <col min="18" max="18" width="9" style="1" bestFit="1" customWidth="1"/>
    <col min="19" max="19" width="10" style="1" bestFit="1" customWidth="1"/>
    <col min="20" max="20" width="10" style="1" customWidth="1"/>
    <col min="21" max="21" width="9.85546875" style="1" customWidth="1"/>
    <col min="22" max="23" width="3.7109375" style="1" customWidth="1"/>
    <col min="24" max="24" width="10.7109375" style="1" customWidth="1"/>
    <col min="25" max="25" width="8" style="156" bestFit="1" customWidth="1"/>
    <col min="26" max="26" width="7.85546875" style="156" bestFit="1" customWidth="1"/>
    <col min="27" max="27" width="5.85546875" style="1" bestFit="1" customWidth="1"/>
    <col min="28" max="28" width="3.28515625" style="1" bestFit="1" customWidth="1"/>
    <col min="29" max="29" width="13.7109375" style="1" bestFit="1" customWidth="1"/>
    <col min="30" max="30" width="10.7109375" style="1" customWidth="1"/>
    <col min="31" max="31" width="7.5703125" style="1" customWidth="1"/>
    <col min="32" max="32" width="7.42578125" style="1" customWidth="1"/>
    <col min="33" max="16384" width="11" style="1"/>
  </cols>
  <sheetData>
    <row r="1" spans="1:34" s="6" customFormat="1" ht="18.75" customHeight="1">
      <c r="A1" s="266">
        <v>4.2</v>
      </c>
      <c r="B1" s="38" t="s">
        <v>5</v>
      </c>
      <c r="C1" s="348" t="s">
        <v>43</v>
      </c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7"/>
      <c r="X1" s="48" t="s">
        <v>4</v>
      </c>
      <c r="Y1" s="348" t="s">
        <v>59</v>
      </c>
      <c r="Z1" s="469"/>
      <c r="AA1" s="469"/>
      <c r="AB1" s="564"/>
      <c r="AC1" s="565"/>
      <c r="AD1" s="4"/>
      <c r="AE1" s="4"/>
      <c r="AF1" s="4"/>
      <c r="AG1" s="4"/>
    </row>
    <row r="2" spans="1:34" s="2" customFormat="1" ht="18.75" customHeight="1">
      <c r="A2" s="347"/>
      <c r="B2" s="269" t="s">
        <v>0</v>
      </c>
      <c r="C2" s="476"/>
      <c r="D2" s="546"/>
      <c r="E2" s="547"/>
      <c r="F2" s="547"/>
      <c r="G2" s="547"/>
      <c r="H2" s="548"/>
      <c r="I2" s="548"/>
      <c r="J2" s="548"/>
      <c r="K2" s="549"/>
      <c r="L2" s="549"/>
      <c r="M2" s="549"/>
      <c r="N2" s="550"/>
      <c r="O2" s="76"/>
      <c r="P2" s="116"/>
      <c r="Q2" s="126"/>
      <c r="R2" s="563"/>
      <c r="S2" s="563"/>
      <c r="T2" s="563"/>
      <c r="U2" s="563"/>
      <c r="V2" s="563"/>
      <c r="W2" s="563"/>
      <c r="X2" s="563"/>
      <c r="Y2" s="563"/>
      <c r="Z2" s="563"/>
      <c r="AA2" s="563"/>
      <c r="AB2" s="563"/>
      <c r="AC2" s="369"/>
      <c r="AD2" s="11"/>
      <c r="AE2" s="11"/>
      <c r="AF2" s="11"/>
      <c r="AG2" s="11"/>
      <c r="AH2" s="6"/>
    </row>
    <row r="3" spans="1:34" s="2" customFormat="1" ht="18.75" customHeight="1">
      <c r="A3" s="347"/>
      <c r="B3" s="269" t="s">
        <v>1</v>
      </c>
      <c r="C3" s="476"/>
      <c r="D3" s="551"/>
      <c r="E3" s="552"/>
      <c r="F3" s="552"/>
      <c r="G3" s="552"/>
      <c r="H3" s="553"/>
      <c r="I3" s="553"/>
      <c r="J3" s="553"/>
      <c r="K3" s="554"/>
      <c r="L3" s="554"/>
      <c r="M3" s="554"/>
      <c r="N3" s="555"/>
      <c r="O3" s="76"/>
      <c r="P3" s="116"/>
      <c r="Q3" s="126"/>
      <c r="R3" s="563"/>
      <c r="S3" s="563"/>
      <c r="T3" s="563"/>
      <c r="U3" s="563"/>
      <c r="V3" s="563"/>
      <c r="W3" s="563"/>
      <c r="X3" s="563"/>
      <c r="Y3" s="563"/>
      <c r="Z3" s="563"/>
      <c r="AA3" s="563"/>
      <c r="AB3" s="563"/>
      <c r="AC3" s="369"/>
      <c r="AD3" s="1"/>
      <c r="AE3" s="1"/>
      <c r="AF3" s="1"/>
      <c r="AG3" s="1"/>
      <c r="AH3" s="6"/>
    </row>
    <row r="4" spans="1:34" ht="12.75" customHeight="1">
      <c r="A4" s="561" t="s">
        <v>7</v>
      </c>
      <c r="B4" s="271" t="s">
        <v>80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5"/>
      <c r="AH4" s="4"/>
    </row>
    <row r="5" spans="1:34" ht="12.75" customHeight="1">
      <c r="A5" s="562"/>
      <c r="B5" s="558" t="s">
        <v>81</v>
      </c>
      <c r="C5" s="559"/>
      <c r="D5" s="559"/>
      <c r="E5" s="559"/>
      <c r="F5" s="559"/>
      <c r="G5" s="559"/>
      <c r="H5" s="559"/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59"/>
      <c r="T5" s="559"/>
      <c r="U5" s="559"/>
      <c r="V5" s="559"/>
      <c r="W5" s="559"/>
      <c r="X5" s="559"/>
      <c r="Y5" s="559"/>
      <c r="Z5" s="559"/>
      <c r="AA5" s="559"/>
      <c r="AB5" s="559"/>
      <c r="AC5" s="560"/>
      <c r="AH5" s="4"/>
    </row>
    <row r="6" spans="1:34" ht="12" customHeight="1">
      <c r="A6" s="290"/>
      <c r="B6" s="556"/>
      <c r="C6" s="556"/>
      <c r="D6" s="556"/>
      <c r="E6" s="556"/>
      <c r="F6" s="556"/>
      <c r="G6" s="556"/>
      <c r="H6" s="556"/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T6" s="556"/>
      <c r="U6" s="556"/>
      <c r="V6" s="556"/>
      <c r="W6" s="556"/>
      <c r="X6" s="556"/>
      <c r="Y6" s="557"/>
      <c r="Z6" s="556"/>
      <c r="AA6" s="556"/>
      <c r="AB6" s="556"/>
      <c r="AC6" s="556"/>
    </row>
    <row r="7" spans="1:34" s="11" customFormat="1" ht="12.75" customHeight="1">
      <c r="A7" s="446" t="s">
        <v>26</v>
      </c>
      <c r="B7" s="418" t="s">
        <v>46</v>
      </c>
      <c r="C7" s="418" t="s">
        <v>20</v>
      </c>
      <c r="D7" s="543" t="s">
        <v>22</v>
      </c>
      <c r="E7" s="536" t="s">
        <v>940</v>
      </c>
      <c r="F7" s="536" t="s">
        <v>939</v>
      </c>
      <c r="G7" s="418" t="s">
        <v>86</v>
      </c>
      <c r="H7" s="516" t="s">
        <v>39</v>
      </c>
      <c r="I7" s="516"/>
      <c r="J7" s="516"/>
      <c r="K7" s="519" t="s">
        <v>60</v>
      </c>
      <c r="L7" s="165"/>
      <c r="M7" s="516" t="s">
        <v>28</v>
      </c>
      <c r="N7" s="516"/>
      <c r="O7" s="527" t="s">
        <v>51</v>
      </c>
      <c r="P7" s="540"/>
      <c r="Q7" s="540"/>
      <c r="R7" s="540"/>
      <c r="S7" s="528"/>
      <c r="T7" s="513" t="s">
        <v>884</v>
      </c>
      <c r="U7" s="513" t="s">
        <v>885</v>
      </c>
      <c r="V7" s="500" t="s">
        <v>28</v>
      </c>
      <c r="W7" s="500"/>
      <c r="X7" s="491" t="s">
        <v>85</v>
      </c>
      <c r="Y7" s="147"/>
      <c r="Z7" s="147"/>
      <c r="AA7" s="504" t="s">
        <v>937</v>
      </c>
      <c r="AB7" s="412" t="s">
        <v>87</v>
      </c>
      <c r="AC7" s="498" t="s">
        <v>24</v>
      </c>
      <c r="AD7" s="1"/>
      <c r="AE7" s="1"/>
      <c r="AF7" s="1"/>
      <c r="AG7" s="1"/>
    </row>
    <row r="8" spans="1:34" ht="12.75" customHeight="1">
      <c r="A8" s="447"/>
      <c r="B8" s="531"/>
      <c r="C8" s="531"/>
      <c r="D8" s="544"/>
      <c r="E8" s="537"/>
      <c r="F8" s="537"/>
      <c r="G8" s="452"/>
      <c r="H8" s="516"/>
      <c r="I8" s="516"/>
      <c r="J8" s="516"/>
      <c r="K8" s="520"/>
      <c r="L8" s="166"/>
      <c r="M8" s="517"/>
      <c r="N8" s="517"/>
      <c r="O8" s="529"/>
      <c r="P8" s="541"/>
      <c r="Q8" s="541"/>
      <c r="R8" s="541"/>
      <c r="S8" s="530"/>
      <c r="T8" s="514"/>
      <c r="U8" s="514"/>
      <c r="V8" s="501"/>
      <c r="W8" s="501"/>
      <c r="X8" s="514"/>
      <c r="Y8" s="147"/>
      <c r="Z8" s="147"/>
      <c r="AA8" s="505"/>
      <c r="AB8" s="413"/>
      <c r="AC8" s="407"/>
    </row>
    <row r="9" spans="1:34" ht="12.75" customHeight="1">
      <c r="A9" s="447"/>
      <c r="B9" s="531"/>
      <c r="C9" s="531"/>
      <c r="D9" s="544"/>
      <c r="E9" s="537"/>
      <c r="F9" s="537"/>
      <c r="G9" s="452"/>
      <c r="H9" s="516" t="s">
        <v>25</v>
      </c>
      <c r="I9" s="516" t="s">
        <v>20</v>
      </c>
      <c r="J9" s="516" t="s">
        <v>22</v>
      </c>
      <c r="K9" s="520"/>
      <c r="L9" s="542" t="s">
        <v>942</v>
      </c>
      <c r="M9" s="522" t="s">
        <v>882</v>
      </c>
      <c r="N9" s="522" t="s">
        <v>30</v>
      </c>
      <c r="O9" s="513" t="s">
        <v>941</v>
      </c>
      <c r="P9" s="527" t="s">
        <v>70</v>
      </c>
      <c r="Q9" s="528"/>
      <c r="R9" s="533" t="s">
        <v>45</v>
      </c>
      <c r="S9" s="500" t="s">
        <v>44</v>
      </c>
      <c r="T9" s="514"/>
      <c r="U9" s="514"/>
      <c r="V9" s="502" t="s">
        <v>29</v>
      </c>
      <c r="W9" s="502" t="s">
        <v>30</v>
      </c>
      <c r="X9" s="514"/>
      <c r="Y9" s="147" t="s">
        <v>35</v>
      </c>
      <c r="Z9" s="147" t="s">
        <v>35</v>
      </c>
      <c r="AA9" s="505"/>
      <c r="AB9" s="413"/>
      <c r="AC9" s="407"/>
    </row>
    <row r="10" spans="1:34" ht="12.75" customHeight="1">
      <c r="A10" s="447"/>
      <c r="B10" s="531"/>
      <c r="C10" s="531"/>
      <c r="D10" s="544"/>
      <c r="E10" s="537"/>
      <c r="F10" s="537"/>
      <c r="G10" s="452"/>
      <c r="H10" s="516"/>
      <c r="I10" s="516"/>
      <c r="J10" s="516"/>
      <c r="K10" s="520"/>
      <c r="L10" s="542"/>
      <c r="M10" s="523"/>
      <c r="N10" s="523"/>
      <c r="O10" s="514"/>
      <c r="P10" s="529"/>
      <c r="Q10" s="530"/>
      <c r="R10" s="534"/>
      <c r="S10" s="500"/>
      <c r="T10" s="514"/>
      <c r="U10" s="514"/>
      <c r="V10" s="503"/>
      <c r="W10" s="503"/>
      <c r="X10" s="514"/>
      <c r="Y10" s="147" t="s">
        <v>886</v>
      </c>
      <c r="Z10" s="147" t="s">
        <v>887</v>
      </c>
      <c r="AA10" s="505"/>
      <c r="AB10" s="413"/>
      <c r="AC10" s="407"/>
    </row>
    <row r="11" spans="1:34" ht="27.75" customHeight="1">
      <c r="A11" s="448"/>
      <c r="B11" s="532"/>
      <c r="C11" s="532"/>
      <c r="D11" s="545"/>
      <c r="E11" s="538"/>
      <c r="F11" s="538"/>
      <c r="G11" s="453"/>
      <c r="H11" s="451"/>
      <c r="I11" s="516"/>
      <c r="J11" s="516"/>
      <c r="K11" s="521"/>
      <c r="L11" s="166"/>
      <c r="M11" s="523"/>
      <c r="N11" s="539"/>
      <c r="O11" s="515"/>
      <c r="P11" s="119" t="s">
        <v>888</v>
      </c>
      <c r="Q11" s="127" t="s">
        <v>938</v>
      </c>
      <c r="R11" s="535"/>
      <c r="S11" s="500"/>
      <c r="T11" s="515"/>
      <c r="U11" s="514"/>
      <c r="V11" s="503"/>
      <c r="W11" s="503"/>
      <c r="X11" s="514"/>
      <c r="Y11" s="147"/>
      <c r="Z11" s="147"/>
      <c r="AA11" s="505"/>
      <c r="AB11" s="414"/>
      <c r="AC11" s="499"/>
    </row>
    <row r="12" spans="1:34" ht="12.75" customHeight="1">
      <c r="A12" s="199" t="s">
        <v>27</v>
      </c>
      <c r="B12" s="19" t="s">
        <v>1015</v>
      </c>
      <c r="C12" s="115" t="s">
        <v>97</v>
      </c>
      <c r="D12" s="21">
        <v>1</v>
      </c>
      <c r="E12" s="128"/>
      <c r="F12" s="128"/>
      <c r="G12" s="128"/>
      <c r="H12" s="129" t="s">
        <v>699</v>
      </c>
      <c r="I12" s="168" t="str">
        <f>VLOOKUP(H12,'Emission Factor TGO-Energy'!$B$2:$C$17,2,0)</f>
        <v>kg</v>
      </c>
      <c r="J12" s="79"/>
      <c r="K12" s="128">
        <f>VLOOKUP(H12,'Emission Factor TGO-Energy'!$B$2:$E$17,3,0)</f>
        <v>0.48259999999999997</v>
      </c>
      <c r="L12" s="128">
        <f>J12*K12</f>
        <v>0</v>
      </c>
      <c r="M12" s="128" t="str">
        <f>VLOOKUP(H12,'Emission Factor TGO-Energy'!$B$2:$E$17,4,0)</f>
        <v>Converted data from JEMAI Pro using Thai Electricity Grid</v>
      </c>
      <c r="N12" s="80"/>
      <c r="O12" s="128">
        <f>D12*E12*F12/1000</f>
        <v>0</v>
      </c>
      <c r="P12" s="152" t="s">
        <v>894</v>
      </c>
      <c r="Q12" s="145">
        <f>VLOOKUP(P12,'Emission Factor TGO-Transport'!$A$4:$G$55,2,0)</f>
        <v>8.5</v>
      </c>
      <c r="R12" s="146">
        <v>100</v>
      </c>
      <c r="S12" s="145">
        <v>0</v>
      </c>
      <c r="T12" s="148">
        <f>VLOOKUP(P12,'Emission Factor TGO-Transport'!$A$4:$G$55,6,0)</f>
        <v>7.4300000000000005E-2</v>
      </c>
      <c r="U12" s="128">
        <f>VLOOKUP(P12,'Emission Factor TGO-Transport'!$A$4:$G$55,3,0)</f>
        <v>0.50900000000000001</v>
      </c>
      <c r="V12" s="80"/>
      <c r="W12" s="77"/>
      <c r="X12" s="160" t="str">
        <f>VLOOKUP(P12,'Emission Factor TGO-Transport'!$A$4:$G$55,7,0)</f>
        <v>Thai LCI data</v>
      </c>
      <c r="Y12" s="162">
        <f>$T12*$O12</f>
        <v>0</v>
      </c>
      <c r="Z12" s="162">
        <f>IF($Q12&gt;0,($O12*$U12)/$Q12,0)</f>
        <v>0</v>
      </c>
      <c r="AA12" s="157">
        <f>L12+Y12+Z12</f>
        <v>0</v>
      </c>
      <c r="AB12" s="161"/>
      <c r="AC12" s="81"/>
    </row>
    <row r="13" spans="1:34">
      <c r="A13" s="197"/>
      <c r="B13" s="13" t="s">
        <v>1016</v>
      </c>
      <c r="C13" s="115" t="s">
        <v>97</v>
      </c>
      <c r="D13" s="14">
        <v>2</v>
      </c>
      <c r="E13" s="145"/>
      <c r="F13" s="145"/>
      <c r="G13" s="145"/>
      <c r="H13" s="129" t="s">
        <v>945</v>
      </c>
      <c r="I13" s="168" t="str">
        <f>VLOOKUP(H13,'Emission Factor TGO-Energy'!$B$2:$C$17,2,0)</f>
        <v>-</v>
      </c>
      <c r="J13" s="79"/>
      <c r="K13" s="128">
        <f>VLOOKUP(H13,'Emission Factor TGO-Energy'!$B$2:$E$17,3,0)</f>
        <v>0</v>
      </c>
      <c r="L13" s="128">
        <f t="shared" ref="L13:L21" si="0">J13*K13</f>
        <v>0</v>
      </c>
      <c r="M13" s="128" t="str">
        <f>VLOOKUP(H13,'Emission Factor TGO-Energy'!$B$2:$E$17,4,0)</f>
        <v>N/A</v>
      </c>
      <c r="N13" s="78"/>
      <c r="O13" s="145">
        <f t="shared" ref="O13:O21" si="1">D13*E13*F13/1000</f>
        <v>0</v>
      </c>
      <c r="P13" s="152"/>
      <c r="Q13" s="145" t="e">
        <f>VLOOKUP(P13,'Emission Factor TGO-Transport'!$A$2:$G$55,2,0)</f>
        <v>#N/A</v>
      </c>
      <c r="R13" s="146">
        <v>100</v>
      </c>
      <c r="S13" s="145">
        <v>0</v>
      </c>
      <c r="T13" s="148" t="e">
        <f>VLOOKUP(P13,'Emission Factor TGO-Transport'!$A$4:$G$55,6,0)</f>
        <v>#N/A</v>
      </c>
      <c r="U13" s="128" t="e">
        <f>VLOOKUP(P13,'Emission Factor TGO-Transport'!$A$4:$G$55,3,0)</f>
        <v>#N/A</v>
      </c>
      <c r="V13" s="78"/>
      <c r="W13" s="79"/>
      <c r="X13" s="160" t="e">
        <f>VLOOKUP(P13,'Emission Factor TGO-Transport'!$A$4:$G$55,7,0)</f>
        <v>#N/A</v>
      </c>
      <c r="Y13" s="163" t="e">
        <f t="shared" ref="Y13:Y21" si="2">$T13*$O13</f>
        <v>#N/A</v>
      </c>
      <c r="Z13" s="162" t="e">
        <f t="shared" ref="Z13:Z21" si="3">IF($Q13&gt;0,($O13*$U13)/$Q13,0)</f>
        <v>#N/A</v>
      </c>
      <c r="AA13" s="158" t="e">
        <f t="shared" ref="AA13:AA21" si="4">L13+Y13+Z13</f>
        <v>#N/A</v>
      </c>
      <c r="AB13" s="152"/>
      <c r="AC13" s="82"/>
    </row>
    <row r="14" spans="1:34">
      <c r="A14" s="197"/>
      <c r="B14" s="13" t="s">
        <v>1017</v>
      </c>
      <c r="C14" s="115" t="s">
        <v>97</v>
      </c>
      <c r="D14" s="14">
        <v>3</v>
      </c>
      <c r="E14" s="145"/>
      <c r="F14" s="145"/>
      <c r="G14" s="145"/>
      <c r="H14" s="129" t="s">
        <v>945</v>
      </c>
      <c r="I14" s="168" t="str">
        <f>VLOOKUP(H14,'Emission Factor TGO-Energy'!$B$2:$C$17,2,0)</f>
        <v>-</v>
      </c>
      <c r="J14" s="79"/>
      <c r="K14" s="128">
        <f>VLOOKUP(H14,'Emission Factor TGO-Energy'!$B$2:$E$17,3,0)</f>
        <v>0</v>
      </c>
      <c r="L14" s="128">
        <f t="shared" si="0"/>
        <v>0</v>
      </c>
      <c r="M14" s="128" t="str">
        <f>VLOOKUP(H14,'Emission Factor TGO-Energy'!$B$2:$E$17,4,0)</f>
        <v>N/A</v>
      </c>
      <c r="N14" s="78"/>
      <c r="O14" s="145">
        <f t="shared" si="1"/>
        <v>0</v>
      </c>
      <c r="P14" s="152"/>
      <c r="Q14" s="145" t="e">
        <f>VLOOKUP(P14,'Emission Factor TGO-Transport'!$A$2:$G$55,2,0)</f>
        <v>#N/A</v>
      </c>
      <c r="R14" s="146">
        <v>100</v>
      </c>
      <c r="S14" s="145">
        <v>0</v>
      </c>
      <c r="T14" s="148" t="e">
        <f>VLOOKUP(P14,'Emission Factor TGO-Transport'!$A$4:$G$55,6,0)</f>
        <v>#N/A</v>
      </c>
      <c r="U14" s="128" t="e">
        <f>VLOOKUP(P14,'Emission Factor TGO-Transport'!$A$4:$G$55,3,0)</f>
        <v>#N/A</v>
      </c>
      <c r="V14" s="78"/>
      <c r="W14" s="79"/>
      <c r="X14" s="160" t="e">
        <f>VLOOKUP(P14,'Emission Factor TGO-Transport'!$A$4:$G$55,7,0)</f>
        <v>#N/A</v>
      </c>
      <c r="Y14" s="163" t="e">
        <f t="shared" si="2"/>
        <v>#N/A</v>
      </c>
      <c r="Z14" s="162" t="e">
        <f t="shared" si="3"/>
        <v>#N/A</v>
      </c>
      <c r="AA14" s="158" t="e">
        <f t="shared" si="4"/>
        <v>#N/A</v>
      </c>
      <c r="AB14" s="152"/>
      <c r="AC14" s="82"/>
    </row>
    <row r="15" spans="1:34">
      <c r="A15" s="197"/>
      <c r="B15" s="13" t="s">
        <v>1018</v>
      </c>
      <c r="C15" s="115" t="s">
        <v>97</v>
      </c>
      <c r="D15" s="14">
        <v>4</v>
      </c>
      <c r="E15" s="145"/>
      <c r="F15" s="145"/>
      <c r="G15" s="145"/>
      <c r="H15" s="129" t="s">
        <v>945</v>
      </c>
      <c r="I15" s="168" t="str">
        <f>VLOOKUP(H15,'Emission Factor TGO-Energy'!$B$2:$C$17,2,0)</f>
        <v>-</v>
      </c>
      <c r="J15" s="79"/>
      <c r="K15" s="128">
        <f>VLOOKUP(H15,'Emission Factor TGO-Energy'!$B$2:$E$17,3,0)</f>
        <v>0</v>
      </c>
      <c r="L15" s="128">
        <f t="shared" si="0"/>
        <v>0</v>
      </c>
      <c r="M15" s="128" t="str">
        <f>VLOOKUP(H15,'Emission Factor TGO-Energy'!$B$2:$E$17,4,0)</f>
        <v>N/A</v>
      </c>
      <c r="N15" s="78"/>
      <c r="O15" s="145">
        <f t="shared" si="1"/>
        <v>0</v>
      </c>
      <c r="P15" s="152"/>
      <c r="Q15" s="145" t="e">
        <f>VLOOKUP(P15,'Emission Factor TGO-Transport'!$A$2:$G$55,2,0)</f>
        <v>#N/A</v>
      </c>
      <c r="R15" s="146">
        <v>100</v>
      </c>
      <c r="S15" s="145">
        <v>0</v>
      </c>
      <c r="T15" s="148" t="e">
        <f>VLOOKUP(P15,'Emission Factor TGO-Transport'!$A$4:$G$55,6,0)</f>
        <v>#N/A</v>
      </c>
      <c r="U15" s="128" t="e">
        <f>VLOOKUP(P15,'Emission Factor TGO-Transport'!$A$4:$G$55,3,0)</f>
        <v>#N/A</v>
      </c>
      <c r="V15" s="78"/>
      <c r="W15" s="79"/>
      <c r="X15" s="160" t="e">
        <f>VLOOKUP(P15,'Emission Factor TGO-Transport'!$A$4:$G$55,7,0)</f>
        <v>#N/A</v>
      </c>
      <c r="Y15" s="163" t="e">
        <f t="shared" si="2"/>
        <v>#N/A</v>
      </c>
      <c r="Z15" s="162" t="e">
        <f t="shared" si="3"/>
        <v>#N/A</v>
      </c>
      <c r="AA15" s="158" t="e">
        <f t="shared" si="4"/>
        <v>#N/A</v>
      </c>
      <c r="AB15" s="152"/>
      <c r="AC15" s="82"/>
    </row>
    <row r="16" spans="1:34">
      <c r="A16" s="197"/>
      <c r="B16" s="591" t="s">
        <v>1019</v>
      </c>
      <c r="C16" s="115" t="s">
        <v>97</v>
      </c>
      <c r="D16" s="14">
        <v>5</v>
      </c>
      <c r="E16" s="145"/>
      <c r="F16" s="145"/>
      <c r="G16" s="145"/>
      <c r="H16" s="129" t="s">
        <v>945</v>
      </c>
      <c r="I16" s="168" t="str">
        <f>VLOOKUP(H16,'Emission Factor TGO-Energy'!$B$2:$C$17,2,0)</f>
        <v>-</v>
      </c>
      <c r="J16" s="79"/>
      <c r="K16" s="128">
        <f>VLOOKUP(H16,'Emission Factor TGO-Energy'!$B$2:$E$17,3,0)</f>
        <v>0</v>
      </c>
      <c r="L16" s="128">
        <f t="shared" si="0"/>
        <v>0</v>
      </c>
      <c r="M16" s="128" t="str">
        <f>VLOOKUP(H16,'Emission Factor TGO-Energy'!$B$2:$E$17,4,0)</f>
        <v>N/A</v>
      </c>
      <c r="N16" s="78"/>
      <c r="O16" s="145">
        <f t="shared" si="1"/>
        <v>0</v>
      </c>
      <c r="P16" s="152"/>
      <c r="Q16" s="145" t="e">
        <f>VLOOKUP(P16,'Emission Factor TGO-Transport'!$A$2:$G$55,2,0)</f>
        <v>#N/A</v>
      </c>
      <c r="R16" s="146">
        <v>100</v>
      </c>
      <c r="S16" s="145">
        <v>0</v>
      </c>
      <c r="T16" s="148" t="e">
        <f>VLOOKUP(P16,'Emission Factor TGO-Transport'!$A$4:$G$55,6,0)</f>
        <v>#N/A</v>
      </c>
      <c r="U16" s="128" t="e">
        <f>VLOOKUP(P16,'Emission Factor TGO-Transport'!$A$4:$G$55,3,0)</f>
        <v>#N/A</v>
      </c>
      <c r="V16" s="78"/>
      <c r="W16" s="79"/>
      <c r="X16" s="160" t="e">
        <f>VLOOKUP(P16,'Emission Factor TGO-Transport'!$A$4:$G$55,7,0)</f>
        <v>#N/A</v>
      </c>
      <c r="Y16" s="163" t="e">
        <f t="shared" si="2"/>
        <v>#N/A</v>
      </c>
      <c r="Z16" s="162" t="e">
        <f t="shared" si="3"/>
        <v>#N/A</v>
      </c>
      <c r="AA16" s="158" t="e">
        <f t="shared" si="4"/>
        <v>#N/A</v>
      </c>
      <c r="AB16" s="152"/>
      <c r="AC16" s="82"/>
    </row>
    <row r="17" spans="1:33">
      <c r="A17" s="197"/>
      <c r="B17" s="591" t="s">
        <v>1020</v>
      </c>
      <c r="C17" s="115" t="s">
        <v>97</v>
      </c>
      <c r="D17" s="14">
        <v>6</v>
      </c>
      <c r="E17" s="145"/>
      <c r="F17" s="145"/>
      <c r="G17" s="145"/>
      <c r="H17" s="129" t="s">
        <v>945</v>
      </c>
      <c r="I17" s="168" t="str">
        <f>VLOOKUP(H17,'Emission Factor TGO-Energy'!$B$2:$C$17,2,0)</f>
        <v>-</v>
      </c>
      <c r="J17" s="79"/>
      <c r="K17" s="128">
        <f>VLOOKUP(H17,'Emission Factor TGO-Energy'!$B$2:$E$17,3,0)</f>
        <v>0</v>
      </c>
      <c r="L17" s="128">
        <f t="shared" si="0"/>
        <v>0</v>
      </c>
      <c r="M17" s="128" t="str">
        <f>VLOOKUP(H17,'Emission Factor TGO-Energy'!$B$2:$E$17,4,0)</f>
        <v>N/A</v>
      </c>
      <c r="N17" s="78"/>
      <c r="O17" s="145">
        <f t="shared" si="1"/>
        <v>0</v>
      </c>
      <c r="P17" s="152"/>
      <c r="Q17" s="145" t="e">
        <f>VLOOKUP(P17,'Emission Factor TGO-Transport'!$A$2:$G$55,2,0)</f>
        <v>#N/A</v>
      </c>
      <c r="R17" s="146">
        <v>100</v>
      </c>
      <c r="S17" s="145">
        <v>0</v>
      </c>
      <c r="T17" s="148" t="e">
        <f>VLOOKUP(P17,'Emission Factor TGO-Transport'!$A$4:$G$55,6,0)</f>
        <v>#N/A</v>
      </c>
      <c r="U17" s="128" t="e">
        <f>VLOOKUP(P17,'Emission Factor TGO-Transport'!$A$4:$G$55,3,0)</f>
        <v>#N/A</v>
      </c>
      <c r="V17" s="78"/>
      <c r="W17" s="79"/>
      <c r="X17" s="160" t="e">
        <f>VLOOKUP(P17,'Emission Factor TGO-Transport'!$A$4:$G$55,7,0)</f>
        <v>#N/A</v>
      </c>
      <c r="Y17" s="163" t="e">
        <f t="shared" si="2"/>
        <v>#N/A</v>
      </c>
      <c r="Z17" s="162" t="e">
        <f t="shared" si="3"/>
        <v>#N/A</v>
      </c>
      <c r="AA17" s="158" t="e">
        <f t="shared" si="4"/>
        <v>#N/A</v>
      </c>
      <c r="AB17" s="152"/>
      <c r="AC17" s="82"/>
    </row>
    <row r="18" spans="1:33">
      <c r="A18" s="197"/>
      <c r="B18" s="13" t="s">
        <v>1021</v>
      </c>
      <c r="C18" s="115" t="s">
        <v>97</v>
      </c>
      <c r="D18" s="14">
        <v>7</v>
      </c>
      <c r="E18" s="145"/>
      <c r="F18" s="145"/>
      <c r="G18" s="145"/>
      <c r="H18" s="129" t="s">
        <v>945</v>
      </c>
      <c r="I18" s="168" t="str">
        <f>VLOOKUP(H18,'Emission Factor TGO-Energy'!$B$2:$C$17,2,0)</f>
        <v>-</v>
      </c>
      <c r="J18" s="79"/>
      <c r="K18" s="128">
        <f>VLOOKUP(H18,'Emission Factor TGO-Energy'!$B$2:$E$17,3,0)</f>
        <v>0</v>
      </c>
      <c r="L18" s="128">
        <f t="shared" si="0"/>
        <v>0</v>
      </c>
      <c r="M18" s="128" t="str">
        <f>VLOOKUP(H18,'Emission Factor TGO-Energy'!$B$2:$E$17,4,0)</f>
        <v>N/A</v>
      </c>
      <c r="N18" s="78"/>
      <c r="O18" s="145">
        <f t="shared" si="1"/>
        <v>0</v>
      </c>
      <c r="P18" s="152"/>
      <c r="Q18" s="145" t="e">
        <f>VLOOKUP(P18,'Emission Factor TGO-Transport'!$A$2:$G$55,2,0)</f>
        <v>#N/A</v>
      </c>
      <c r="R18" s="146">
        <v>100</v>
      </c>
      <c r="S18" s="145">
        <v>0</v>
      </c>
      <c r="T18" s="148" t="e">
        <f>VLOOKUP(P18,'Emission Factor TGO-Transport'!$A$4:$G$55,6,0)</f>
        <v>#N/A</v>
      </c>
      <c r="U18" s="128" t="e">
        <f>VLOOKUP(P18,'Emission Factor TGO-Transport'!$A$4:$G$55,3,0)</f>
        <v>#N/A</v>
      </c>
      <c r="V18" s="78"/>
      <c r="W18" s="79"/>
      <c r="X18" s="160" t="e">
        <f>VLOOKUP(P18,'Emission Factor TGO-Transport'!$A$4:$G$55,7,0)</f>
        <v>#N/A</v>
      </c>
      <c r="Y18" s="163" t="e">
        <f t="shared" si="2"/>
        <v>#N/A</v>
      </c>
      <c r="Z18" s="162" t="e">
        <f t="shared" si="3"/>
        <v>#N/A</v>
      </c>
      <c r="AA18" s="158" t="e">
        <f t="shared" si="4"/>
        <v>#N/A</v>
      </c>
      <c r="AB18" s="152"/>
      <c r="AC18" s="82"/>
    </row>
    <row r="19" spans="1:33">
      <c r="A19" s="197"/>
      <c r="B19" s="13" t="s">
        <v>1022</v>
      </c>
      <c r="C19" s="115" t="s">
        <v>97</v>
      </c>
      <c r="D19" s="14">
        <v>8</v>
      </c>
      <c r="E19" s="145"/>
      <c r="F19" s="145"/>
      <c r="G19" s="145"/>
      <c r="H19" s="129" t="s">
        <v>945</v>
      </c>
      <c r="I19" s="168" t="str">
        <f>VLOOKUP(H19,'Emission Factor TGO-Energy'!$B$2:$C$17,2,0)</f>
        <v>-</v>
      </c>
      <c r="J19" s="79"/>
      <c r="K19" s="128">
        <f>VLOOKUP(H19,'Emission Factor TGO-Energy'!$B$2:$E$17,3,0)</f>
        <v>0</v>
      </c>
      <c r="L19" s="128">
        <f t="shared" si="0"/>
        <v>0</v>
      </c>
      <c r="M19" s="128" t="str">
        <f>VLOOKUP(H19,'Emission Factor TGO-Energy'!$B$2:$E$17,4,0)</f>
        <v>N/A</v>
      </c>
      <c r="N19" s="78"/>
      <c r="O19" s="145">
        <f t="shared" si="1"/>
        <v>0</v>
      </c>
      <c r="P19" s="152"/>
      <c r="Q19" s="145" t="e">
        <f>VLOOKUP(P19,'Emission Factor TGO-Transport'!$A$2:$G$55,2,0)</f>
        <v>#N/A</v>
      </c>
      <c r="R19" s="146">
        <v>100</v>
      </c>
      <c r="S19" s="145">
        <v>0</v>
      </c>
      <c r="T19" s="148" t="e">
        <f>VLOOKUP(P19,'Emission Factor TGO-Transport'!$A$4:$G$55,6,0)</f>
        <v>#N/A</v>
      </c>
      <c r="U19" s="128" t="e">
        <f>VLOOKUP(P19,'Emission Factor TGO-Transport'!$A$4:$G$55,3,0)</f>
        <v>#N/A</v>
      </c>
      <c r="V19" s="78"/>
      <c r="W19" s="79"/>
      <c r="X19" s="160" t="e">
        <f>VLOOKUP(P19,'Emission Factor TGO-Transport'!$A$4:$G$55,7,0)</f>
        <v>#N/A</v>
      </c>
      <c r="Y19" s="163" t="e">
        <f t="shared" si="2"/>
        <v>#N/A</v>
      </c>
      <c r="Z19" s="162" t="e">
        <f t="shared" si="3"/>
        <v>#N/A</v>
      </c>
      <c r="AA19" s="158" t="e">
        <f t="shared" si="4"/>
        <v>#N/A</v>
      </c>
      <c r="AB19" s="152"/>
      <c r="AC19" s="82"/>
    </row>
    <row r="20" spans="1:33">
      <c r="A20" s="197"/>
      <c r="B20" s="13" t="s">
        <v>1023</v>
      </c>
      <c r="C20" s="115" t="s">
        <v>97</v>
      </c>
      <c r="D20" s="14">
        <v>9</v>
      </c>
      <c r="E20" s="145"/>
      <c r="F20" s="145"/>
      <c r="G20" s="145"/>
      <c r="H20" s="129" t="s">
        <v>945</v>
      </c>
      <c r="I20" s="168" t="str">
        <f>VLOOKUP(H20,'Emission Factor TGO-Energy'!$B$2:$C$17,2,0)</f>
        <v>-</v>
      </c>
      <c r="J20" s="79"/>
      <c r="K20" s="128">
        <f>VLOOKUP(H20,'Emission Factor TGO-Energy'!$B$2:$E$17,3,0)</f>
        <v>0</v>
      </c>
      <c r="L20" s="128">
        <f t="shared" si="0"/>
        <v>0</v>
      </c>
      <c r="M20" s="128" t="str">
        <f>VLOOKUP(H20,'Emission Factor TGO-Energy'!$B$2:$E$17,4,0)</f>
        <v>N/A</v>
      </c>
      <c r="N20" s="78"/>
      <c r="O20" s="145">
        <f t="shared" si="1"/>
        <v>0</v>
      </c>
      <c r="P20" s="152"/>
      <c r="Q20" s="145" t="e">
        <f>VLOOKUP(P20,'Emission Factor TGO-Transport'!$A$2:$G$55,2,0)</f>
        <v>#N/A</v>
      </c>
      <c r="R20" s="146">
        <v>100</v>
      </c>
      <c r="S20" s="145">
        <v>0</v>
      </c>
      <c r="T20" s="148" t="e">
        <f>VLOOKUP(P20,'Emission Factor TGO-Transport'!$A$4:$G$55,6,0)</f>
        <v>#N/A</v>
      </c>
      <c r="U20" s="128" t="e">
        <f>VLOOKUP(P20,'Emission Factor TGO-Transport'!$A$4:$G$55,3,0)</f>
        <v>#N/A</v>
      </c>
      <c r="V20" s="78"/>
      <c r="W20" s="79"/>
      <c r="X20" s="160" t="e">
        <f>VLOOKUP(P20,'Emission Factor TGO-Transport'!$A$4:$G$55,7,0)</f>
        <v>#N/A</v>
      </c>
      <c r="Y20" s="163" t="e">
        <f t="shared" si="2"/>
        <v>#N/A</v>
      </c>
      <c r="Z20" s="162" t="e">
        <f t="shared" si="3"/>
        <v>#N/A</v>
      </c>
      <c r="AA20" s="158" t="e">
        <f t="shared" si="4"/>
        <v>#N/A</v>
      </c>
      <c r="AB20" s="152"/>
      <c r="AC20" s="82"/>
    </row>
    <row r="21" spans="1:33">
      <c r="A21" s="197"/>
      <c r="B21" s="13" t="s">
        <v>1024</v>
      </c>
      <c r="C21" s="115" t="s">
        <v>97</v>
      </c>
      <c r="D21" s="14">
        <v>10</v>
      </c>
      <c r="E21" s="145"/>
      <c r="F21" s="145"/>
      <c r="G21" s="145"/>
      <c r="H21" s="129" t="s">
        <v>945</v>
      </c>
      <c r="I21" s="168" t="str">
        <f>VLOOKUP(H21,'Emission Factor TGO-Energy'!$B$2:$C$17,2,0)</f>
        <v>-</v>
      </c>
      <c r="J21" s="79"/>
      <c r="K21" s="128">
        <f>VLOOKUP(H21,'Emission Factor TGO-Energy'!$B$2:$E$17,3,0)</f>
        <v>0</v>
      </c>
      <c r="L21" s="128">
        <f t="shared" si="0"/>
        <v>0</v>
      </c>
      <c r="M21" s="128" t="str">
        <f>VLOOKUP(H21,'Emission Factor TGO-Energy'!$B$2:$E$17,4,0)</f>
        <v>N/A</v>
      </c>
      <c r="N21" s="78"/>
      <c r="O21" s="145">
        <f t="shared" si="1"/>
        <v>0</v>
      </c>
      <c r="P21" s="152"/>
      <c r="Q21" s="145" t="e">
        <f>VLOOKUP(P21,'Emission Factor TGO-Transport'!$A$2:$G$55,2,0)</f>
        <v>#N/A</v>
      </c>
      <c r="R21" s="146">
        <v>100</v>
      </c>
      <c r="S21" s="145">
        <v>0</v>
      </c>
      <c r="T21" s="148" t="e">
        <f>VLOOKUP(P21,'Emission Factor TGO-Transport'!$A$4:$G$55,6,0)</f>
        <v>#N/A</v>
      </c>
      <c r="U21" s="128" t="e">
        <f>VLOOKUP(P21,'Emission Factor TGO-Transport'!$A$4:$G$55,3,0)</f>
        <v>#N/A</v>
      </c>
      <c r="V21" s="78"/>
      <c r="W21" s="79"/>
      <c r="X21" s="160" t="e">
        <f>VLOOKUP(P21,'Emission Factor TGO-Transport'!$A$4:$G$55,7,0)</f>
        <v>#N/A</v>
      </c>
      <c r="Y21" s="163" t="e">
        <f t="shared" si="2"/>
        <v>#N/A</v>
      </c>
      <c r="Z21" s="162" t="e">
        <f t="shared" si="3"/>
        <v>#N/A</v>
      </c>
      <c r="AA21" s="158" t="e">
        <f t="shared" si="4"/>
        <v>#N/A</v>
      </c>
      <c r="AB21" s="152"/>
      <c r="AC21" s="82"/>
    </row>
    <row r="22" spans="1:33" ht="13.5" thickBot="1">
      <c r="A22" s="198"/>
      <c r="B22" s="524"/>
      <c r="C22" s="525"/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09"/>
      <c r="S22" s="509"/>
      <c r="T22" s="525"/>
      <c r="U22" s="525"/>
      <c r="V22" s="526"/>
      <c r="W22" s="187" t="s">
        <v>23</v>
      </c>
      <c r="X22" s="167"/>
      <c r="Y22" s="188"/>
      <c r="Z22" s="189"/>
      <c r="AA22" s="164" t="e">
        <f>SUM(AA12:AA21)</f>
        <v>#N/A</v>
      </c>
      <c r="AB22" s="506"/>
      <c r="AC22" s="507"/>
    </row>
    <row r="23" spans="1:33">
      <c r="A23" s="199" t="s">
        <v>17</v>
      </c>
      <c r="B23" s="32"/>
      <c r="C23" s="32"/>
      <c r="D23" s="14"/>
      <c r="E23" s="14"/>
      <c r="F23" s="14"/>
      <c r="G23" s="20"/>
      <c r="H23" s="129" t="s">
        <v>699</v>
      </c>
      <c r="I23" s="168" t="str">
        <f>VLOOKUP(H23,'Emission Factor TGO-Energy'!$B$2:$C$17,2,0)</f>
        <v>kg</v>
      </c>
      <c r="J23" s="79"/>
      <c r="K23" s="128">
        <f>VLOOKUP(H23,'Emission Factor TGO-Energy'!$B$2:$E$17,3,0)</f>
        <v>0.48259999999999997</v>
      </c>
      <c r="L23" s="128">
        <f t="shared" ref="L23:L39" si="5">J23*K23</f>
        <v>0</v>
      </c>
      <c r="M23" s="128" t="str">
        <f>VLOOKUP(H23,'Emission Factor TGO-Energy'!$B$2:$E$17,4,0)</f>
        <v>Converted data from JEMAI Pro using Thai Electricity Grid</v>
      </c>
      <c r="N23" s="16"/>
      <c r="O23" s="16"/>
      <c r="P23" s="152" t="s">
        <v>922</v>
      </c>
      <c r="Q23" s="145">
        <f>VLOOKUP(P23,'Emission Factor TGO-Transport'!$A$4:$G$55,2,0)</f>
        <v>32</v>
      </c>
      <c r="R23" s="16"/>
      <c r="S23" s="16"/>
      <c r="T23" s="148">
        <f>VLOOKUP(P23,'Emission Factor TGO-Transport'!$A$4:$G$55,6,0)</f>
        <v>4.99E-2</v>
      </c>
      <c r="U23" s="128">
        <f>VLOOKUP(P23,'Emission Factor TGO-Transport'!$A$4:$G$55,3,0)</f>
        <v>0.85850000000000004</v>
      </c>
      <c r="V23" s="14"/>
      <c r="W23" s="16"/>
      <c r="X23" s="160" t="str">
        <f>VLOOKUP(P23,'Emission Factor TGO-Transport'!$A$4:$G$55,7,0)</f>
        <v>Thai LCI data</v>
      </c>
      <c r="Y23" s="162">
        <f>$T23*$O23</f>
        <v>0</v>
      </c>
      <c r="Z23" s="162">
        <f>IF($Q23&gt;0,($O23*$U23)/$Q23,0)</f>
        <v>0</v>
      </c>
      <c r="AA23" s="157">
        <f>L23+Y23+Z23</f>
        <v>0</v>
      </c>
      <c r="AB23" s="20"/>
      <c r="AC23" s="7"/>
    </row>
    <row r="24" spans="1:33">
      <c r="A24" s="197"/>
      <c r="B24" s="32"/>
      <c r="C24" s="32"/>
      <c r="D24" s="14"/>
      <c r="E24" s="14"/>
      <c r="F24" s="14"/>
      <c r="G24" s="16"/>
      <c r="H24" s="129" t="s">
        <v>700</v>
      </c>
      <c r="I24" s="168" t="str">
        <f>VLOOKUP(H24,'Emission Factor TGO-Energy'!$B$2:$C$17,2,0)</f>
        <v>kg</v>
      </c>
      <c r="J24" s="79"/>
      <c r="K24" s="128">
        <f>VLOOKUP(H24,'Emission Factor TGO-Energy'!$B$2:$E$17,3,0)</f>
        <v>0.41160000000000002</v>
      </c>
      <c r="L24" s="128">
        <f t="shared" si="5"/>
        <v>0</v>
      </c>
      <c r="M24" s="128" t="str">
        <f>VLOOKUP(H24,'Emission Factor TGO-Energy'!$B$2:$E$17,4,0)</f>
        <v>Thai LCI data</v>
      </c>
      <c r="N24" s="16"/>
      <c r="O24" s="16"/>
      <c r="P24" s="152"/>
      <c r="Q24" s="145" t="e">
        <f>VLOOKUP(P24,'Emission Factor TGO-Transport'!$A$2:$G$55,2,0)</f>
        <v>#N/A</v>
      </c>
      <c r="R24" s="16"/>
      <c r="S24" s="16"/>
      <c r="T24" s="148" t="e">
        <f>VLOOKUP(P24,'Emission Factor TGO-Transport'!$A$4:$G$55,6,0)</f>
        <v>#N/A</v>
      </c>
      <c r="U24" s="128" t="e">
        <f>VLOOKUP(P24,'Emission Factor TGO-Transport'!$A$4:$G$55,3,0)</f>
        <v>#N/A</v>
      </c>
      <c r="V24" s="14"/>
      <c r="W24" s="16"/>
      <c r="X24" s="160" t="e">
        <f>VLOOKUP(P24,'Emission Factor TGO-Transport'!$A$4:$G$55,7,0)</f>
        <v>#N/A</v>
      </c>
      <c r="Y24" s="162" t="e">
        <f t="shared" ref="Y24:Y70" si="6">$T24*$O24</f>
        <v>#N/A</v>
      </c>
      <c r="Z24" s="162" t="e">
        <f t="shared" ref="Z24:Z70" si="7">IF($Q24&gt;0,($O24*$U24)/$Q24,0)</f>
        <v>#N/A</v>
      </c>
      <c r="AA24" s="157" t="e">
        <f t="shared" ref="AA24:AA39" si="8">L24+Y24+Z24</f>
        <v>#N/A</v>
      </c>
      <c r="AB24" s="16"/>
      <c r="AC24" s="7"/>
    </row>
    <row r="25" spans="1:33">
      <c r="A25" s="197"/>
      <c r="B25" s="32"/>
      <c r="C25" s="32"/>
      <c r="D25" s="14"/>
      <c r="E25" s="14"/>
      <c r="F25" s="14"/>
      <c r="G25" s="16"/>
      <c r="H25" s="129"/>
      <c r="I25" s="168" t="e">
        <f>VLOOKUP(H25,'Emission Factor TGO-Energy'!$B$2:$C$17,2,0)</f>
        <v>#N/A</v>
      </c>
      <c r="J25" s="79"/>
      <c r="K25" s="128" t="e">
        <f>VLOOKUP(H25,'Emission Factor TGO-Energy'!$B$2:$E$17,3,0)</f>
        <v>#N/A</v>
      </c>
      <c r="L25" s="128" t="e">
        <f t="shared" si="5"/>
        <v>#N/A</v>
      </c>
      <c r="M25" s="128" t="e">
        <f>VLOOKUP(H25,'Emission Factor TGO-Energy'!$B$2:$E$17,4,0)</f>
        <v>#N/A</v>
      </c>
      <c r="N25" s="16"/>
      <c r="O25" s="16"/>
      <c r="P25" s="152"/>
      <c r="Q25" s="145" t="e">
        <f>VLOOKUP(P25,'Emission Factor TGO-Transport'!$A$2:$G$55,2,0)</f>
        <v>#N/A</v>
      </c>
      <c r="R25" s="16"/>
      <c r="S25" s="16"/>
      <c r="T25" s="148" t="e">
        <f>VLOOKUP(P25,'Emission Factor TGO-Transport'!$A$4:$G$55,6,0)</f>
        <v>#N/A</v>
      </c>
      <c r="U25" s="128" t="e">
        <f>VLOOKUP(P25,'Emission Factor TGO-Transport'!$A$4:$G$55,3,0)</f>
        <v>#N/A</v>
      </c>
      <c r="V25" s="14"/>
      <c r="W25" s="16"/>
      <c r="X25" s="160" t="e">
        <f>VLOOKUP(P25,'Emission Factor TGO-Transport'!$A$4:$G$55,7,0)</f>
        <v>#N/A</v>
      </c>
      <c r="Y25" s="162" t="e">
        <f t="shared" si="6"/>
        <v>#N/A</v>
      </c>
      <c r="Z25" s="162" t="e">
        <f t="shared" si="7"/>
        <v>#N/A</v>
      </c>
      <c r="AA25" s="157" t="e">
        <f t="shared" si="8"/>
        <v>#N/A</v>
      </c>
      <c r="AB25" s="16"/>
      <c r="AC25" s="7"/>
    </row>
    <row r="26" spans="1:33">
      <c r="A26" s="197"/>
      <c r="B26" s="32"/>
      <c r="C26" s="32"/>
      <c r="D26" s="14"/>
      <c r="E26" s="14"/>
      <c r="F26" s="14"/>
      <c r="G26" s="16"/>
      <c r="H26" s="129"/>
      <c r="I26" s="168" t="e">
        <f>VLOOKUP(H26,'Emission Factor TGO-Energy'!$B$2:$C$17,2,0)</f>
        <v>#N/A</v>
      </c>
      <c r="J26" s="79"/>
      <c r="K26" s="128" t="e">
        <f>VLOOKUP(H26,'Emission Factor TGO-Energy'!$B$2:$E$17,3,0)</f>
        <v>#N/A</v>
      </c>
      <c r="L26" s="128" t="e">
        <f t="shared" si="5"/>
        <v>#N/A</v>
      </c>
      <c r="M26" s="128" t="e">
        <f>VLOOKUP(H26,'Emission Factor TGO-Energy'!$B$2:$E$17,4,0)</f>
        <v>#N/A</v>
      </c>
      <c r="N26" s="16"/>
      <c r="O26" s="16"/>
      <c r="P26" s="152"/>
      <c r="Q26" s="145" t="e">
        <f>VLOOKUP(P26,'Emission Factor TGO-Transport'!$A$2:$G$55,2,0)</f>
        <v>#N/A</v>
      </c>
      <c r="R26" s="16"/>
      <c r="S26" s="16"/>
      <c r="T26" s="148" t="e">
        <f>VLOOKUP(P26,'Emission Factor TGO-Transport'!$A$4:$G$55,6,0)</f>
        <v>#N/A</v>
      </c>
      <c r="U26" s="128" t="e">
        <f>VLOOKUP(P26,'Emission Factor TGO-Transport'!$A$4:$G$55,3,0)</f>
        <v>#N/A</v>
      </c>
      <c r="V26" s="14"/>
      <c r="W26" s="16"/>
      <c r="X26" s="160" t="e">
        <f>VLOOKUP(P26,'Emission Factor TGO-Transport'!$A$4:$G$55,7,0)</f>
        <v>#N/A</v>
      </c>
      <c r="Y26" s="162" t="e">
        <f t="shared" si="6"/>
        <v>#N/A</v>
      </c>
      <c r="Z26" s="162" t="e">
        <f t="shared" si="7"/>
        <v>#N/A</v>
      </c>
      <c r="AA26" s="157" t="e">
        <f t="shared" si="8"/>
        <v>#N/A</v>
      </c>
      <c r="AB26" s="16"/>
      <c r="AC26" s="7"/>
    </row>
    <row r="27" spans="1:33">
      <c r="A27" s="197"/>
      <c r="B27" s="32"/>
      <c r="C27" s="32"/>
      <c r="D27" s="14"/>
      <c r="E27" s="14"/>
      <c r="F27" s="14"/>
      <c r="G27" s="16"/>
      <c r="H27" s="129"/>
      <c r="I27" s="168" t="e">
        <f>VLOOKUP(H27,'Emission Factor TGO-Energy'!$B$2:$C$17,2,0)</f>
        <v>#N/A</v>
      </c>
      <c r="J27" s="79"/>
      <c r="K27" s="128" t="e">
        <f>VLOOKUP(H27,'Emission Factor TGO-Energy'!$B$2:$E$17,3,0)</f>
        <v>#N/A</v>
      </c>
      <c r="L27" s="128" t="e">
        <f t="shared" si="5"/>
        <v>#N/A</v>
      </c>
      <c r="M27" s="128" t="e">
        <f>VLOOKUP(H27,'Emission Factor TGO-Energy'!$B$2:$E$17,4,0)</f>
        <v>#N/A</v>
      </c>
      <c r="N27" s="16"/>
      <c r="O27" s="16"/>
      <c r="P27" s="152"/>
      <c r="Q27" s="145" t="e">
        <f>VLOOKUP(P27,'Emission Factor TGO-Transport'!$A$2:$G$55,2,0)</f>
        <v>#N/A</v>
      </c>
      <c r="R27" s="16"/>
      <c r="S27" s="16"/>
      <c r="T27" s="148" t="e">
        <f>VLOOKUP(P27,'Emission Factor TGO-Transport'!$A$4:$G$55,6,0)</f>
        <v>#N/A</v>
      </c>
      <c r="U27" s="128" t="e">
        <f>VLOOKUP(P27,'Emission Factor TGO-Transport'!$A$4:$G$55,3,0)</f>
        <v>#N/A</v>
      </c>
      <c r="V27" s="14"/>
      <c r="W27" s="16"/>
      <c r="X27" s="160" t="e">
        <f>VLOOKUP(P27,'Emission Factor TGO-Transport'!$A$4:$G$55,7,0)</f>
        <v>#N/A</v>
      </c>
      <c r="Y27" s="162" t="e">
        <f t="shared" si="6"/>
        <v>#N/A</v>
      </c>
      <c r="Z27" s="162" t="e">
        <f t="shared" si="7"/>
        <v>#N/A</v>
      </c>
      <c r="AA27" s="157" t="e">
        <f t="shared" si="8"/>
        <v>#N/A</v>
      </c>
      <c r="AB27" s="16"/>
      <c r="AC27" s="7"/>
    </row>
    <row r="28" spans="1:33">
      <c r="A28" s="197"/>
      <c r="B28" s="32"/>
      <c r="C28" s="32"/>
      <c r="D28" s="14"/>
      <c r="E28" s="14"/>
      <c r="F28" s="14"/>
      <c r="G28" s="16"/>
      <c r="H28" s="129"/>
      <c r="I28" s="168" t="e">
        <f>VLOOKUP(H28,'Emission Factor TGO-Energy'!$B$2:$C$17,2,0)</f>
        <v>#N/A</v>
      </c>
      <c r="J28" s="79"/>
      <c r="K28" s="128" t="e">
        <f>VLOOKUP(H28,'Emission Factor TGO-Energy'!$B$2:$E$17,3,0)</f>
        <v>#N/A</v>
      </c>
      <c r="L28" s="128" t="e">
        <f t="shared" si="5"/>
        <v>#N/A</v>
      </c>
      <c r="M28" s="128" t="e">
        <f>VLOOKUP(H28,'Emission Factor TGO-Energy'!$B$2:$E$17,4,0)</f>
        <v>#N/A</v>
      </c>
      <c r="N28" s="16"/>
      <c r="O28" s="16"/>
      <c r="P28" s="152"/>
      <c r="Q28" s="145" t="e">
        <f>VLOOKUP(P28,'Emission Factor TGO-Transport'!$A$2:$G$55,2,0)</f>
        <v>#N/A</v>
      </c>
      <c r="R28" s="16"/>
      <c r="S28" s="16"/>
      <c r="T28" s="148" t="e">
        <f>VLOOKUP(P28,'Emission Factor TGO-Transport'!$A$4:$G$55,6,0)</f>
        <v>#N/A</v>
      </c>
      <c r="U28" s="128" t="e">
        <f>VLOOKUP(P28,'Emission Factor TGO-Transport'!$A$4:$G$55,3,0)</f>
        <v>#N/A</v>
      </c>
      <c r="V28" s="14"/>
      <c r="W28" s="16"/>
      <c r="X28" s="160" t="e">
        <f>VLOOKUP(P28,'Emission Factor TGO-Transport'!$A$4:$G$55,7,0)</f>
        <v>#N/A</v>
      </c>
      <c r="Y28" s="162" t="e">
        <f t="shared" si="6"/>
        <v>#N/A</v>
      </c>
      <c r="Z28" s="162" t="e">
        <f t="shared" si="7"/>
        <v>#N/A</v>
      </c>
      <c r="AA28" s="157" t="e">
        <f t="shared" si="8"/>
        <v>#N/A</v>
      </c>
      <c r="AB28" s="16"/>
      <c r="AC28" s="7"/>
    </row>
    <row r="29" spans="1:33">
      <c r="A29" s="197"/>
      <c r="B29" s="32"/>
      <c r="C29" s="32"/>
      <c r="D29" s="14"/>
      <c r="E29" s="14"/>
      <c r="F29" s="14"/>
      <c r="G29" s="16"/>
      <c r="H29" s="129"/>
      <c r="I29" s="168" t="e">
        <f>VLOOKUP(H29,'Emission Factor TGO-Energy'!$B$2:$C$17,2,0)</f>
        <v>#N/A</v>
      </c>
      <c r="J29" s="79"/>
      <c r="K29" s="128" t="e">
        <f>VLOOKUP(H29,'Emission Factor TGO-Energy'!$B$2:$E$17,3,0)</f>
        <v>#N/A</v>
      </c>
      <c r="L29" s="128" t="e">
        <f t="shared" si="5"/>
        <v>#N/A</v>
      </c>
      <c r="M29" s="128" t="e">
        <f>VLOOKUP(H29,'Emission Factor TGO-Energy'!$B$2:$E$17,4,0)</f>
        <v>#N/A</v>
      </c>
      <c r="N29" s="16"/>
      <c r="O29" s="16"/>
      <c r="P29" s="152"/>
      <c r="Q29" s="145" t="e">
        <f>VLOOKUP(P29,'Emission Factor TGO-Transport'!$A$2:$G$55,2,0)</f>
        <v>#N/A</v>
      </c>
      <c r="R29" s="16"/>
      <c r="S29" s="16"/>
      <c r="T29" s="148" t="e">
        <f>VLOOKUP(P29,'Emission Factor TGO-Transport'!$A$4:$G$55,6,0)</f>
        <v>#N/A</v>
      </c>
      <c r="U29" s="128" t="e">
        <f>VLOOKUP(P29,'Emission Factor TGO-Transport'!$A$4:$G$55,3,0)</f>
        <v>#N/A</v>
      </c>
      <c r="V29" s="14"/>
      <c r="W29" s="16"/>
      <c r="X29" s="160" t="e">
        <f>VLOOKUP(P29,'Emission Factor TGO-Transport'!$A$4:$G$55,7,0)</f>
        <v>#N/A</v>
      </c>
      <c r="Y29" s="162" t="e">
        <f t="shared" si="6"/>
        <v>#N/A</v>
      </c>
      <c r="Z29" s="162" t="e">
        <f t="shared" si="7"/>
        <v>#N/A</v>
      </c>
      <c r="AA29" s="157" t="e">
        <f t="shared" si="8"/>
        <v>#N/A</v>
      </c>
      <c r="AB29" s="16"/>
      <c r="AC29" s="7"/>
    </row>
    <row r="30" spans="1:33">
      <c r="A30" s="197"/>
      <c r="B30" s="32"/>
      <c r="C30" s="32"/>
      <c r="D30" s="14"/>
      <c r="E30" s="14"/>
      <c r="F30" s="14"/>
      <c r="G30" s="16"/>
      <c r="H30" s="129"/>
      <c r="I30" s="168" t="e">
        <f>VLOOKUP(H30,'Emission Factor TGO-Energy'!$B$2:$C$17,2,0)</f>
        <v>#N/A</v>
      </c>
      <c r="J30" s="79"/>
      <c r="K30" s="128" t="e">
        <f>VLOOKUP(H30,'Emission Factor TGO-Energy'!$B$2:$E$17,3,0)</f>
        <v>#N/A</v>
      </c>
      <c r="L30" s="128" t="e">
        <f t="shared" si="5"/>
        <v>#N/A</v>
      </c>
      <c r="M30" s="128" t="e">
        <f>VLOOKUP(H30,'Emission Factor TGO-Energy'!$B$2:$E$17,4,0)</f>
        <v>#N/A</v>
      </c>
      <c r="N30" s="16"/>
      <c r="O30" s="16"/>
      <c r="P30" s="152"/>
      <c r="Q30" s="145" t="e">
        <f>VLOOKUP(P30,'Emission Factor TGO-Transport'!$A$2:$G$55,2,0)</f>
        <v>#N/A</v>
      </c>
      <c r="R30" s="16"/>
      <c r="S30" s="16"/>
      <c r="T30" s="148" t="e">
        <f>VLOOKUP(P30,'Emission Factor TGO-Transport'!$A$4:$G$55,6,0)</f>
        <v>#N/A</v>
      </c>
      <c r="U30" s="128" t="e">
        <f>VLOOKUP(P30,'Emission Factor TGO-Transport'!$A$4:$G$55,3,0)</f>
        <v>#N/A</v>
      </c>
      <c r="V30" s="14"/>
      <c r="W30" s="16"/>
      <c r="X30" s="160" t="e">
        <f>VLOOKUP(P30,'Emission Factor TGO-Transport'!$A$4:$G$55,7,0)</f>
        <v>#N/A</v>
      </c>
      <c r="Y30" s="162" t="e">
        <f t="shared" si="6"/>
        <v>#N/A</v>
      </c>
      <c r="Z30" s="162" t="e">
        <f t="shared" si="7"/>
        <v>#N/A</v>
      </c>
      <c r="AA30" s="157" t="e">
        <f t="shared" si="8"/>
        <v>#N/A</v>
      </c>
      <c r="AB30" s="16"/>
      <c r="AC30" s="7"/>
      <c r="AD30" s="12"/>
      <c r="AE30" s="12"/>
      <c r="AF30" s="12"/>
      <c r="AG30" s="12"/>
    </row>
    <row r="31" spans="1:33">
      <c r="A31" s="197"/>
      <c r="B31" s="32"/>
      <c r="C31" s="32"/>
      <c r="D31" s="14"/>
      <c r="E31" s="14"/>
      <c r="F31" s="14"/>
      <c r="G31" s="16"/>
      <c r="H31" s="129"/>
      <c r="I31" s="168" t="e">
        <f>VLOOKUP(H31,'Emission Factor TGO-Energy'!$B$2:$C$17,2,0)</f>
        <v>#N/A</v>
      </c>
      <c r="J31" s="79"/>
      <c r="K31" s="128" t="e">
        <f>VLOOKUP(H31,'Emission Factor TGO-Energy'!$B$2:$E$17,3,0)</f>
        <v>#N/A</v>
      </c>
      <c r="L31" s="128" t="e">
        <f t="shared" si="5"/>
        <v>#N/A</v>
      </c>
      <c r="M31" s="128" t="e">
        <f>VLOOKUP(H31,'Emission Factor TGO-Energy'!$B$2:$E$17,4,0)</f>
        <v>#N/A</v>
      </c>
      <c r="N31" s="16"/>
      <c r="O31" s="16"/>
      <c r="P31" s="152"/>
      <c r="Q31" s="145" t="e">
        <f>VLOOKUP(P31,'Emission Factor TGO-Transport'!$A$2:$G$55,2,0)</f>
        <v>#N/A</v>
      </c>
      <c r="R31" s="16"/>
      <c r="S31" s="16"/>
      <c r="T31" s="148" t="e">
        <f>VLOOKUP(P31,'Emission Factor TGO-Transport'!$A$4:$G$55,6,0)</f>
        <v>#N/A</v>
      </c>
      <c r="U31" s="128" t="e">
        <f>VLOOKUP(P31,'Emission Factor TGO-Transport'!$A$4:$G$55,3,0)</f>
        <v>#N/A</v>
      </c>
      <c r="V31" s="14"/>
      <c r="W31" s="16"/>
      <c r="X31" s="160" t="e">
        <f>VLOOKUP(P31,'Emission Factor TGO-Transport'!$A$4:$G$55,7,0)</f>
        <v>#N/A</v>
      </c>
      <c r="Y31" s="162" t="e">
        <f t="shared" si="6"/>
        <v>#N/A</v>
      </c>
      <c r="Z31" s="162" t="e">
        <f t="shared" si="7"/>
        <v>#N/A</v>
      </c>
      <c r="AA31" s="157" t="e">
        <f t="shared" si="8"/>
        <v>#N/A</v>
      </c>
      <c r="AB31" s="16"/>
      <c r="AC31" s="7"/>
    </row>
    <row r="32" spans="1:33">
      <c r="A32" s="197"/>
      <c r="B32" s="32"/>
      <c r="C32" s="32"/>
      <c r="D32" s="14"/>
      <c r="E32" s="14"/>
      <c r="F32" s="14"/>
      <c r="G32" s="16"/>
      <c r="H32" s="129"/>
      <c r="I32" s="168" t="e">
        <f>VLOOKUP(H32,'Emission Factor TGO-Energy'!$B$2:$C$17,2,0)</f>
        <v>#N/A</v>
      </c>
      <c r="J32" s="79"/>
      <c r="K32" s="128" t="e">
        <f>VLOOKUP(H32,'Emission Factor TGO-Energy'!$B$2:$E$17,3,0)</f>
        <v>#N/A</v>
      </c>
      <c r="L32" s="128" t="e">
        <f t="shared" si="5"/>
        <v>#N/A</v>
      </c>
      <c r="M32" s="128" t="e">
        <f>VLOOKUP(H32,'Emission Factor TGO-Energy'!$B$2:$E$17,4,0)</f>
        <v>#N/A</v>
      </c>
      <c r="N32" s="16"/>
      <c r="O32" s="16"/>
      <c r="P32" s="152"/>
      <c r="Q32" s="145" t="e">
        <f>VLOOKUP(P32,'Emission Factor TGO-Transport'!$A$2:$G$55,2,0)</f>
        <v>#N/A</v>
      </c>
      <c r="R32" s="16"/>
      <c r="S32" s="16"/>
      <c r="T32" s="148" t="e">
        <f>VLOOKUP(P32,'Emission Factor TGO-Transport'!$A$4:$G$55,6,0)</f>
        <v>#N/A</v>
      </c>
      <c r="U32" s="128" t="e">
        <f>VLOOKUP(P32,'Emission Factor TGO-Transport'!$A$4:$G$55,3,0)</f>
        <v>#N/A</v>
      </c>
      <c r="V32" s="14"/>
      <c r="W32" s="16"/>
      <c r="X32" s="160" t="e">
        <f>VLOOKUP(P32,'Emission Factor TGO-Transport'!$A$4:$G$55,7,0)</f>
        <v>#N/A</v>
      </c>
      <c r="Y32" s="162" t="e">
        <f t="shared" si="6"/>
        <v>#N/A</v>
      </c>
      <c r="Z32" s="162" t="e">
        <f t="shared" si="7"/>
        <v>#N/A</v>
      </c>
      <c r="AA32" s="157" t="e">
        <f t="shared" si="8"/>
        <v>#N/A</v>
      </c>
      <c r="AB32" s="16"/>
      <c r="AC32" s="7"/>
    </row>
    <row r="33" spans="1:33">
      <c r="A33" s="197"/>
      <c r="B33" s="32"/>
      <c r="C33" s="32"/>
      <c r="D33" s="14"/>
      <c r="E33" s="14"/>
      <c r="F33" s="14"/>
      <c r="G33" s="16"/>
      <c r="H33" s="129"/>
      <c r="I33" s="168" t="e">
        <f>VLOOKUP(H33,'Emission Factor TGO-Energy'!$B$2:$C$17,2,0)</f>
        <v>#N/A</v>
      </c>
      <c r="J33" s="79"/>
      <c r="K33" s="128" t="e">
        <f>VLOOKUP(H33,'Emission Factor TGO-Energy'!$B$2:$E$17,3,0)</f>
        <v>#N/A</v>
      </c>
      <c r="L33" s="128" t="e">
        <f t="shared" si="5"/>
        <v>#N/A</v>
      </c>
      <c r="M33" s="128" t="e">
        <f>VLOOKUP(H33,'Emission Factor TGO-Energy'!$B$2:$E$17,4,0)</f>
        <v>#N/A</v>
      </c>
      <c r="N33" s="16"/>
      <c r="O33" s="16"/>
      <c r="P33" s="152"/>
      <c r="Q33" s="145" t="e">
        <f>VLOOKUP(P33,'Emission Factor TGO-Transport'!$A$2:$G$55,2,0)</f>
        <v>#N/A</v>
      </c>
      <c r="R33" s="16"/>
      <c r="S33" s="16"/>
      <c r="T33" s="148" t="e">
        <f>VLOOKUP(P33,'Emission Factor TGO-Transport'!$A$4:$G$55,6,0)</f>
        <v>#N/A</v>
      </c>
      <c r="U33" s="128" t="e">
        <f>VLOOKUP(P33,'Emission Factor TGO-Transport'!$A$4:$G$55,3,0)</f>
        <v>#N/A</v>
      </c>
      <c r="V33" s="14"/>
      <c r="W33" s="16"/>
      <c r="X33" s="160" t="e">
        <f>VLOOKUP(P33,'Emission Factor TGO-Transport'!$A$4:$G$55,7,0)</f>
        <v>#N/A</v>
      </c>
      <c r="Y33" s="162" t="e">
        <f t="shared" si="6"/>
        <v>#N/A</v>
      </c>
      <c r="Z33" s="162" t="e">
        <f t="shared" si="7"/>
        <v>#N/A</v>
      </c>
      <c r="AA33" s="157" t="e">
        <f t="shared" si="8"/>
        <v>#N/A</v>
      </c>
      <c r="AB33" s="16"/>
      <c r="AC33" s="7"/>
    </row>
    <row r="34" spans="1:33">
      <c r="A34" s="197"/>
      <c r="B34" s="32"/>
      <c r="C34" s="32"/>
      <c r="D34" s="14"/>
      <c r="E34" s="14"/>
      <c r="F34" s="14"/>
      <c r="G34" s="16"/>
      <c r="H34" s="129"/>
      <c r="I34" s="168" t="e">
        <f>VLOOKUP(H34,'Emission Factor TGO-Energy'!$B$2:$C$17,2,0)</f>
        <v>#N/A</v>
      </c>
      <c r="J34" s="79"/>
      <c r="K34" s="128" t="e">
        <f>VLOOKUP(H34,'Emission Factor TGO-Energy'!$B$2:$E$17,3,0)</f>
        <v>#N/A</v>
      </c>
      <c r="L34" s="128" t="e">
        <f t="shared" si="5"/>
        <v>#N/A</v>
      </c>
      <c r="M34" s="128" t="e">
        <f>VLOOKUP(H34,'Emission Factor TGO-Energy'!$B$2:$E$17,4,0)</f>
        <v>#N/A</v>
      </c>
      <c r="N34" s="16"/>
      <c r="O34" s="16"/>
      <c r="P34" s="152"/>
      <c r="Q34" s="145" t="e">
        <f>VLOOKUP(P34,'Emission Factor TGO-Transport'!$A$2:$G$55,2,0)</f>
        <v>#N/A</v>
      </c>
      <c r="R34" s="16"/>
      <c r="S34" s="16"/>
      <c r="T34" s="148" t="e">
        <f>VLOOKUP(P34,'Emission Factor TGO-Transport'!$A$4:$G$55,6,0)</f>
        <v>#N/A</v>
      </c>
      <c r="U34" s="128" t="e">
        <f>VLOOKUP(P34,'Emission Factor TGO-Transport'!$A$4:$G$55,3,0)</f>
        <v>#N/A</v>
      </c>
      <c r="V34" s="14"/>
      <c r="W34" s="16"/>
      <c r="X34" s="160" t="e">
        <f>VLOOKUP(P34,'Emission Factor TGO-Transport'!$A$4:$G$55,7,0)</f>
        <v>#N/A</v>
      </c>
      <c r="Y34" s="162" t="e">
        <f t="shared" si="6"/>
        <v>#N/A</v>
      </c>
      <c r="Z34" s="162" t="e">
        <f t="shared" si="7"/>
        <v>#N/A</v>
      </c>
      <c r="AA34" s="157" t="e">
        <f t="shared" si="8"/>
        <v>#N/A</v>
      </c>
      <c r="AB34" s="16"/>
      <c r="AC34" s="7"/>
    </row>
    <row r="35" spans="1:33">
      <c r="A35" s="197"/>
      <c r="B35" s="32"/>
      <c r="C35" s="32"/>
      <c r="D35" s="14"/>
      <c r="E35" s="14"/>
      <c r="F35" s="14"/>
      <c r="G35" s="16"/>
      <c r="H35" s="129"/>
      <c r="I35" s="168" t="e">
        <f>VLOOKUP(H35,'Emission Factor TGO-Energy'!$B$2:$C$17,2,0)</f>
        <v>#N/A</v>
      </c>
      <c r="J35" s="79"/>
      <c r="K35" s="128" t="e">
        <f>VLOOKUP(H35,'Emission Factor TGO-Energy'!$B$2:$E$17,3,0)</f>
        <v>#N/A</v>
      </c>
      <c r="L35" s="128" t="e">
        <f t="shared" si="5"/>
        <v>#N/A</v>
      </c>
      <c r="M35" s="128" t="e">
        <f>VLOOKUP(H35,'Emission Factor TGO-Energy'!$B$2:$E$17,4,0)</f>
        <v>#N/A</v>
      </c>
      <c r="N35" s="16"/>
      <c r="O35" s="16"/>
      <c r="P35" s="152"/>
      <c r="Q35" s="145" t="e">
        <f>VLOOKUP(P35,'Emission Factor TGO-Transport'!$A$2:$G$55,2,0)</f>
        <v>#N/A</v>
      </c>
      <c r="R35" s="16"/>
      <c r="S35" s="16"/>
      <c r="T35" s="148" t="e">
        <f>VLOOKUP(P35,'Emission Factor TGO-Transport'!$A$4:$G$55,6,0)</f>
        <v>#N/A</v>
      </c>
      <c r="U35" s="128" t="e">
        <f>VLOOKUP(P35,'Emission Factor TGO-Transport'!$A$4:$G$55,3,0)</f>
        <v>#N/A</v>
      </c>
      <c r="V35" s="14"/>
      <c r="W35" s="16"/>
      <c r="X35" s="160" t="e">
        <f>VLOOKUP(P35,'Emission Factor TGO-Transport'!$A$4:$G$55,7,0)</f>
        <v>#N/A</v>
      </c>
      <c r="Y35" s="162" t="e">
        <f t="shared" si="6"/>
        <v>#N/A</v>
      </c>
      <c r="Z35" s="162" t="e">
        <f t="shared" si="7"/>
        <v>#N/A</v>
      </c>
      <c r="AA35" s="157" t="e">
        <f t="shared" si="8"/>
        <v>#N/A</v>
      </c>
      <c r="AB35" s="16"/>
      <c r="AC35" s="7"/>
    </row>
    <row r="36" spans="1:33" s="12" customFormat="1">
      <c r="A36" s="197"/>
      <c r="B36" s="32"/>
      <c r="C36" s="32"/>
      <c r="D36" s="14"/>
      <c r="E36" s="14"/>
      <c r="F36" s="14"/>
      <c r="G36" s="16"/>
      <c r="H36" s="129"/>
      <c r="I36" s="168" t="e">
        <f>VLOOKUP(H36,'Emission Factor TGO-Energy'!$B$2:$C$17,2,0)</f>
        <v>#N/A</v>
      </c>
      <c r="J36" s="79"/>
      <c r="K36" s="128" t="e">
        <f>VLOOKUP(H36,'Emission Factor TGO-Energy'!$B$2:$E$17,3,0)</f>
        <v>#N/A</v>
      </c>
      <c r="L36" s="128" t="e">
        <f t="shared" si="5"/>
        <v>#N/A</v>
      </c>
      <c r="M36" s="128" t="e">
        <f>VLOOKUP(H36,'Emission Factor TGO-Energy'!$B$2:$E$17,4,0)</f>
        <v>#N/A</v>
      </c>
      <c r="N36" s="16"/>
      <c r="O36" s="16"/>
      <c r="P36" s="152"/>
      <c r="Q36" s="145" t="e">
        <f>VLOOKUP(P36,'Emission Factor TGO-Transport'!$A$2:$G$55,2,0)</f>
        <v>#N/A</v>
      </c>
      <c r="R36" s="16"/>
      <c r="S36" s="16"/>
      <c r="T36" s="148" t="e">
        <f>VLOOKUP(P36,'Emission Factor TGO-Transport'!$A$4:$G$55,6,0)</f>
        <v>#N/A</v>
      </c>
      <c r="U36" s="128" t="e">
        <f>VLOOKUP(P36,'Emission Factor TGO-Transport'!$A$4:$G$55,3,0)</f>
        <v>#N/A</v>
      </c>
      <c r="V36" s="14"/>
      <c r="W36" s="16"/>
      <c r="X36" s="160" t="e">
        <f>VLOOKUP(P36,'Emission Factor TGO-Transport'!$A$4:$G$55,7,0)</f>
        <v>#N/A</v>
      </c>
      <c r="Y36" s="162" t="e">
        <f t="shared" si="6"/>
        <v>#N/A</v>
      </c>
      <c r="Z36" s="162" t="e">
        <f t="shared" si="7"/>
        <v>#N/A</v>
      </c>
      <c r="AA36" s="157" t="e">
        <f t="shared" si="8"/>
        <v>#N/A</v>
      </c>
      <c r="AB36" s="16"/>
      <c r="AC36" s="26"/>
      <c r="AD36" s="1"/>
      <c r="AE36" s="1"/>
      <c r="AF36" s="1"/>
      <c r="AG36" s="1"/>
    </row>
    <row r="37" spans="1:33">
      <c r="A37" s="197"/>
      <c r="B37" s="32"/>
      <c r="C37" s="32"/>
      <c r="D37" s="14"/>
      <c r="E37" s="14"/>
      <c r="F37" s="14"/>
      <c r="G37" s="16"/>
      <c r="H37" s="129"/>
      <c r="I37" s="168" t="e">
        <f>VLOOKUP(H37,'Emission Factor TGO-Energy'!$B$2:$C$17,2,0)</f>
        <v>#N/A</v>
      </c>
      <c r="J37" s="79"/>
      <c r="K37" s="128" t="e">
        <f>VLOOKUP(H37,'Emission Factor TGO-Energy'!$B$2:$E$17,3,0)</f>
        <v>#N/A</v>
      </c>
      <c r="L37" s="128" t="e">
        <f t="shared" si="5"/>
        <v>#N/A</v>
      </c>
      <c r="M37" s="128" t="e">
        <f>VLOOKUP(H37,'Emission Factor TGO-Energy'!$B$2:$E$17,4,0)</f>
        <v>#N/A</v>
      </c>
      <c r="N37" s="16"/>
      <c r="O37" s="16"/>
      <c r="P37" s="152"/>
      <c r="Q37" s="145" t="e">
        <f>VLOOKUP(P37,'Emission Factor TGO-Transport'!$A$2:$G$55,2,0)</f>
        <v>#N/A</v>
      </c>
      <c r="R37" s="16"/>
      <c r="S37" s="16"/>
      <c r="T37" s="148" t="e">
        <f>VLOOKUP(P37,'Emission Factor TGO-Transport'!$A$4:$G$55,6,0)</f>
        <v>#N/A</v>
      </c>
      <c r="U37" s="128" t="e">
        <f>VLOOKUP(P37,'Emission Factor TGO-Transport'!$A$4:$G$55,3,0)</f>
        <v>#N/A</v>
      </c>
      <c r="V37" s="14"/>
      <c r="W37" s="16"/>
      <c r="X37" s="160" t="e">
        <f>VLOOKUP(P37,'Emission Factor TGO-Transport'!$A$4:$G$55,7,0)</f>
        <v>#N/A</v>
      </c>
      <c r="Y37" s="162" t="e">
        <f t="shared" si="6"/>
        <v>#N/A</v>
      </c>
      <c r="Z37" s="162" t="e">
        <f t="shared" si="7"/>
        <v>#N/A</v>
      </c>
      <c r="AA37" s="157" t="e">
        <f t="shared" si="8"/>
        <v>#N/A</v>
      </c>
      <c r="AB37" s="16"/>
      <c r="AC37" s="7"/>
    </row>
    <row r="38" spans="1:33">
      <c r="A38" s="197"/>
      <c r="B38" s="32"/>
      <c r="C38" s="32"/>
      <c r="D38" s="14"/>
      <c r="E38" s="14"/>
      <c r="F38" s="14"/>
      <c r="G38" s="16"/>
      <c r="H38" s="129"/>
      <c r="I38" s="168" t="e">
        <f>VLOOKUP(H38,'Emission Factor TGO-Energy'!$B$2:$C$17,2,0)</f>
        <v>#N/A</v>
      </c>
      <c r="J38" s="79"/>
      <c r="K38" s="128" t="e">
        <f>VLOOKUP(H38,'Emission Factor TGO-Energy'!$B$2:$E$17,3,0)</f>
        <v>#N/A</v>
      </c>
      <c r="L38" s="128" t="e">
        <f t="shared" si="5"/>
        <v>#N/A</v>
      </c>
      <c r="M38" s="128" t="e">
        <f>VLOOKUP(H38,'Emission Factor TGO-Energy'!$B$2:$E$17,4,0)</f>
        <v>#N/A</v>
      </c>
      <c r="N38" s="16"/>
      <c r="O38" s="16"/>
      <c r="P38" s="152"/>
      <c r="Q38" s="145" t="e">
        <f>VLOOKUP(P38,'Emission Factor TGO-Transport'!$A$2:$G$55,2,0)</f>
        <v>#N/A</v>
      </c>
      <c r="R38" s="16"/>
      <c r="S38" s="16"/>
      <c r="T38" s="148" t="e">
        <f>VLOOKUP(P38,'Emission Factor TGO-Transport'!$A$4:$G$55,6,0)</f>
        <v>#N/A</v>
      </c>
      <c r="U38" s="128" t="e">
        <f>VLOOKUP(P38,'Emission Factor TGO-Transport'!$A$4:$G$55,3,0)</f>
        <v>#N/A</v>
      </c>
      <c r="V38" s="14"/>
      <c r="W38" s="16"/>
      <c r="X38" s="160" t="e">
        <f>VLOOKUP(P38,'Emission Factor TGO-Transport'!$A$4:$G$55,7,0)</f>
        <v>#N/A</v>
      </c>
      <c r="Y38" s="162" t="e">
        <f t="shared" si="6"/>
        <v>#N/A</v>
      </c>
      <c r="Z38" s="162" t="e">
        <f t="shared" si="7"/>
        <v>#N/A</v>
      </c>
      <c r="AA38" s="157" t="e">
        <f t="shared" si="8"/>
        <v>#N/A</v>
      </c>
      <c r="AB38" s="16"/>
      <c r="AC38" s="7"/>
    </row>
    <row r="39" spans="1:33" ht="13.5" thickBot="1">
      <c r="A39" s="197"/>
      <c r="B39" s="32"/>
      <c r="C39" s="34"/>
      <c r="D39" s="14"/>
      <c r="E39" s="14"/>
      <c r="F39" s="14"/>
      <c r="G39" s="74"/>
      <c r="H39" s="129"/>
      <c r="I39" s="168" t="e">
        <f>VLOOKUP(H39,'Emission Factor TGO-Energy'!$B$2:$C$17,2,0)</f>
        <v>#N/A</v>
      </c>
      <c r="J39" s="79"/>
      <c r="K39" s="128" t="e">
        <f>VLOOKUP(H39,'Emission Factor TGO-Energy'!$B$2:$E$17,3,0)</f>
        <v>#N/A</v>
      </c>
      <c r="L39" s="128" t="e">
        <f t="shared" si="5"/>
        <v>#N/A</v>
      </c>
      <c r="M39" s="128" t="e">
        <f>VLOOKUP(H39,'Emission Factor TGO-Energy'!$B$2:$E$17,4,0)</f>
        <v>#N/A</v>
      </c>
      <c r="N39" s="16"/>
      <c r="O39" s="16"/>
      <c r="P39" s="152"/>
      <c r="Q39" s="145" t="e">
        <f>VLOOKUP(P39,'Emission Factor TGO-Transport'!$A$2:$G$55,2,0)</f>
        <v>#N/A</v>
      </c>
      <c r="R39" s="16"/>
      <c r="S39" s="16"/>
      <c r="T39" s="148" t="e">
        <f>VLOOKUP(P39,'Emission Factor TGO-Transport'!$A$4:$G$55,6,0)</f>
        <v>#N/A</v>
      </c>
      <c r="U39" s="128" t="e">
        <f>VLOOKUP(P39,'Emission Factor TGO-Transport'!$A$4:$G$55,3,0)</f>
        <v>#N/A</v>
      </c>
      <c r="V39" s="14"/>
      <c r="W39" s="16"/>
      <c r="X39" s="160" t="e">
        <f>VLOOKUP(P39,'Emission Factor TGO-Transport'!$A$4:$G$55,7,0)</f>
        <v>#N/A</v>
      </c>
      <c r="Y39" s="162" t="e">
        <f t="shared" si="6"/>
        <v>#N/A</v>
      </c>
      <c r="Z39" s="162" t="e">
        <f t="shared" si="7"/>
        <v>#N/A</v>
      </c>
      <c r="AA39" s="157" t="e">
        <f t="shared" si="8"/>
        <v>#N/A</v>
      </c>
      <c r="AB39" s="74"/>
      <c r="AC39" s="7"/>
    </row>
    <row r="40" spans="1:33" ht="13.5" thickBot="1">
      <c r="A40" s="198"/>
      <c r="B40" s="508"/>
      <c r="C40" s="509"/>
      <c r="D40" s="509"/>
      <c r="E40" s="509"/>
      <c r="F40" s="509"/>
      <c r="G40" s="509"/>
      <c r="H40" s="509"/>
      <c r="I40" s="509"/>
      <c r="J40" s="509"/>
      <c r="K40" s="509"/>
      <c r="L40" s="509"/>
      <c r="M40" s="509"/>
      <c r="N40" s="509"/>
      <c r="O40" s="509"/>
      <c r="P40" s="509"/>
      <c r="Q40" s="509"/>
      <c r="R40" s="509"/>
      <c r="S40" s="509"/>
      <c r="T40" s="509"/>
      <c r="U40" s="509"/>
      <c r="V40" s="507"/>
      <c r="W40" s="510" t="s">
        <v>23</v>
      </c>
      <c r="X40" s="511"/>
      <c r="Y40" s="511"/>
      <c r="Z40" s="512"/>
      <c r="AA40" s="190" t="e">
        <f>SUM(Y23:Y39)</f>
        <v>#N/A</v>
      </c>
      <c r="AB40" s="506"/>
      <c r="AC40" s="507"/>
    </row>
    <row r="41" spans="1:33" ht="12.75" customHeight="1">
      <c r="A41" s="199" t="s">
        <v>42</v>
      </c>
      <c r="B41" s="32"/>
      <c r="C41" s="32"/>
      <c r="D41" s="14"/>
      <c r="E41" s="14"/>
      <c r="F41" s="14"/>
      <c r="G41" s="20"/>
      <c r="H41" s="129" t="s">
        <v>945</v>
      </c>
      <c r="I41" s="168" t="str">
        <f>VLOOKUP(H41,'Emission Factor TGO-Energy'!$B$2:$C$17,2,0)</f>
        <v>-</v>
      </c>
      <c r="J41" s="79"/>
      <c r="K41" s="128">
        <f>VLOOKUP(H41,'Emission Factor TGO-Energy'!$B$2:$E$17,3,0)</f>
        <v>0</v>
      </c>
      <c r="L41" s="128">
        <f>J41*K41</f>
        <v>0</v>
      </c>
      <c r="M41" s="128" t="str">
        <f>VLOOKUP(H41,'Emission Factor TGO-Energy'!$B$2:$E$17,4,0)</f>
        <v>N/A</v>
      </c>
      <c r="N41" s="20"/>
      <c r="O41" s="20"/>
      <c r="P41" s="152"/>
      <c r="Q41" s="145" t="e">
        <f>VLOOKUP(P41,'Emission Factor TGO-Transport'!$A$2:$G$55,2,0)</f>
        <v>#N/A</v>
      </c>
      <c r="R41" s="20"/>
      <c r="S41" s="20"/>
      <c r="T41" s="148" t="e">
        <f>VLOOKUP(P41,'Emission Factor TGO-Transport'!$A$4:$G$55,6,0)</f>
        <v>#N/A</v>
      </c>
      <c r="U41" s="128" t="e">
        <f>VLOOKUP(P41,'Emission Factor TGO-Transport'!$A$4:$G$55,3,0)</f>
        <v>#N/A</v>
      </c>
      <c r="V41" s="21"/>
      <c r="W41" s="20"/>
      <c r="X41" s="160" t="e">
        <f>VLOOKUP(P41,'Emission Factor TGO-Transport'!$A$4:$G$55,7,0)</f>
        <v>#N/A</v>
      </c>
      <c r="Y41" s="162" t="e">
        <f t="shared" si="6"/>
        <v>#N/A</v>
      </c>
      <c r="Z41" s="162" t="e">
        <f t="shared" si="7"/>
        <v>#N/A</v>
      </c>
      <c r="AA41" s="157" t="e">
        <f t="shared" ref="AA41:AA47" si="9">L41+Y41+Z41</f>
        <v>#N/A</v>
      </c>
      <c r="AB41" s="20"/>
      <c r="AC41" s="8"/>
    </row>
    <row r="42" spans="1:33">
      <c r="A42" s="197"/>
      <c r="B42" s="32"/>
      <c r="C42" s="32"/>
      <c r="D42" s="14"/>
      <c r="E42" s="14"/>
      <c r="F42" s="14"/>
      <c r="G42" s="16"/>
      <c r="H42" s="129"/>
      <c r="I42" s="168" t="e">
        <f>VLOOKUP(H42,'Emission Factor TGO-Energy'!$B$2:$C$17,2,0)</f>
        <v>#N/A</v>
      </c>
      <c r="J42" s="79"/>
      <c r="K42" s="128" t="e">
        <f>VLOOKUP(H42,'Emission Factor TGO-Energy'!$B$2:$E$17,3,0)</f>
        <v>#N/A</v>
      </c>
      <c r="L42" s="128" t="e">
        <f t="shared" ref="L42:L47" si="10">J42*K42</f>
        <v>#N/A</v>
      </c>
      <c r="M42" s="128" t="e">
        <f>VLOOKUP(H42,'Emission Factor TGO-Energy'!$B$2:$E$17,4,0)</f>
        <v>#N/A</v>
      </c>
      <c r="N42" s="16"/>
      <c r="O42" s="16"/>
      <c r="P42" s="152"/>
      <c r="Q42" s="145" t="e">
        <f>VLOOKUP(P42,'Emission Factor TGO-Transport'!$A$2:$G$55,2,0)</f>
        <v>#N/A</v>
      </c>
      <c r="R42" s="16"/>
      <c r="S42" s="16"/>
      <c r="T42" s="148" t="e">
        <f>VLOOKUP(P42,'Emission Factor TGO-Transport'!$A$4:$G$55,6,0)</f>
        <v>#N/A</v>
      </c>
      <c r="U42" s="128" t="e">
        <f>VLOOKUP(P42,'Emission Factor TGO-Transport'!$A$4:$G$55,3,0)</f>
        <v>#N/A</v>
      </c>
      <c r="V42" s="14"/>
      <c r="W42" s="16"/>
      <c r="X42" s="160" t="e">
        <f>VLOOKUP(P42,'Emission Factor TGO-Transport'!$A$4:$G$55,7,0)</f>
        <v>#N/A</v>
      </c>
      <c r="Y42" s="162" t="e">
        <f t="shared" si="6"/>
        <v>#N/A</v>
      </c>
      <c r="Z42" s="162" t="e">
        <f t="shared" si="7"/>
        <v>#N/A</v>
      </c>
      <c r="AA42" s="157" t="e">
        <f t="shared" si="9"/>
        <v>#N/A</v>
      </c>
      <c r="AB42" s="16"/>
      <c r="AC42" s="7"/>
      <c r="AD42" s="10"/>
      <c r="AE42" s="10"/>
      <c r="AF42" s="10"/>
      <c r="AG42" s="10"/>
    </row>
    <row r="43" spans="1:33">
      <c r="A43" s="197"/>
      <c r="B43" s="32"/>
      <c r="C43" s="32"/>
      <c r="D43" s="14"/>
      <c r="E43" s="14"/>
      <c r="F43" s="14"/>
      <c r="G43" s="16"/>
      <c r="H43" s="129"/>
      <c r="I43" s="168" t="e">
        <f>VLOOKUP(H43,'Emission Factor TGO-Energy'!$B$2:$C$17,2,0)</f>
        <v>#N/A</v>
      </c>
      <c r="J43" s="79"/>
      <c r="K43" s="128" t="e">
        <f>VLOOKUP(H43,'Emission Factor TGO-Energy'!$B$2:$E$17,3,0)</f>
        <v>#N/A</v>
      </c>
      <c r="L43" s="128" t="e">
        <f t="shared" si="10"/>
        <v>#N/A</v>
      </c>
      <c r="M43" s="128" t="e">
        <f>VLOOKUP(H43,'Emission Factor TGO-Energy'!$B$2:$E$17,4,0)</f>
        <v>#N/A</v>
      </c>
      <c r="N43" s="16"/>
      <c r="O43" s="16"/>
      <c r="P43" s="152"/>
      <c r="Q43" s="145" t="e">
        <f>VLOOKUP(P43,'Emission Factor TGO-Transport'!$A$2:$G$55,2,0)</f>
        <v>#N/A</v>
      </c>
      <c r="R43" s="16"/>
      <c r="S43" s="16"/>
      <c r="T43" s="148" t="e">
        <f>VLOOKUP(P43,'Emission Factor TGO-Transport'!$A$4:$G$55,6,0)</f>
        <v>#N/A</v>
      </c>
      <c r="U43" s="128" t="e">
        <f>VLOOKUP(P43,'Emission Factor TGO-Transport'!$A$4:$G$55,3,0)</f>
        <v>#N/A</v>
      </c>
      <c r="V43" s="14"/>
      <c r="W43" s="16"/>
      <c r="X43" s="160" t="e">
        <f>VLOOKUP(P43,'Emission Factor TGO-Transport'!$A$4:$G$55,7,0)</f>
        <v>#N/A</v>
      </c>
      <c r="Y43" s="162" t="e">
        <f t="shared" si="6"/>
        <v>#N/A</v>
      </c>
      <c r="Z43" s="162" t="e">
        <f t="shared" si="7"/>
        <v>#N/A</v>
      </c>
      <c r="AA43" s="157" t="e">
        <f t="shared" si="9"/>
        <v>#N/A</v>
      </c>
      <c r="AB43" s="16"/>
      <c r="AC43" s="7"/>
    </row>
    <row r="44" spans="1:33">
      <c r="A44" s="197"/>
      <c r="B44" s="32"/>
      <c r="C44" s="32"/>
      <c r="D44" s="14"/>
      <c r="E44" s="14"/>
      <c r="F44" s="14"/>
      <c r="G44" s="16"/>
      <c r="H44" s="129"/>
      <c r="I44" s="168" t="e">
        <f>VLOOKUP(H44,'Emission Factor TGO-Energy'!$B$2:$C$17,2,0)</f>
        <v>#N/A</v>
      </c>
      <c r="J44" s="79"/>
      <c r="K44" s="128" t="e">
        <f>VLOOKUP(H44,'Emission Factor TGO-Energy'!$B$2:$E$17,3,0)</f>
        <v>#N/A</v>
      </c>
      <c r="L44" s="128" t="e">
        <f t="shared" si="10"/>
        <v>#N/A</v>
      </c>
      <c r="M44" s="128" t="e">
        <f>VLOOKUP(H44,'Emission Factor TGO-Energy'!$B$2:$E$17,4,0)</f>
        <v>#N/A</v>
      </c>
      <c r="N44" s="16"/>
      <c r="O44" s="16"/>
      <c r="P44" s="152"/>
      <c r="Q44" s="145" t="e">
        <f>VLOOKUP(P44,'Emission Factor TGO-Transport'!$A$2:$G$55,2,0)</f>
        <v>#N/A</v>
      </c>
      <c r="R44" s="16"/>
      <c r="S44" s="16"/>
      <c r="T44" s="148" t="e">
        <f>VLOOKUP(P44,'Emission Factor TGO-Transport'!$A$4:$G$55,6,0)</f>
        <v>#N/A</v>
      </c>
      <c r="U44" s="128" t="e">
        <f>VLOOKUP(P44,'Emission Factor TGO-Transport'!$A$4:$G$55,3,0)</f>
        <v>#N/A</v>
      </c>
      <c r="V44" s="14"/>
      <c r="W44" s="16"/>
      <c r="X44" s="160" t="e">
        <f>VLOOKUP(P44,'Emission Factor TGO-Transport'!$A$4:$G$55,7,0)</f>
        <v>#N/A</v>
      </c>
      <c r="Y44" s="162" t="e">
        <f t="shared" si="6"/>
        <v>#N/A</v>
      </c>
      <c r="Z44" s="162" t="e">
        <f t="shared" si="7"/>
        <v>#N/A</v>
      </c>
      <c r="AA44" s="157" t="e">
        <f t="shared" si="9"/>
        <v>#N/A</v>
      </c>
      <c r="AB44" s="16"/>
      <c r="AC44" s="7"/>
    </row>
    <row r="45" spans="1:33">
      <c r="A45" s="197"/>
      <c r="B45" s="32"/>
      <c r="C45" s="32"/>
      <c r="D45" s="14"/>
      <c r="E45" s="14"/>
      <c r="F45" s="14"/>
      <c r="G45" s="16"/>
      <c r="H45" s="129"/>
      <c r="I45" s="168" t="e">
        <f>VLOOKUP(H45,'Emission Factor TGO-Energy'!$B$2:$C$17,2,0)</f>
        <v>#N/A</v>
      </c>
      <c r="J45" s="79"/>
      <c r="K45" s="128" t="e">
        <f>VLOOKUP(H45,'Emission Factor TGO-Energy'!$B$2:$E$17,3,0)</f>
        <v>#N/A</v>
      </c>
      <c r="L45" s="128" t="e">
        <f t="shared" si="10"/>
        <v>#N/A</v>
      </c>
      <c r="M45" s="128" t="e">
        <f>VLOOKUP(H45,'Emission Factor TGO-Energy'!$B$2:$E$17,4,0)</f>
        <v>#N/A</v>
      </c>
      <c r="N45" s="16"/>
      <c r="O45" s="16"/>
      <c r="P45" s="152"/>
      <c r="Q45" s="145" t="e">
        <f>VLOOKUP(P45,'Emission Factor TGO-Transport'!$A$2:$G$55,2,0)</f>
        <v>#N/A</v>
      </c>
      <c r="R45" s="16"/>
      <c r="S45" s="16"/>
      <c r="T45" s="148" t="e">
        <f>VLOOKUP(P45,'Emission Factor TGO-Transport'!$A$4:$G$55,6,0)</f>
        <v>#N/A</v>
      </c>
      <c r="U45" s="128" t="e">
        <f>VLOOKUP(P45,'Emission Factor TGO-Transport'!$A$4:$G$55,3,0)</f>
        <v>#N/A</v>
      </c>
      <c r="V45" s="14"/>
      <c r="W45" s="16"/>
      <c r="X45" s="160" t="e">
        <f>VLOOKUP(P45,'Emission Factor TGO-Transport'!$A$4:$G$55,7,0)</f>
        <v>#N/A</v>
      </c>
      <c r="Y45" s="162" t="e">
        <f t="shared" si="6"/>
        <v>#N/A</v>
      </c>
      <c r="Z45" s="162" t="e">
        <f t="shared" si="7"/>
        <v>#N/A</v>
      </c>
      <c r="AA45" s="157" t="e">
        <f t="shared" si="9"/>
        <v>#N/A</v>
      </c>
      <c r="AB45" s="16"/>
      <c r="AC45" s="7"/>
    </row>
    <row r="46" spans="1:33">
      <c r="A46" s="197"/>
      <c r="B46" s="32"/>
      <c r="C46" s="32"/>
      <c r="D46" s="14"/>
      <c r="E46" s="14"/>
      <c r="F46" s="14"/>
      <c r="G46" s="16"/>
      <c r="H46" s="129"/>
      <c r="I46" s="168" t="e">
        <f>VLOOKUP(H46,'Emission Factor TGO-Energy'!$B$2:$C$17,2,0)</f>
        <v>#N/A</v>
      </c>
      <c r="J46" s="79"/>
      <c r="K46" s="128" t="e">
        <f>VLOOKUP(H46,'Emission Factor TGO-Energy'!$B$2:$E$17,3,0)</f>
        <v>#N/A</v>
      </c>
      <c r="L46" s="128" t="e">
        <f t="shared" si="10"/>
        <v>#N/A</v>
      </c>
      <c r="M46" s="128" t="e">
        <f>VLOOKUP(H46,'Emission Factor TGO-Energy'!$B$2:$E$17,4,0)</f>
        <v>#N/A</v>
      </c>
      <c r="N46" s="16"/>
      <c r="O46" s="16"/>
      <c r="P46" s="152"/>
      <c r="Q46" s="145" t="e">
        <f>VLOOKUP(P46,'Emission Factor TGO-Transport'!$A$2:$G$55,2,0)</f>
        <v>#N/A</v>
      </c>
      <c r="R46" s="16"/>
      <c r="S46" s="16"/>
      <c r="T46" s="148" t="e">
        <f>VLOOKUP(P46,'Emission Factor TGO-Transport'!$A$4:$G$55,6,0)</f>
        <v>#N/A</v>
      </c>
      <c r="U46" s="128" t="e">
        <f>VLOOKUP(P46,'Emission Factor TGO-Transport'!$A$4:$G$55,3,0)</f>
        <v>#N/A</v>
      </c>
      <c r="V46" s="14"/>
      <c r="W46" s="16"/>
      <c r="X46" s="160" t="e">
        <f>VLOOKUP(P46,'Emission Factor TGO-Transport'!$A$4:$G$55,7,0)</f>
        <v>#N/A</v>
      </c>
      <c r="Y46" s="162" t="e">
        <f t="shared" si="6"/>
        <v>#N/A</v>
      </c>
      <c r="Z46" s="162" t="e">
        <f t="shared" si="7"/>
        <v>#N/A</v>
      </c>
      <c r="AA46" s="157" t="e">
        <f t="shared" si="9"/>
        <v>#N/A</v>
      </c>
      <c r="AB46" s="16"/>
      <c r="AC46" s="7"/>
    </row>
    <row r="47" spans="1:33" ht="13.5" thickBot="1">
      <c r="A47" s="197"/>
      <c r="B47" s="32"/>
      <c r="C47" s="32"/>
      <c r="D47" s="14"/>
      <c r="E47" s="14"/>
      <c r="F47" s="14"/>
      <c r="G47" s="74"/>
      <c r="H47" s="129"/>
      <c r="I47" s="168" t="e">
        <f>VLOOKUP(H47,'Emission Factor TGO-Energy'!$B$2:$C$17,2,0)</f>
        <v>#N/A</v>
      </c>
      <c r="J47" s="79"/>
      <c r="K47" s="128" t="e">
        <f>VLOOKUP(H47,'Emission Factor TGO-Energy'!$B$2:$E$17,3,0)</f>
        <v>#N/A</v>
      </c>
      <c r="L47" s="128" t="e">
        <f t="shared" si="10"/>
        <v>#N/A</v>
      </c>
      <c r="M47" s="128" t="e">
        <f>VLOOKUP(H47,'Emission Factor TGO-Energy'!$B$2:$E$17,4,0)</f>
        <v>#N/A</v>
      </c>
      <c r="N47" s="16"/>
      <c r="O47" s="16"/>
      <c r="P47" s="152"/>
      <c r="Q47" s="145" t="e">
        <f>VLOOKUP(P47,'Emission Factor TGO-Transport'!$A$2:$G$55,2,0)</f>
        <v>#N/A</v>
      </c>
      <c r="R47" s="16"/>
      <c r="S47" s="16"/>
      <c r="T47" s="148" t="e">
        <f>VLOOKUP(P47,'Emission Factor TGO-Transport'!$A$4:$G$55,6,0)</f>
        <v>#N/A</v>
      </c>
      <c r="U47" s="128" t="e">
        <f>VLOOKUP(P47,'Emission Factor TGO-Transport'!$A$4:$G$55,3,0)</f>
        <v>#N/A</v>
      </c>
      <c r="V47" s="14"/>
      <c r="W47" s="16"/>
      <c r="X47" s="160" t="e">
        <f>VLOOKUP(P47,'Emission Factor TGO-Transport'!$A$4:$G$55,7,0)</f>
        <v>#N/A</v>
      </c>
      <c r="Y47" s="162" t="e">
        <f t="shared" si="6"/>
        <v>#N/A</v>
      </c>
      <c r="Z47" s="162" t="e">
        <f t="shared" si="7"/>
        <v>#N/A</v>
      </c>
      <c r="AA47" s="157" t="e">
        <f t="shared" si="9"/>
        <v>#N/A</v>
      </c>
      <c r="AB47" s="74"/>
      <c r="AC47" s="7"/>
    </row>
    <row r="48" spans="1:33" s="10" customFormat="1" ht="13.5" thickBot="1">
      <c r="A48" s="198"/>
      <c r="B48" s="508"/>
      <c r="C48" s="509"/>
      <c r="D48" s="509"/>
      <c r="E48" s="509"/>
      <c r="F48" s="509"/>
      <c r="G48" s="509"/>
      <c r="H48" s="509"/>
      <c r="I48" s="509"/>
      <c r="J48" s="509"/>
      <c r="K48" s="509"/>
      <c r="L48" s="509"/>
      <c r="M48" s="509"/>
      <c r="N48" s="509"/>
      <c r="O48" s="509"/>
      <c r="P48" s="509"/>
      <c r="Q48" s="509"/>
      <c r="R48" s="509"/>
      <c r="S48" s="509"/>
      <c r="T48" s="509"/>
      <c r="U48" s="509"/>
      <c r="V48" s="507"/>
      <c r="W48" s="510" t="s">
        <v>23</v>
      </c>
      <c r="X48" s="511"/>
      <c r="Y48" s="511"/>
      <c r="Z48" s="512"/>
      <c r="AA48" s="190" t="e">
        <f>SUM(Y41:Y47)</f>
        <v>#N/A</v>
      </c>
      <c r="AB48" s="506"/>
      <c r="AC48" s="507"/>
      <c r="AD48" s="1"/>
      <c r="AE48" s="1"/>
      <c r="AF48" s="1"/>
      <c r="AG48" s="1"/>
    </row>
    <row r="49" spans="1:29">
      <c r="A49" s="199" t="s">
        <v>18</v>
      </c>
      <c r="B49" s="33"/>
      <c r="C49" s="35"/>
      <c r="D49" s="16"/>
      <c r="E49" s="16"/>
      <c r="F49" s="16"/>
      <c r="G49" s="20"/>
      <c r="H49" s="129" t="s">
        <v>945</v>
      </c>
      <c r="I49" s="168" t="str">
        <f>VLOOKUP(H49,'Emission Factor TGO-Energy'!$B$2:$C$17,2,0)</f>
        <v>-</v>
      </c>
      <c r="J49" s="79"/>
      <c r="K49" s="128">
        <f>VLOOKUP(H49,'Emission Factor TGO-Energy'!$B$2:$E$17,3,0)</f>
        <v>0</v>
      </c>
      <c r="L49" s="128">
        <f t="shared" ref="L49:L62" si="11">J49*K49</f>
        <v>0</v>
      </c>
      <c r="M49" s="186" t="str">
        <f>VLOOKUP(H49,'Emission Factor TGO-Energy'!$B$2:$E$17,4,0)</f>
        <v>N/A</v>
      </c>
      <c r="N49" s="20"/>
      <c r="O49" s="20"/>
      <c r="P49" s="152"/>
      <c r="Q49" s="145" t="e">
        <f>VLOOKUP(P49,'Emission Factor TGO-Transport'!$A$2:$G$55,2,0)</f>
        <v>#N/A</v>
      </c>
      <c r="R49" s="20"/>
      <c r="S49" s="20"/>
      <c r="T49" s="148" t="e">
        <f>VLOOKUP(P49,'Emission Factor TGO-Transport'!$A$4:$G$55,6,0)</f>
        <v>#N/A</v>
      </c>
      <c r="U49" s="128" t="e">
        <f>VLOOKUP(P49,'Emission Factor TGO-Transport'!$A$4:$G$55,3,0)</f>
        <v>#N/A</v>
      </c>
      <c r="V49" s="21"/>
      <c r="W49" s="20"/>
      <c r="X49" s="160" t="e">
        <f>VLOOKUP(P49,'Emission Factor TGO-Transport'!$A$4:$G$55,7,0)</f>
        <v>#N/A</v>
      </c>
      <c r="Y49" s="162" t="e">
        <f t="shared" si="6"/>
        <v>#N/A</v>
      </c>
      <c r="Z49" s="162" t="e">
        <f t="shared" si="7"/>
        <v>#N/A</v>
      </c>
      <c r="AA49" s="157" t="e">
        <f t="shared" ref="AA49:AA62" si="12">L49+Y49+Z49</f>
        <v>#N/A</v>
      </c>
      <c r="AB49" s="20"/>
      <c r="AC49" s="8"/>
    </row>
    <row r="50" spans="1:29">
      <c r="A50" s="197"/>
      <c r="B50" s="32"/>
      <c r="C50" s="35"/>
      <c r="D50" s="16"/>
      <c r="E50" s="16"/>
      <c r="F50" s="16"/>
      <c r="G50" s="16"/>
      <c r="H50" s="129"/>
      <c r="I50" s="168" t="e">
        <f>VLOOKUP(H50,'Emission Factor TGO-Energy'!$B$2:$C$17,2,0)</f>
        <v>#N/A</v>
      </c>
      <c r="J50" s="79"/>
      <c r="K50" s="128" t="e">
        <f>VLOOKUP(H50,'Emission Factor TGO-Energy'!$B$2:$E$17,3,0)</f>
        <v>#N/A</v>
      </c>
      <c r="L50" s="128" t="e">
        <f t="shared" si="11"/>
        <v>#N/A</v>
      </c>
      <c r="M50" s="186" t="e">
        <f>VLOOKUP(H50,'Emission Factor TGO-Energy'!$B$2:$E$17,4,0)</f>
        <v>#N/A</v>
      </c>
      <c r="N50" s="16"/>
      <c r="O50" s="16"/>
      <c r="P50" s="152"/>
      <c r="Q50" s="145" t="e">
        <f>VLOOKUP(P50,'Emission Factor TGO-Transport'!$A$2:$G$55,2,0)</f>
        <v>#N/A</v>
      </c>
      <c r="R50" s="16"/>
      <c r="S50" s="16"/>
      <c r="T50" s="148" t="e">
        <f>VLOOKUP(P50,'Emission Factor TGO-Transport'!$A$4:$G$55,6,0)</f>
        <v>#N/A</v>
      </c>
      <c r="U50" s="128" t="e">
        <f>VLOOKUP(P50,'Emission Factor TGO-Transport'!$A$4:$G$55,3,0)</f>
        <v>#N/A</v>
      </c>
      <c r="V50" s="14"/>
      <c r="W50" s="16"/>
      <c r="X50" s="160" t="e">
        <f>VLOOKUP(P50,'Emission Factor TGO-Transport'!$A$4:$G$55,7,0)</f>
        <v>#N/A</v>
      </c>
      <c r="Y50" s="162" t="e">
        <f t="shared" si="6"/>
        <v>#N/A</v>
      </c>
      <c r="Z50" s="162" t="e">
        <f t="shared" si="7"/>
        <v>#N/A</v>
      </c>
      <c r="AA50" s="157" t="e">
        <f t="shared" si="12"/>
        <v>#N/A</v>
      </c>
      <c r="AB50" s="16"/>
      <c r="AC50" s="7"/>
    </row>
    <row r="51" spans="1:29">
      <c r="A51" s="197"/>
      <c r="B51" s="32"/>
      <c r="C51" s="35"/>
      <c r="D51" s="16"/>
      <c r="E51" s="16"/>
      <c r="F51" s="16"/>
      <c r="G51" s="16"/>
      <c r="H51" s="129"/>
      <c r="I51" s="168" t="e">
        <f>VLOOKUP(H51,'Emission Factor TGO-Energy'!$B$2:$C$17,2,0)</f>
        <v>#N/A</v>
      </c>
      <c r="J51" s="79"/>
      <c r="K51" s="128" t="e">
        <f>VLOOKUP(H51,'Emission Factor TGO-Energy'!$B$2:$E$17,3,0)</f>
        <v>#N/A</v>
      </c>
      <c r="L51" s="128" t="e">
        <f t="shared" si="11"/>
        <v>#N/A</v>
      </c>
      <c r="M51" s="186" t="e">
        <f>VLOOKUP(H51,'Emission Factor TGO-Energy'!$B$2:$E$17,4,0)</f>
        <v>#N/A</v>
      </c>
      <c r="N51" s="16"/>
      <c r="O51" s="16"/>
      <c r="P51" s="152"/>
      <c r="Q51" s="145" t="e">
        <f>VLOOKUP(P51,'Emission Factor TGO-Transport'!$A$2:$G$55,2,0)</f>
        <v>#N/A</v>
      </c>
      <c r="R51" s="16"/>
      <c r="S51" s="16"/>
      <c r="T51" s="148" t="e">
        <f>VLOOKUP(P51,'Emission Factor TGO-Transport'!$A$4:$G$55,6,0)</f>
        <v>#N/A</v>
      </c>
      <c r="U51" s="128" t="e">
        <f>VLOOKUP(P51,'Emission Factor TGO-Transport'!$A$4:$G$55,3,0)</f>
        <v>#N/A</v>
      </c>
      <c r="V51" s="14"/>
      <c r="W51" s="16"/>
      <c r="X51" s="160" t="e">
        <f>VLOOKUP(P51,'Emission Factor TGO-Transport'!$A$4:$G$55,7,0)</f>
        <v>#N/A</v>
      </c>
      <c r="Y51" s="162" t="e">
        <f t="shared" si="6"/>
        <v>#N/A</v>
      </c>
      <c r="Z51" s="162" t="e">
        <f t="shared" si="7"/>
        <v>#N/A</v>
      </c>
      <c r="AA51" s="157" t="e">
        <f t="shared" si="12"/>
        <v>#N/A</v>
      </c>
      <c r="AB51" s="16"/>
      <c r="AC51" s="7"/>
    </row>
    <row r="52" spans="1:29">
      <c r="A52" s="197"/>
      <c r="B52" s="32"/>
      <c r="C52" s="35"/>
      <c r="D52" s="16"/>
      <c r="E52" s="16"/>
      <c r="F52" s="16"/>
      <c r="G52" s="16"/>
      <c r="H52" s="129"/>
      <c r="I52" s="168" t="e">
        <f>VLOOKUP(H52,'Emission Factor TGO-Energy'!$B$2:$C$17,2,0)</f>
        <v>#N/A</v>
      </c>
      <c r="J52" s="79"/>
      <c r="K52" s="128" t="e">
        <f>VLOOKUP(H52,'Emission Factor TGO-Energy'!$B$2:$E$17,3,0)</f>
        <v>#N/A</v>
      </c>
      <c r="L52" s="128" t="e">
        <f t="shared" si="11"/>
        <v>#N/A</v>
      </c>
      <c r="M52" s="186" t="e">
        <f>VLOOKUP(H52,'Emission Factor TGO-Energy'!$B$2:$E$17,4,0)</f>
        <v>#N/A</v>
      </c>
      <c r="N52" s="16"/>
      <c r="O52" s="16"/>
      <c r="P52" s="152"/>
      <c r="Q52" s="145" t="e">
        <f>VLOOKUP(P52,'Emission Factor TGO-Transport'!$A$2:$G$55,2,0)</f>
        <v>#N/A</v>
      </c>
      <c r="R52" s="16"/>
      <c r="S52" s="16"/>
      <c r="T52" s="148" t="e">
        <f>VLOOKUP(P52,'Emission Factor TGO-Transport'!$A$4:$G$55,6,0)</f>
        <v>#N/A</v>
      </c>
      <c r="U52" s="128" t="e">
        <f>VLOOKUP(P52,'Emission Factor TGO-Transport'!$A$4:$G$55,3,0)</f>
        <v>#N/A</v>
      </c>
      <c r="V52" s="14"/>
      <c r="W52" s="16"/>
      <c r="X52" s="160" t="e">
        <f>VLOOKUP(P52,'Emission Factor TGO-Transport'!$A$4:$G$55,7,0)</f>
        <v>#N/A</v>
      </c>
      <c r="Y52" s="162" t="e">
        <f t="shared" si="6"/>
        <v>#N/A</v>
      </c>
      <c r="Z52" s="162" t="e">
        <f t="shared" si="7"/>
        <v>#N/A</v>
      </c>
      <c r="AA52" s="157" t="e">
        <f t="shared" si="12"/>
        <v>#N/A</v>
      </c>
      <c r="AB52" s="16"/>
      <c r="AC52" s="7"/>
    </row>
    <row r="53" spans="1:29">
      <c r="A53" s="197"/>
      <c r="B53" s="32"/>
      <c r="C53" s="35"/>
      <c r="D53" s="16"/>
      <c r="E53" s="16"/>
      <c r="F53" s="16"/>
      <c r="G53" s="16"/>
      <c r="H53" s="129"/>
      <c r="I53" s="168" t="e">
        <f>VLOOKUP(H53,'Emission Factor TGO-Energy'!$B$2:$C$17,2,0)</f>
        <v>#N/A</v>
      </c>
      <c r="J53" s="79"/>
      <c r="K53" s="128" t="e">
        <f>VLOOKUP(H53,'Emission Factor TGO-Energy'!$B$2:$E$17,3,0)</f>
        <v>#N/A</v>
      </c>
      <c r="L53" s="128" t="e">
        <f t="shared" si="11"/>
        <v>#N/A</v>
      </c>
      <c r="M53" s="186" t="e">
        <f>VLOOKUP(H53,'Emission Factor TGO-Energy'!$B$2:$E$17,4,0)</f>
        <v>#N/A</v>
      </c>
      <c r="N53" s="16"/>
      <c r="O53" s="16"/>
      <c r="P53" s="152"/>
      <c r="Q53" s="145" t="e">
        <f>VLOOKUP(P53,'Emission Factor TGO-Transport'!$A$2:$G$55,2,0)</f>
        <v>#N/A</v>
      </c>
      <c r="R53" s="16"/>
      <c r="S53" s="16"/>
      <c r="T53" s="148" t="e">
        <f>VLOOKUP(P53,'Emission Factor TGO-Transport'!$A$4:$G$55,6,0)</f>
        <v>#N/A</v>
      </c>
      <c r="U53" s="128" t="e">
        <f>VLOOKUP(P53,'Emission Factor TGO-Transport'!$A$4:$G$55,3,0)</f>
        <v>#N/A</v>
      </c>
      <c r="V53" s="14"/>
      <c r="W53" s="16"/>
      <c r="X53" s="160" t="e">
        <f>VLOOKUP(P53,'Emission Factor TGO-Transport'!$A$4:$G$55,7,0)</f>
        <v>#N/A</v>
      </c>
      <c r="Y53" s="162" t="e">
        <f t="shared" si="6"/>
        <v>#N/A</v>
      </c>
      <c r="Z53" s="162" t="e">
        <f t="shared" si="7"/>
        <v>#N/A</v>
      </c>
      <c r="AA53" s="157" t="e">
        <f t="shared" si="12"/>
        <v>#N/A</v>
      </c>
      <c r="AB53" s="16"/>
      <c r="AC53" s="7"/>
    </row>
    <row r="54" spans="1:29">
      <c r="A54" s="197"/>
      <c r="B54" s="32"/>
      <c r="C54" s="35"/>
      <c r="D54" s="16"/>
      <c r="E54" s="16"/>
      <c r="F54" s="16"/>
      <c r="G54" s="16"/>
      <c r="H54" s="129"/>
      <c r="I54" s="168" t="e">
        <f>VLOOKUP(H54,'Emission Factor TGO-Energy'!$B$2:$C$17,2,0)</f>
        <v>#N/A</v>
      </c>
      <c r="J54" s="79"/>
      <c r="K54" s="128" t="e">
        <f>VLOOKUP(H54,'Emission Factor TGO-Energy'!$B$2:$E$17,3,0)</f>
        <v>#N/A</v>
      </c>
      <c r="L54" s="128" t="e">
        <f t="shared" si="11"/>
        <v>#N/A</v>
      </c>
      <c r="M54" s="186" t="e">
        <f>VLOOKUP(H54,'Emission Factor TGO-Energy'!$B$2:$E$17,4,0)</f>
        <v>#N/A</v>
      </c>
      <c r="N54" s="16"/>
      <c r="O54" s="16"/>
      <c r="P54" s="152"/>
      <c r="Q54" s="145" t="e">
        <f>VLOOKUP(P54,'Emission Factor TGO-Transport'!$A$2:$G$55,2,0)</f>
        <v>#N/A</v>
      </c>
      <c r="R54" s="16"/>
      <c r="S54" s="16"/>
      <c r="T54" s="148" t="e">
        <f>VLOOKUP(P54,'Emission Factor TGO-Transport'!$A$4:$G$55,6,0)</f>
        <v>#N/A</v>
      </c>
      <c r="U54" s="128" t="e">
        <f>VLOOKUP(P54,'Emission Factor TGO-Transport'!$A$4:$G$55,3,0)</f>
        <v>#N/A</v>
      </c>
      <c r="V54" s="14"/>
      <c r="W54" s="16"/>
      <c r="X54" s="160" t="e">
        <f>VLOOKUP(P54,'Emission Factor TGO-Transport'!$A$4:$G$55,7,0)</f>
        <v>#N/A</v>
      </c>
      <c r="Y54" s="162" t="e">
        <f t="shared" si="6"/>
        <v>#N/A</v>
      </c>
      <c r="Z54" s="162" t="e">
        <f t="shared" si="7"/>
        <v>#N/A</v>
      </c>
      <c r="AA54" s="157" t="e">
        <f t="shared" si="12"/>
        <v>#N/A</v>
      </c>
      <c r="AB54" s="16"/>
      <c r="AC54" s="7"/>
    </row>
    <row r="55" spans="1:29">
      <c r="A55" s="197"/>
      <c r="B55" s="32"/>
      <c r="C55" s="35"/>
      <c r="D55" s="16"/>
      <c r="E55" s="16"/>
      <c r="F55" s="16"/>
      <c r="G55" s="16"/>
      <c r="H55" s="129"/>
      <c r="I55" s="168" t="e">
        <f>VLOOKUP(H55,'Emission Factor TGO-Energy'!$B$2:$C$17,2,0)</f>
        <v>#N/A</v>
      </c>
      <c r="J55" s="79"/>
      <c r="K55" s="128" t="e">
        <f>VLOOKUP(H55,'Emission Factor TGO-Energy'!$B$2:$E$17,3,0)</f>
        <v>#N/A</v>
      </c>
      <c r="L55" s="128" t="e">
        <f t="shared" si="11"/>
        <v>#N/A</v>
      </c>
      <c r="M55" s="186" t="e">
        <f>VLOOKUP(H55,'Emission Factor TGO-Energy'!$B$2:$E$17,4,0)</f>
        <v>#N/A</v>
      </c>
      <c r="N55" s="16"/>
      <c r="O55" s="16"/>
      <c r="P55" s="152"/>
      <c r="Q55" s="145" t="e">
        <f>VLOOKUP(P55,'Emission Factor TGO-Transport'!$A$2:$G$55,2,0)</f>
        <v>#N/A</v>
      </c>
      <c r="R55" s="16"/>
      <c r="S55" s="16"/>
      <c r="T55" s="148" t="e">
        <f>VLOOKUP(P55,'Emission Factor TGO-Transport'!$A$4:$G$55,6,0)</f>
        <v>#N/A</v>
      </c>
      <c r="U55" s="128" t="e">
        <f>VLOOKUP(P55,'Emission Factor TGO-Transport'!$A$4:$G$55,3,0)</f>
        <v>#N/A</v>
      </c>
      <c r="V55" s="14"/>
      <c r="W55" s="16"/>
      <c r="X55" s="160" t="e">
        <f>VLOOKUP(P55,'Emission Factor TGO-Transport'!$A$4:$G$55,7,0)</f>
        <v>#N/A</v>
      </c>
      <c r="Y55" s="162" t="e">
        <f t="shared" si="6"/>
        <v>#N/A</v>
      </c>
      <c r="Z55" s="162" t="e">
        <f t="shared" si="7"/>
        <v>#N/A</v>
      </c>
      <c r="AA55" s="157" t="e">
        <f t="shared" si="12"/>
        <v>#N/A</v>
      </c>
      <c r="AB55" s="16"/>
      <c r="AC55" s="7"/>
    </row>
    <row r="56" spans="1:29">
      <c r="A56" s="197"/>
      <c r="B56" s="32"/>
      <c r="C56" s="35"/>
      <c r="D56" s="16"/>
      <c r="E56" s="16"/>
      <c r="F56" s="16"/>
      <c r="G56" s="16"/>
      <c r="H56" s="129"/>
      <c r="I56" s="168" t="e">
        <f>VLOOKUP(H56,'Emission Factor TGO-Energy'!$B$2:$C$17,2,0)</f>
        <v>#N/A</v>
      </c>
      <c r="J56" s="79"/>
      <c r="K56" s="128" t="e">
        <f>VLOOKUP(H56,'Emission Factor TGO-Energy'!$B$2:$E$17,3,0)</f>
        <v>#N/A</v>
      </c>
      <c r="L56" s="128" t="e">
        <f t="shared" si="11"/>
        <v>#N/A</v>
      </c>
      <c r="M56" s="186" t="e">
        <f>VLOOKUP(H56,'Emission Factor TGO-Energy'!$B$2:$E$17,4,0)</f>
        <v>#N/A</v>
      </c>
      <c r="N56" s="16"/>
      <c r="O56" s="16"/>
      <c r="P56" s="152"/>
      <c r="Q56" s="145" t="e">
        <f>VLOOKUP(P56,'Emission Factor TGO-Transport'!$A$2:$G$55,2,0)</f>
        <v>#N/A</v>
      </c>
      <c r="R56" s="16"/>
      <c r="S56" s="16"/>
      <c r="T56" s="148" t="e">
        <f>VLOOKUP(P56,'Emission Factor TGO-Transport'!$A$4:$G$55,6,0)</f>
        <v>#N/A</v>
      </c>
      <c r="U56" s="128" t="e">
        <f>VLOOKUP(P56,'Emission Factor TGO-Transport'!$A$4:$G$55,3,0)</f>
        <v>#N/A</v>
      </c>
      <c r="V56" s="14"/>
      <c r="W56" s="16"/>
      <c r="X56" s="160" t="e">
        <f>VLOOKUP(P56,'Emission Factor TGO-Transport'!$A$4:$G$55,7,0)</f>
        <v>#N/A</v>
      </c>
      <c r="Y56" s="162" t="e">
        <f t="shared" si="6"/>
        <v>#N/A</v>
      </c>
      <c r="Z56" s="162" t="e">
        <f t="shared" si="7"/>
        <v>#N/A</v>
      </c>
      <c r="AA56" s="157" t="e">
        <f t="shared" si="12"/>
        <v>#N/A</v>
      </c>
      <c r="AB56" s="16"/>
      <c r="AC56" s="7"/>
    </row>
    <row r="57" spans="1:29">
      <c r="A57" s="197"/>
      <c r="B57" s="32"/>
      <c r="C57" s="35"/>
      <c r="D57" s="16"/>
      <c r="E57" s="16"/>
      <c r="F57" s="16"/>
      <c r="G57" s="16"/>
      <c r="H57" s="129"/>
      <c r="I57" s="168" t="e">
        <f>VLOOKUP(H57,'Emission Factor TGO-Energy'!$B$2:$C$17,2,0)</f>
        <v>#N/A</v>
      </c>
      <c r="J57" s="79"/>
      <c r="K57" s="128" t="e">
        <f>VLOOKUP(H57,'Emission Factor TGO-Energy'!$B$2:$E$17,3,0)</f>
        <v>#N/A</v>
      </c>
      <c r="L57" s="128" t="e">
        <f t="shared" si="11"/>
        <v>#N/A</v>
      </c>
      <c r="M57" s="186" t="e">
        <f>VLOOKUP(H57,'Emission Factor TGO-Energy'!$B$2:$E$17,4,0)</f>
        <v>#N/A</v>
      </c>
      <c r="N57" s="16"/>
      <c r="O57" s="16"/>
      <c r="P57" s="152"/>
      <c r="Q57" s="145" t="e">
        <f>VLOOKUP(P57,'Emission Factor TGO-Transport'!$A$2:$G$55,2,0)</f>
        <v>#N/A</v>
      </c>
      <c r="R57" s="16"/>
      <c r="S57" s="16"/>
      <c r="T57" s="148" t="e">
        <f>VLOOKUP(P57,'Emission Factor TGO-Transport'!$A$4:$G$55,6,0)</f>
        <v>#N/A</v>
      </c>
      <c r="U57" s="128" t="e">
        <f>VLOOKUP(P57,'Emission Factor TGO-Transport'!$A$4:$G$55,3,0)</f>
        <v>#N/A</v>
      </c>
      <c r="V57" s="14"/>
      <c r="W57" s="16"/>
      <c r="X57" s="160" t="e">
        <f>VLOOKUP(P57,'Emission Factor TGO-Transport'!$A$4:$G$55,7,0)</f>
        <v>#N/A</v>
      </c>
      <c r="Y57" s="162" t="e">
        <f t="shared" si="6"/>
        <v>#N/A</v>
      </c>
      <c r="Z57" s="162" t="e">
        <f t="shared" si="7"/>
        <v>#N/A</v>
      </c>
      <c r="AA57" s="157" t="e">
        <f t="shared" si="12"/>
        <v>#N/A</v>
      </c>
      <c r="AB57" s="16"/>
      <c r="AC57" s="7"/>
    </row>
    <row r="58" spans="1:29">
      <c r="A58" s="197"/>
      <c r="B58" s="32"/>
      <c r="C58" s="35"/>
      <c r="D58" s="16"/>
      <c r="E58" s="16"/>
      <c r="F58" s="16"/>
      <c r="G58" s="16"/>
      <c r="H58" s="129"/>
      <c r="I58" s="168" t="e">
        <f>VLOOKUP(H58,'Emission Factor TGO-Energy'!$B$2:$C$17,2,0)</f>
        <v>#N/A</v>
      </c>
      <c r="J58" s="79"/>
      <c r="K58" s="128" t="e">
        <f>VLOOKUP(H58,'Emission Factor TGO-Energy'!$B$2:$E$17,3,0)</f>
        <v>#N/A</v>
      </c>
      <c r="L58" s="128" t="e">
        <f t="shared" si="11"/>
        <v>#N/A</v>
      </c>
      <c r="M58" s="186" t="e">
        <f>VLOOKUP(H58,'Emission Factor TGO-Energy'!$B$2:$E$17,4,0)</f>
        <v>#N/A</v>
      </c>
      <c r="N58" s="16"/>
      <c r="O58" s="16"/>
      <c r="P58" s="152"/>
      <c r="Q58" s="145" t="e">
        <f>VLOOKUP(P58,'Emission Factor TGO-Transport'!$A$2:$G$55,2,0)</f>
        <v>#N/A</v>
      </c>
      <c r="R58" s="16"/>
      <c r="S58" s="16"/>
      <c r="T58" s="148" t="e">
        <f>VLOOKUP(P58,'Emission Factor TGO-Transport'!$A$4:$G$55,6,0)</f>
        <v>#N/A</v>
      </c>
      <c r="U58" s="128" t="e">
        <f>VLOOKUP(P58,'Emission Factor TGO-Transport'!$A$4:$G$55,3,0)</f>
        <v>#N/A</v>
      </c>
      <c r="V58" s="14"/>
      <c r="W58" s="16"/>
      <c r="X58" s="160" t="e">
        <f>VLOOKUP(P58,'Emission Factor TGO-Transport'!$A$4:$G$55,7,0)</f>
        <v>#N/A</v>
      </c>
      <c r="Y58" s="162" t="e">
        <f t="shared" si="6"/>
        <v>#N/A</v>
      </c>
      <c r="Z58" s="162" t="e">
        <f t="shared" si="7"/>
        <v>#N/A</v>
      </c>
      <c r="AA58" s="157" t="e">
        <f t="shared" si="12"/>
        <v>#N/A</v>
      </c>
      <c r="AB58" s="16"/>
      <c r="AC58" s="7"/>
    </row>
    <row r="59" spans="1:29">
      <c r="A59" s="197"/>
      <c r="B59" s="32"/>
      <c r="C59" s="35"/>
      <c r="D59" s="16"/>
      <c r="E59" s="16"/>
      <c r="F59" s="16"/>
      <c r="G59" s="16"/>
      <c r="H59" s="129"/>
      <c r="I59" s="168" t="e">
        <f>VLOOKUP(H59,'Emission Factor TGO-Energy'!$B$2:$C$17,2,0)</f>
        <v>#N/A</v>
      </c>
      <c r="J59" s="79"/>
      <c r="K59" s="128" t="e">
        <f>VLOOKUP(H59,'Emission Factor TGO-Energy'!$B$2:$E$17,3,0)</f>
        <v>#N/A</v>
      </c>
      <c r="L59" s="128" t="e">
        <f t="shared" si="11"/>
        <v>#N/A</v>
      </c>
      <c r="M59" s="186" t="e">
        <f>VLOOKUP(H59,'Emission Factor TGO-Energy'!$B$2:$E$17,4,0)</f>
        <v>#N/A</v>
      </c>
      <c r="N59" s="16"/>
      <c r="O59" s="16"/>
      <c r="P59" s="152"/>
      <c r="Q59" s="145" t="e">
        <f>VLOOKUP(P59,'Emission Factor TGO-Transport'!$A$2:$G$55,2,0)</f>
        <v>#N/A</v>
      </c>
      <c r="R59" s="16"/>
      <c r="S59" s="16"/>
      <c r="T59" s="148" t="e">
        <f>VLOOKUP(P59,'Emission Factor TGO-Transport'!$A$4:$G$55,6,0)</f>
        <v>#N/A</v>
      </c>
      <c r="U59" s="128" t="e">
        <f>VLOOKUP(P59,'Emission Factor TGO-Transport'!$A$4:$G$55,3,0)</f>
        <v>#N/A</v>
      </c>
      <c r="V59" s="14"/>
      <c r="W59" s="16"/>
      <c r="X59" s="160" t="e">
        <f>VLOOKUP(P59,'Emission Factor TGO-Transport'!$A$4:$G$55,7,0)</f>
        <v>#N/A</v>
      </c>
      <c r="Y59" s="162" t="e">
        <f t="shared" si="6"/>
        <v>#N/A</v>
      </c>
      <c r="Z59" s="162" t="e">
        <f t="shared" si="7"/>
        <v>#N/A</v>
      </c>
      <c r="AA59" s="157" t="e">
        <f t="shared" si="12"/>
        <v>#N/A</v>
      </c>
      <c r="AB59" s="16"/>
      <c r="AC59" s="7"/>
    </row>
    <row r="60" spans="1:29">
      <c r="A60" s="197"/>
      <c r="B60" s="32"/>
      <c r="C60" s="35"/>
      <c r="D60" s="16"/>
      <c r="E60" s="16"/>
      <c r="F60" s="16"/>
      <c r="G60" s="16"/>
      <c r="H60" s="129"/>
      <c r="I60" s="168" t="e">
        <f>VLOOKUP(H60,'Emission Factor TGO-Energy'!$B$2:$C$17,2,0)</f>
        <v>#N/A</v>
      </c>
      <c r="J60" s="79"/>
      <c r="K60" s="128" t="e">
        <f>VLOOKUP(H60,'Emission Factor TGO-Energy'!$B$2:$E$17,3,0)</f>
        <v>#N/A</v>
      </c>
      <c r="L60" s="128" t="e">
        <f t="shared" si="11"/>
        <v>#N/A</v>
      </c>
      <c r="M60" s="186" t="e">
        <f>VLOOKUP(H60,'Emission Factor TGO-Energy'!$B$2:$E$17,4,0)</f>
        <v>#N/A</v>
      </c>
      <c r="N60" s="16"/>
      <c r="O60" s="16"/>
      <c r="P60" s="152"/>
      <c r="Q60" s="145" t="e">
        <f>VLOOKUP(P60,'Emission Factor TGO-Transport'!$A$2:$G$55,2,0)</f>
        <v>#N/A</v>
      </c>
      <c r="R60" s="16"/>
      <c r="S60" s="16"/>
      <c r="T60" s="148" t="e">
        <f>VLOOKUP(P60,'Emission Factor TGO-Transport'!$A$4:$G$55,6,0)</f>
        <v>#N/A</v>
      </c>
      <c r="U60" s="128" t="e">
        <f>VLOOKUP(P60,'Emission Factor TGO-Transport'!$A$4:$G$55,3,0)</f>
        <v>#N/A</v>
      </c>
      <c r="V60" s="14"/>
      <c r="W60" s="16"/>
      <c r="X60" s="160" t="e">
        <f>VLOOKUP(P60,'Emission Factor TGO-Transport'!$A$4:$G$55,7,0)</f>
        <v>#N/A</v>
      </c>
      <c r="Y60" s="162" t="e">
        <f t="shared" si="6"/>
        <v>#N/A</v>
      </c>
      <c r="Z60" s="162" t="e">
        <f t="shared" si="7"/>
        <v>#N/A</v>
      </c>
      <c r="AA60" s="157" t="e">
        <f t="shared" si="12"/>
        <v>#N/A</v>
      </c>
      <c r="AB60" s="16"/>
      <c r="AC60" s="7"/>
    </row>
    <row r="61" spans="1:29">
      <c r="A61" s="197"/>
      <c r="B61" s="32"/>
      <c r="C61" s="35"/>
      <c r="D61" s="16"/>
      <c r="E61" s="16"/>
      <c r="F61" s="16"/>
      <c r="G61" s="16"/>
      <c r="H61" s="129"/>
      <c r="I61" s="168" t="e">
        <f>VLOOKUP(H61,'Emission Factor TGO-Energy'!$B$2:$C$17,2,0)</f>
        <v>#N/A</v>
      </c>
      <c r="J61" s="79"/>
      <c r="K61" s="128" t="e">
        <f>VLOOKUP(H61,'Emission Factor TGO-Energy'!$B$2:$E$17,3,0)</f>
        <v>#N/A</v>
      </c>
      <c r="L61" s="128" t="e">
        <f t="shared" si="11"/>
        <v>#N/A</v>
      </c>
      <c r="M61" s="186" t="e">
        <f>VLOOKUP(H61,'Emission Factor TGO-Energy'!$B$2:$E$17,4,0)</f>
        <v>#N/A</v>
      </c>
      <c r="N61" s="16"/>
      <c r="O61" s="16"/>
      <c r="P61" s="152"/>
      <c r="Q61" s="145" t="e">
        <f>VLOOKUP(P61,'Emission Factor TGO-Transport'!$A$2:$G$55,2,0)</f>
        <v>#N/A</v>
      </c>
      <c r="R61" s="16"/>
      <c r="S61" s="16"/>
      <c r="T61" s="148" t="e">
        <f>VLOOKUP(P61,'Emission Factor TGO-Transport'!$A$4:$G$55,6,0)</f>
        <v>#N/A</v>
      </c>
      <c r="U61" s="128" t="e">
        <f>VLOOKUP(P61,'Emission Factor TGO-Transport'!$A$4:$G$55,3,0)</f>
        <v>#N/A</v>
      </c>
      <c r="V61" s="14"/>
      <c r="W61" s="16"/>
      <c r="X61" s="160" t="e">
        <f>VLOOKUP(P61,'Emission Factor TGO-Transport'!$A$4:$G$55,7,0)</f>
        <v>#N/A</v>
      </c>
      <c r="Y61" s="162" t="e">
        <f t="shared" si="6"/>
        <v>#N/A</v>
      </c>
      <c r="Z61" s="162" t="e">
        <f t="shared" si="7"/>
        <v>#N/A</v>
      </c>
      <c r="AA61" s="157" t="e">
        <f t="shared" si="12"/>
        <v>#N/A</v>
      </c>
      <c r="AB61" s="16"/>
      <c r="AC61" s="7"/>
    </row>
    <row r="62" spans="1:29" ht="13.5" thickBot="1">
      <c r="A62" s="197"/>
      <c r="B62" s="32"/>
      <c r="C62" s="35"/>
      <c r="D62" s="16"/>
      <c r="E62" s="16"/>
      <c r="F62" s="16"/>
      <c r="G62" s="74"/>
      <c r="H62" s="129"/>
      <c r="I62" s="168" t="e">
        <f>VLOOKUP(H62,'Emission Factor TGO-Energy'!$B$2:$C$17,2,0)</f>
        <v>#N/A</v>
      </c>
      <c r="J62" s="79"/>
      <c r="K62" s="128" t="e">
        <f>VLOOKUP(H62,'Emission Factor TGO-Energy'!$B$2:$E$17,3,0)</f>
        <v>#N/A</v>
      </c>
      <c r="L62" s="128" t="e">
        <f t="shared" si="11"/>
        <v>#N/A</v>
      </c>
      <c r="M62" s="186" t="e">
        <f>VLOOKUP(H62,'Emission Factor TGO-Energy'!$B$2:$E$17,4,0)</f>
        <v>#N/A</v>
      </c>
      <c r="N62" s="16"/>
      <c r="O62" s="16"/>
      <c r="P62" s="152"/>
      <c r="Q62" s="145" t="e">
        <f>VLOOKUP(P62,'Emission Factor TGO-Transport'!$A$2:$G$55,2,0)</f>
        <v>#N/A</v>
      </c>
      <c r="R62" s="16"/>
      <c r="S62" s="16"/>
      <c r="T62" s="148" t="e">
        <f>VLOOKUP(P62,'Emission Factor TGO-Transport'!$A$4:$G$55,6,0)</f>
        <v>#N/A</v>
      </c>
      <c r="U62" s="128" t="e">
        <f>VLOOKUP(P62,'Emission Factor TGO-Transport'!$A$4:$G$55,3,0)</f>
        <v>#N/A</v>
      </c>
      <c r="V62" s="14"/>
      <c r="W62" s="16"/>
      <c r="X62" s="160" t="e">
        <f>VLOOKUP(P62,'Emission Factor TGO-Transport'!$A$4:$G$55,7,0)</f>
        <v>#N/A</v>
      </c>
      <c r="Y62" s="162" t="e">
        <f t="shared" si="6"/>
        <v>#N/A</v>
      </c>
      <c r="Z62" s="162" t="e">
        <f t="shared" si="7"/>
        <v>#N/A</v>
      </c>
      <c r="AA62" s="157" t="e">
        <f t="shared" si="12"/>
        <v>#N/A</v>
      </c>
      <c r="AB62" s="74"/>
      <c r="AC62" s="7"/>
    </row>
    <row r="63" spans="1:29" ht="13.5" thickBot="1">
      <c r="A63" s="198"/>
      <c r="B63" s="508"/>
      <c r="C63" s="509"/>
      <c r="D63" s="509"/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7"/>
      <c r="W63" s="510" t="s">
        <v>23</v>
      </c>
      <c r="X63" s="511"/>
      <c r="Y63" s="511"/>
      <c r="Z63" s="512"/>
      <c r="AA63" s="190" t="e">
        <f>SUM(Y49:Y62)</f>
        <v>#N/A</v>
      </c>
      <c r="AB63" s="506"/>
      <c r="AC63" s="507"/>
    </row>
    <row r="64" spans="1:29" ht="12.75" customHeight="1">
      <c r="A64" s="199" t="s">
        <v>19</v>
      </c>
      <c r="B64" s="32"/>
      <c r="C64" s="35"/>
      <c r="D64" s="16"/>
      <c r="E64" s="16"/>
      <c r="F64" s="16"/>
      <c r="G64" s="20"/>
      <c r="H64" s="129" t="s">
        <v>945</v>
      </c>
      <c r="I64" s="168" t="str">
        <f>VLOOKUP(H64,'Emission Factor TGO-Energy'!$B$2:$C$17,2,0)</f>
        <v>-</v>
      </c>
      <c r="J64" s="79"/>
      <c r="K64" s="128">
        <f>VLOOKUP(H64,'Emission Factor TGO-Energy'!$B$2:$E$17,3,0)</f>
        <v>0</v>
      </c>
      <c r="L64" s="128">
        <f t="shared" ref="L64:L70" si="13">J64*K64</f>
        <v>0</v>
      </c>
      <c r="M64" s="186" t="str">
        <f>VLOOKUP(H64,'Emission Factor TGO-Energy'!$B$2:$E$17,4,0)</f>
        <v>N/A</v>
      </c>
      <c r="N64" s="20"/>
      <c r="O64" s="20"/>
      <c r="P64" s="152"/>
      <c r="Q64" s="145" t="e">
        <f>VLOOKUP(P64,'Emission Factor TGO-Transport'!$A$2:$G$55,2,0)</f>
        <v>#N/A</v>
      </c>
      <c r="R64" s="20"/>
      <c r="S64" s="20"/>
      <c r="T64" s="148" t="e">
        <f>VLOOKUP(P64,'Emission Factor TGO-Transport'!$A$4:$G$55,6,0)</f>
        <v>#N/A</v>
      </c>
      <c r="U64" s="128" t="e">
        <f>VLOOKUP(P64,'Emission Factor TGO-Transport'!$A$4:$G$55,3,0)</f>
        <v>#N/A</v>
      </c>
      <c r="V64" s="19"/>
      <c r="W64" s="20"/>
      <c r="X64" s="160" t="e">
        <f>VLOOKUP(P64,'Emission Factor TGO-Transport'!$A$4:$G$55,7,0)</f>
        <v>#N/A</v>
      </c>
      <c r="Y64" s="162" t="e">
        <f t="shared" si="6"/>
        <v>#N/A</v>
      </c>
      <c r="Z64" s="162" t="e">
        <f t="shared" si="7"/>
        <v>#N/A</v>
      </c>
      <c r="AA64" s="157" t="e">
        <f t="shared" ref="AA64:AA70" si="14">L64+Y64+Z64</f>
        <v>#N/A</v>
      </c>
      <c r="AB64" s="20"/>
      <c r="AC64" s="8"/>
    </row>
    <row r="65" spans="1:33">
      <c r="A65" s="197"/>
      <c r="B65" s="32"/>
      <c r="C65" s="35"/>
      <c r="D65" s="16"/>
      <c r="E65" s="16"/>
      <c r="F65" s="16"/>
      <c r="G65" s="16"/>
      <c r="H65" s="129" t="s">
        <v>700</v>
      </c>
      <c r="I65" s="168" t="str">
        <f>VLOOKUP(H65,'Emission Factor TGO-Energy'!$B$2:$C$17,2,0)</f>
        <v>kg</v>
      </c>
      <c r="J65" s="79"/>
      <c r="K65" s="128">
        <f>VLOOKUP(H65,'Emission Factor TGO-Energy'!$B$2:$E$17,3,0)</f>
        <v>0.41160000000000002</v>
      </c>
      <c r="L65" s="128">
        <f t="shared" si="13"/>
        <v>0</v>
      </c>
      <c r="M65" s="186" t="str">
        <f>VLOOKUP(H65,'Emission Factor TGO-Energy'!$B$2:$E$17,4,0)</f>
        <v>Thai LCI data</v>
      </c>
      <c r="N65" s="16"/>
      <c r="O65" s="16"/>
      <c r="P65" s="152"/>
      <c r="Q65" s="145" t="e">
        <f>VLOOKUP(P65,'Emission Factor TGO-Transport'!$A$2:$G$55,2,0)</f>
        <v>#N/A</v>
      </c>
      <c r="R65" s="16"/>
      <c r="S65" s="16"/>
      <c r="T65" s="148" t="e">
        <f>VLOOKUP(P65,'Emission Factor TGO-Transport'!$A$4:$G$55,6,0)</f>
        <v>#N/A</v>
      </c>
      <c r="U65" s="128" t="e">
        <f>VLOOKUP(P65,'Emission Factor TGO-Transport'!$A$4:$G$55,3,0)</f>
        <v>#N/A</v>
      </c>
      <c r="V65" s="13"/>
      <c r="W65" s="16"/>
      <c r="X65" s="160" t="e">
        <f>VLOOKUP(P65,'Emission Factor TGO-Transport'!$A$4:$G$55,7,0)</f>
        <v>#N/A</v>
      </c>
      <c r="Y65" s="162" t="e">
        <f t="shared" si="6"/>
        <v>#N/A</v>
      </c>
      <c r="Z65" s="162" t="e">
        <f t="shared" si="7"/>
        <v>#N/A</v>
      </c>
      <c r="AA65" s="157" t="e">
        <f t="shared" si="14"/>
        <v>#N/A</v>
      </c>
      <c r="AB65" s="16"/>
      <c r="AC65" s="7"/>
    </row>
    <row r="66" spans="1:33">
      <c r="A66" s="197"/>
      <c r="B66" s="32"/>
      <c r="C66" s="35"/>
      <c r="D66" s="16"/>
      <c r="E66" s="16"/>
      <c r="F66" s="16"/>
      <c r="G66" s="16"/>
      <c r="H66" s="129"/>
      <c r="I66" s="168" t="e">
        <f>VLOOKUP(H66,'Emission Factor TGO-Energy'!$B$2:$C$17,2,0)</f>
        <v>#N/A</v>
      </c>
      <c r="J66" s="79"/>
      <c r="K66" s="128" t="e">
        <f>VLOOKUP(H66,'Emission Factor TGO-Energy'!$B$2:$E$17,3,0)</f>
        <v>#N/A</v>
      </c>
      <c r="L66" s="128" t="e">
        <f t="shared" si="13"/>
        <v>#N/A</v>
      </c>
      <c r="M66" s="186" t="e">
        <f>VLOOKUP(H66,'Emission Factor TGO-Energy'!$B$2:$E$17,4,0)</f>
        <v>#N/A</v>
      </c>
      <c r="N66" s="16"/>
      <c r="O66" s="16"/>
      <c r="P66" s="152"/>
      <c r="Q66" s="145" t="e">
        <f>VLOOKUP(P66,'Emission Factor TGO-Transport'!$A$2:$G$55,2,0)</f>
        <v>#N/A</v>
      </c>
      <c r="R66" s="16"/>
      <c r="S66" s="16"/>
      <c r="T66" s="148" t="e">
        <f>VLOOKUP(P66,'Emission Factor TGO-Transport'!$A$4:$G$55,6,0)</f>
        <v>#N/A</v>
      </c>
      <c r="U66" s="128" t="e">
        <f>VLOOKUP(P66,'Emission Factor TGO-Transport'!$A$4:$G$55,3,0)</f>
        <v>#N/A</v>
      </c>
      <c r="V66" s="13"/>
      <c r="W66" s="16"/>
      <c r="X66" s="160" t="e">
        <f>VLOOKUP(P66,'Emission Factor TGO-Transport'!$A$4:$G$55,7,0)</f>
        <v>#N/A</v>
      </c>
      <c r="Y66" s="162" t="e">
        <f t="shared" si="6"/>
        <v>#N/A</v>
      </c>
      <c r="Z66" s="162" t="e">
        <f t="shared" si="7"/>
        <v>#N/A</v>
      </c>
      <c r="AA66" s="157" t="e">
        <f t="shared" si="14"/>
        <v>#N/A</v>
      </c>
      <c r="AB66" s="16"/>
      <c r="AC66" s="7"/>
    </row>
    <row r="67" spans="1:33">
      <c r="A67" s="197"/>
      <c r="B67" s="32"/>
      <c r="C67" s="35"/>
      <c r="D67" s="16"/>
      <c r="E67" s="16"/>
      <c r="F67" s="16"/>
      <c r="G67" s="16"/>
      <c r="H67" s="129"/>
      <c r="I67" s="168" t="e">
        <f>VLOOKUP(H67,'Emission Factor TGO-Energy'!$B$2:$C$17,2,0)</f>
        <v>#N/A</v>
      </c>
      <c r="J67" s="79"/>
      <c r="K67" s="128" t="e">
        <f>VLOOKUP(H67,'Emission Factor TGO-Energy'!$B$2:$E$17,3,0)</f>
        <v>#N/A</v>
      </c>
      <c r="L67" s="128" t="e">
        <f t="shared" si="13"/>
        <v>#N/A</v>
      </c>
      <c r="M67" s="186" t="e">
        <f>VLOOKUP(H67,'Emission Factor TGO-Energy'!$B$2:$E$17,4,0)</f>
        <v>#N/A</v>
      </c>
      <c r="N67" s="16"/>
      <c r="O67" s="16"/>
      <c r="P67" s="152"/>
      <c r="Q67" s="145" t="e">
        <f>VLOOKUP(P67,'Emission Factor TGO-Transport'!$A$2:$G$55,2,0)</f>
        <v>#N/A</v>
      </c>
      <c r="R67" s="16"/>
      <c r="S67" s="16"/>
      <c r="T67" s="148" t="e">
        <f>VLOOKUP(P67,'Emission Factor TGO-Transport'!$A$4:$G$55,6,0)</f>
        <v>#N/A</v>
      </c>
      <c r="U67" s="128" t="e">
        <f>VLOOKUP(P67,'Emission Factor TGO-Transport'!$A$4:$G$55,3,0)</f>
        <v>#N/A</v>
      </c>
      <c r="V67" s="13"/>
      <c r="W67" s="16"/>
      <c r="X67" s="160" t="e">
        <f>VLOOKUP(P67,'Emission Factor TGO-Transport'!$A$4:$G$55,7,0)</f>
        <v>#N/A</v>
      </c>
      <c r="Y67" s="162" t="e">
        <f t="shared" si="6"/>
        <v>#N/A</v>
      </c>
      <c r="Z67" s="162" t="e">
        <f t="shared" si="7"/>
        <v>#N/A</v>
      </c>
      <c r="AA67" s="157" t="e">
        <f t="shared" si="14"/>
        <v>#N/A</v>
      </c>
      <c r="AB67" s="16"/>
      <c r="AC67" s="7"/>
    </row>
    <row r="68" spans="1:33">
      <c r="A68" s="197"/>
      <c r="B68" s="32"/>
      <c r="C68" s="35"/>
      <c r="D68" s="16"/>
      <c r="E68" s="16"/>
      <c r="F68" s="16"/>
      <c r="G68" s="16"/>
      <c r="H68" s="129"/>
      <c r="I68" s="168" t="e">
        <f>VLOOKUP(H68,'Emission Factor TGO-Energy'!$B$2:$C$17,2,0)</f>
        <v>#N/A</v>
      </c>
      <c r="J68" s="79"/>
      <c r="K68" s="128" t="e">
        <f>VLOOKUP(H68,'Emission Factor TGO-Energy'!$B$2:$E$17,3,0)</f>
        <v>#N/A</v>
      </c>
      <c r="L68" s="128" t="e">
        <f t="shared" si="13"/>
        <v>#N/A</v>
      </c>
      <c r="M68" s="186" t="e">
        <f>VLOOKUP(H68,'Emission Factor TGO-Energy'!$B$2:$E$17,4,0)</f>
        <v>#N/A</v>
      </c>
      <c r="N68" s="16"/>
      <c r="O68" s="16"/>
      <c r="P68" s="152"/>
      <c r="Q68" s="145" t="e">
        <f>VLOOKUP(P68,'Emission Factor TGO-Transport'!$A$2:$G$55,2,0)</f>
        <v>#N/A</v>
      </c>
      <c r="R68" s="16"/>
      <c r="S68" s="16"/>
      <c r="T68" s="148" t="e">
        <f>VLOOKUP(P68,'Emission Factor TGO-Transport'!$A$4:$G$55,6,0)</f>
        <v>#N/A</v>
      </c>
      <c r="U68" s="128" t="e">
        <f>VLOOKUP(P68,'Emission Factor TGO-Transport'!$A$4:$G$55,3,0)</f>
        <v>#N/A</v>
      </c>
      <c r="V68" s="13"/>
      <c r="W68" s="16"/>
      <c r="X68" s="160" t="e">
        <f>VLOOKUP(P68,'Emission Factor TGO-Transport'!$A$4:$G$55,7,0)</f>
        <v>#N/A</v>
      </c>
      <c r="Y68" s="162" t="e">
        <f t="shared" si="6"/>
        <v>#N/A</v>
      </c>
      <c r="Z68" s="162" t="e">
        <f t="shared" si="7"/>
        <v>#N/A</v>
      </c>
      <c r="AA68" s="157" t="e">
        <f t="shared" si="14"/>
        <v>#N/A</v>
      </c>
      <c r="AB68" s="16"/>
      <c r="AC68" s="7"/>
      <c r="AD68" s="37"/>
      <c r="AE68" s="37"/>
      <c r="AF68" s="37"/>
      <c r="AG68" s="37"/>
    </row>
    <row r="69" spans="1:33">
      <c r="A69" s="197"/>
      <c r="B69" s="32"/>
      <c r="C69" s="35"/>
      <c r="D69" s="16"/>
      <c r="E69" s="16"/>
      <c r="F69" s="16"/>
      <c r="G69" s="16"/>
      <c r="H69" s="129"/>
      <c r="I69" s="168" t="e">
        <f>VLOOKUP(H69,'Emission Factor TGO-Energy'!$B$2:$C$17,2,0)</f>
        <v>#N/A</v>
      </c>
      <c r="J69" s="79"/>
      <c r="K69" s="128" t="e">
        <f>VLOOKUP(H69,'Emission Factor TGO-Energy'!$B$2:$E$17,3,0)</f>
        <v>#N/A</v>
      </c>
      <c r="L69" s="128" t="e">
        <f t="shared" si="13"/>
        <v>#N/A</v>
      </c>
      <c r="M69" s="186" t="e">
        <f>VLOOKUP(H69,'Emission Factor TGO-Energy'!$B$2:$E$17,4,0)</f>
        <v>#N/A</v>
      </c>
      <c r="N69" s="16"/>
      <c r="O69" s="16"/>
      <c r="P69" s="152"/>
      <c r="Q69" s="145" t="e">
        <f>VLOOKUP(P69,'Emission Factor TGO-Transport'!$A$2:$G$55,2,0)</f>
        <v>#N/A</v>
      </c>
      <c r="R69" s="16"/>
      <c r="S69" s="16"/>
      <c r="T69" s="148" t="e">
        <f>VLOOKUP(P69,'Emission Factor TGO-Transport'!$A$4:$G$55,6,0)</f>
        <v>#N/A</v>
      </c>
      <c r="U69" s="128" t="e">
        <f>VLOOKUP(P69,'Emission Factor TGO-Transport'!$A$4:$G$55,3,0)</f>
        <v>#N/A</v>
      </c>
      <c r="V69" s="13"/>
      <c r="W69" s="16"/>
      <c r="X69" s="160" t="e">
        <f>VLOOKUP(P69,'Emission Factor TGO-Transport'!$A$4:$G$55,7,0)</f>
        <v>#N/A</v>
      </c>
      <c r="Y69" s="162" t="e">
        <f t="shared" si="6"/>
        <v>#N/A</v>
      </c>
      <c r="Z69" s="162" t="e">
        <f t="shared" si="7"/>
        <v>#N/A</v>
      </c>
      <c r="AA69" s="157" t="e">
        <f t="shared" si="14"/>
        <v>#N/A</v>
      </c>
      <c r="AB69" s="16"/>
      <c r="AC69" s="7"/>
    </row>
    <row r="70" spans="1:33" ht="13.5" thickBot="1">
      <c r="A70" s="197"/>
      <c r="B70" s="32"/>
      <c r="C70" s="35"/>
      <c r="D70" s="16"/>
      <c r="E70" s="16"/>
      <c r="F70" s="16"/>
      <c r="G70" s="74"/>
      <c r="H70" s="129"/>
      <c r="I70" s="168" t="e">
        <f>VLOOKUP(H70,'Emission Factor TGO-Energy'!$B$2:$C$17,2,0)</f>
        <v>#N/A</v>
      </c>
      <c r="J70" s="79"/>
      <c r="K70" s="128" t="e">
        <f>VLOOKUP(H70,'Emission Factor TGO-Energy'!$B$2:$E$17,3,0)</f>
        <v>#N/A</v>
      </c>
      <c r="L70" s="128" t="e">
        <f t="shared" si="13"/>
        <v>#N/A</v>
      </c>
      <c r="M70" s="186" t="e">
        <f>VLOOKUP(H70,'Emission Factor TGO-Energy'!$B$2:$E$17,4,0)</f>
        <v>#N/A</v>
      </c>
      <c r="N70" s="16"/>
      <c r="O70" s="16"/>
      <c r="P70" s="152"/>
      <c r="Q70" s="145" t="e">
        <f>VLOOKUP(P70,'Emission Factor TGO-Transport'!$A$2:$G$55,2,0)</f>
        <v>#N/A</v>
      </c>
      <c r="R70" s="16"/>
      <c r="S70" s="16"/>
      <c r="T70" s="148" t="e">
        <f>VLOOKUP(P70,'Emission Factor TGO-Transport'!$A$4:$G$55,6,0)</f>
        <v>#N/A</v>
      </c>
      <c r="U70" s="128" t="e">
        <f>VLOOKUP(P70,'Emission Factor TGO-Transport'!$A$4:$G$55,3,0)</f>
        <v>#N/A</v>
      </c>
      <c r="V70" s="13"/>
      <c r="W70" s="16"/>
      <c r="X70" s="160" t="e">
        <f>VLOOKUP(P70,'Emission Factor TGO-Transport'!$A$4:$G$55,7,0)</f>
        <v>#N/A</v>
      </c>
      <c r="Y70" s="162" t="e">
        <f t="shared" si="6"/>
        <v>#N/A</v>
      </c>
      <c r="Z70" s="162" t="e">
        <f t="shared" si="7"/>
        <v>#N/A</v>
      </c>
      <c r="AA70" s="157" t="e">
        <f t="shared" si="14"/>
        <v>#N/A</v>
      </c>
      <c r="AB70" s="74"/>
      <c r="AC70" s="7"/>
    </row>
    <row r="71" spans="1:33" ht="13.5" thickBot="1">
      <c r="A71" s="198"/>
      <c r="B71" s="508"/>
      <c r="C71" s="509"/>
      <c r="D71" s="509"/>
      <c r="E71" s="509"/>
      <c r="F71" s="509"/>
      <c r="G71" s="509"/>
      <c r="H71" s="509"/>
      <c r="I71" s="509"/>
      <c r="J71" s="509"/>
      <c r="K71" s="509"/>
      <c r="L71" s="509"/>
      <c r="M71" s="509"/>
      <c r="N71" s="509"/>
      <c r="O71" s="509"/>
      <c r="P71" s="509"/>
      <c r="Q71" s="509"/>
      <c r="R71" s="509"/>
      <c r="S71" s="509"/>
      <c r="T71" s="509"/>
      <c r="U71" s="509"/>
      <c r="V71" s="507"/>
      <c r="W71" s="510" t="s">
        <v>23</v>
      </c>
      <c r="X71" s="511"/>
      <c r="Y71" s="511"/>
      <c r="Z71" s="512"/>
      <c r="AA71" s="190" t="e">
        <f>SUM(Y64:Y70)</f>
        <v>#N/A</v>
      </c>
      <c r="AB71" s="506"/>
      <c r="AC71" s="507"/>
    </row>
    <row r="72" spans="1:33" ht="19.5" customHeight="1" thickBot="1">
      <c r="A72" s="24"/>
      <c r="B72" s="23"/>
      <c r="C72" s="23"/>
      <c r="D72" s="4"/>
      <c r="E72" s="4"/>
      <c r="F72" s="4"/>
      <c r="G72" s="4"/>
      <c r="H72" s="14"/>
      <c r="I72" s="14"/>
      <c r="J72" s="14"/>
      <c r="K72" s="14"/>
      <c r="L72" s="14"/>
      <c r="M72" s="14"/>
      <c r="N72" s="14"/>
      <c r="O72" s="14"/>
      <c r="P72" s="14"/>
      <c r="Q72" s="154"/>
      <c r="R72" s="14"/>
      <c r="S72" s="14"/>
      <c r="T72" s="14"/>
      <c r="U72" s="14"/>
      <c r="V72" s="14"/>
      <c r="W72" s="14"/>
      <c r="X72" s="52" t="s">
        <v>36</v>
      </c>
      <c r="Y72" s="155"/>
      <c r="Z72" s="159"/>
      <c r="AA72" s="51" t="e">
        <f>+AA71+AA63+AA48+AA40+AA22</f>
        <v>#N/A</v>
      </c>
      <c r="AB72" s="518" t="s">
        <v>38</v>
      </c>
      <c r="AC72" s="369"/>
    </row>
    <row r="73" spans="1:33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150"/>
      <c r="M73" s="4"/>
      <c r="N73" s="4"/>
      <c r="O73" s="4"/>
      <c r="P73" s="117"/>
      <c r="Q73" s="155"/>
      <c r="R73" s="4"/>
      <c r="S73" s="4"/>
      <c r="T73" s="117"/>
      <c r="U73" s="4"/>
      <c r="V73" s="4"/>
      <c r="W73" s="4"/>
      <c r="X73" s="4"/>
      <c r="Y73" s="155"/>
      <c r="Z73" s="155"/>
      <c r="AA73" s="117"/>
      <c r="AB73" s="4"/>
      <c r="AC73" s="7"/>
    </row>
    <row r="74" spans="1:33" s="5" customFormat="1" ht="15" customHeight="1">
      <c r="A74" s="44" t="s">
        <v>6</v>
      </c>
      <c r="B74" s="493"/>
      <c r="C74" s="415"/>
      <c r="D74" s="415"/>
      <c r="E74" s="415"/>
      <c r="F74" s="415"/>
      <c r="G74" s="415"/>
      <c r="H74" s="415"/>
      <c r="I74" s="494"/>
      <c r="J74" s="495" t="s">
        <v>73</v>
      </c>
      <c r="K74" s="496"/>
      <c r="L74" s="149"/>
      <c r="M74" s="415"/>
      <c r="N74" s="415"/>
      <c r="O74" s="415"/>
      <c r="P74" s="415"/>
      <c r="Q74" s="415"/>
      <c r="R74" s="415"/>
      <c r="S74" s="415"/>
      <c r="T74" s="118"/>
      <c r="U74" s="263" t="s">
        <v>72</v>
      </c>
      <c r="V74" s="411"/>
      <c r="W74" s="497"/>
      <c r="X74" s="368"/>
      <c r="Y74" s="368"/>
      <c r="Z74" s="368"/>
      <c r="AA74" s="368"/>
      <c r="AB74" s="368"/>
      <c r="AC74" s="270"/>
      <c r="AD74" s="1"/>
      <c r="AE74" s="1"/>
      <c r="AF74" s="1"/>
      <c r="AG74" s="1"/>
    </row>
  </sheetData>
  <mergeCells count="63">
    <mergeCell ref="B3:C3"/>
    <mergeCell ref="D2:N2"/>
    <mergeCell ref="D3:N3"/>
    <mergeCell ref="A6:AC6"/>
    <mergeCell ref="B4:AC4"/>
    <mergeCell ref="B5:AC5"/>
    <mergeCell ref="A4:A5"/>
    <mergeCell ref="R2:AC2"/>
    <mergeCell ref="R3:AC3"/>
    <mergeCell ref="A1:A3"/>
    <mergeCell ref="Y1:AC1"/>
    <mergeCell ref="C1:W1"/>
    <mergeCell ref="B2:C2"/>
    <mergeCell ref="A7:A11"/>
    <mergeCell ref="P9:Q10"/>
    <mergeCell ref="J9:J11"/>
    <mergeCell ref="U7:U11"/>
    <mergeCell ref="X7:X11"/>
    <mergeCell ref="C7:C11"/>
    <mergeCell ref="R9:R11"/>
    <mergeCell ref="B7:B11"/>
    <mergeCell ref="E7:E11"/>
    <mergeCell ref="F7:F11"/>
    <mergeCell ref="N9:N11"/>
    <mergeCell ref="S9:S11"/>
    <mergeCell ref="O7:S8"/>
    <mergeCell ref="L9:L10"/>
    <mergeCell ref="T7:T11"/>
    <mergeCell ref="D7:D11"/>
    <mergeCell ref="O9:O11"/>
    <mergeCell ref="G7:G11"/>
    <mergeCell ref="M7:N8"/>
    <mergeCell ref="AB72:AC72"/>
    <mergeCell ref="AB71:AC71"/>
    <mergeCell ref="AB63:AC63"/>
    <mergeCell ref="W48:Z48"/>
    <mergeCell ref="W63:Z63"/>
    <mergeCell ref="W71:Z71"/>
    <mergeCell ref="H7:J8"/>
    <mergeCell ref="K7:K11"/>
    <mergeCell ref="H9:H11"/>
    <mergeCell ref="I9:I11"/>
    <mergeCell ref="M9:M11"/>
    <mergeCell ref="B22:V22"/>
    <mergeCell ref="AB22:AC22"/>
    <mergeCell ref="AB40:AC40"/>
    <mergeCell ref="AB48:AC48"/>
    <mergeCell ref="B71:V71"/>
    <mergeCell ref="B48:V48"/>
    <mergeCell ref="B63:V63"/>
    <mergeCell ref="B40:V40"/>
    <mergeCell ref="W40:Z40"/>
    <mergeCell ref="AC7:AC11"/>
    <mergeCell ref="V7:W8"/>
    <mergeCell ref="V9:V11"/>
    <mergeCell ref="W9:W11"/>
    <mergeCell ref="AA7:AA11"/>
    <mergeCell ref="AB7:AB11"/>
    <mergeCell ref="B74:I74"/>
    <mergeCell ref="J74:K74"/>
    <mergeCell ref="M74:S74"/>
    <mergeCell ref="U74:V74"/>
    <mergeCell ref="W74:AC74"/>
  </mergeCells>
  <phoneticPr fontId="2" type="noConversion"/>
  <dataValidations count="2">
    <dataValidation type="list" allowBlank="1" showInputMessage="1" showErrorMessage="1" sqref="P64 P23:P39 P41:P47 P49:P62 P12:P21">
      <formula1>'Emission Factor TGO-Transport'!A5:A55</formula1>
    </dataValidation>
    <dataValidation type="list" allowBlank="1" showInputMessage="1" showErrorMessage="1" sqref="H64:H70 H23:H39 H41:H47 H49:H62 H12:H21">
      <formula1>'Emission Factor TGO-Energy'!B2:B17</formula1>
    </dataValidation>
  </dataValidations>
  <pageMargins left="0.59055118110236227" right="0.43307086614173229" top="0.43307086614173229" bottom="0.74803149606299213" header="0.31496062992125984" footer="0.31496062992125984"/>
  <pageSetup paperSize="9" orientation="landscape" r:id="rId1"/>
  <headerFooter alignWithMargins="0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'Appendix-Emission Factor TGO'!$B$527:$B$541</xm:f>
          </x14:formula1>
          <xm:sqref>H13:H21 H24:H39 H42:H47 H50:H62 H65:H70</xm:sqref>
        </x14:dataValidation>
        <x14:dataValidation type="list" showInputMessage="1" showErrorMessage="1">
          <x14:formula1>
            <xm:f>'Appendix-Emission Factor TGO'!$B$527:$B$541</xm:f>
          </x14:formula1>
          <xm:sqref>H12 H49 H23 H41 H64</xm:sqref>
        </x14:dataValidation>
        <x14:dataValidation type="list" allowBlank="1" showInputMessage="1">
          <x14:formula1>
            <xm:f>'Emission Factor TGO-Transport'!$A$4:$A$55</xm:f>
          </x14:formula1>
          <xm:sqref>P64:P70 P23:P39 P41:P47 P49:P62 P12:P21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F23"/>
  <sheetViews>
    <sheetView topLeftCell="A2" zoomScale="110" zoomScaleNormal="110" workbookViewId="0">
      <selection activeCell="F21" sqref="F21"/>
    </sheetView>
  </sheetViews>
  <sheetFormatPr defaultColWidth="11" defaultRowHeight="12.75"/>
  <cols>
    <col min="1" max="1" width="11.140625" style="1" customWidth="1"/>
    <col min="2" max="2" width="17.28515625" style="1" customWidth="1"/>
    <col min="3" max="3" width="29.28515625" style="1" customWidth="1"/>
    <col min="4" max="4" width="22.85546875" style="1" customWidth="1"/>
    <col min="5" max="5" width="16.28515625" style="1" customWidth="1"/>
    <col min="6" max="6" width="16.42578125" style="1" customWidth="1"/>
    <col min="7" max="16384" width="11" style="1"/>
  </cols>
  <sheetData>
    <row r="1" spans="1:6" s="6" customFormat="1" ht="18.75" customHeight="1">
      <c r="A1" s="266">
        <v>5</v>
      </c>
      <c r="B1" s="38" t="s">
        <v>5</v>
      </c>
      <c r="C1" s="574" t="s">
        <v>53</v>
      </c>
      <c r="D1" s="474"/>
      <c r="E1" s="48" t="s">
        <v>4</v>
      </c>
      <c r="F1" s="65" t="s">
        <v>11</v>
      </c>
    </row>
    <row r="2" spans="1:6" s="2" customFormat="1" ht="18.75" customHeight="1">
      <c r="A2" s="347"/>
      <c r="B2" s="49" t="s">
        <v>3</v>
      </c>
      <c r="C2" s="568" t="s">
        <v>37</v>
      </c>
      <c r="D2" s="368"/>
      <c r="E2" s="368"/>
      <c r="F2" s="270"/>
    </row>
    <row r="3" spans="1:6" s="2" customFormat="1" ht="18.75" customHeight="1">
      <c r="A3" s="347"/>
      <c r="B3" s="41" t="s">
        <v>2</v>
      </c>
      <c r="C3" s="568" t="s">
        <v>37</v>
      </c>
      <c r="D3" s="368"/>
      <c r="E3" s="368"/>
      <c r="F3" s="270"/>
    </row>
    <row r="4" spans="1:6" s="2" customFormat="1" ht="18.75" customHeight="1">
      <c r="A4" s="347"/>
      <c r="B4" s="43" t="s">
        <v>0</v>
      </c>
      <c r="C4" s="367"/>
      <c r="D4" s="368"/>
      <c r="E4" s="368"/>
      <c r="F4" s="270"/>
    </row>
    <row r="5" spans="1:6" s="2" customFormat="1" ht="18.75" customHeight="1">
      <c r="A5" s="475"/>
      <c r="B5" s="43" t="s">
        <v>1</v>
      </c>
      <c r="C5" s="367"/>
      <c r="D5" s="368"/>
      <c r="E5" s="368"/>
      <c r="F5" s="270"/>
    </row>
    <row r="6" spans="1:6">
      <c r="A6" s="561" t="s">
        <v>7</v>
      </c>
      <c r="B6" s="583" t="s">
        <v>82</v>
      </c>
      <c r="C6" s="272"/>
      <c r="D6" s="272"/>
      <c r="E6" s="272"/>
      <c r="F6" s="273"/>
    </row>
    <row r="7" spans="1:6">
      <c r="A7" s="406"/>
      <c r="B7" s="584"/>
      <c r="C7" s="327"/>
      <c r="D7" s="327"/>
      <c r="E7" s="327"/>
      <c r="F7" s="328"/>
    </row>
    <row r="8" spans="1:6">
      <c r="A8" s="569"/>
      <c r="B8" s="569"/>
      <c r="C8" s="569"/>
      <c r="D8" s="569"/>
      <c r="E8" s="569"/>
      <c r="F8" s="570"/>
    </row>
    <row r="9" spans="1:6" ht="12.75" customHeight="1">
      <c r="A9" s="579" t="s">
        <v>26</v>
      </c>
      <c r="B9" s="570"/>
      <c r="C9" s="580" t="s">
        <v>61</v>
      </c>
      <c r="D9" s="519" t="s">
        <v>48</v>
      </c>
      <c r="E9" s="533" t="s">
        <v>75</v>
      </c>
      <c r="F9" s="421" t="s">
        <v>47</v>
      </c>
    </row>
    <row r="10" spans="1:6" s="17" customFormat="1" ht="12.75" customHeight="1">
      <c r="A10" s="579"/>
      <c r="B10" s="570"/>
      <c r="C10" s="581"/>
      <c r="D10" s="575"/>
      <c r="E10" s="452"/>
      <c r="F10" s="452"/>
    </row>
    <row r="11" spans="1:6" s="17" customFormat="1" ht="12.75" customHeight="1">
      <c r="A11" s="579"/>
      <c r="B11" s="570"/>
      <c r="C11" s="581"/>
      <c r="D11" s="575"/>
      <c r="E11" s="452"/>
      <c r="F11" s="452"/>
    </row>
    <row r="12" spans="1:6" s="17" customFormat="1" ht="18.75" customHeight="1">
      <c r="A12" s="579"/>
      <c r="B12" s="570"/>
      <c r="C12" s="582"/>
      <c r="D12" s="576"/>
      <c r="E12" s="453"/>
      <c r="F12" s="453"/>
    </row>
    <row r="13" spans="1:6" s="27" customFormat="1" ht="15" customHeight="1">
      <c r="A13" s="571" t="s">
        <v>27</v>
      </c>
      <c r="B13" s="572"/>
      <c r="C13" s="69">
        <f>'Fr-04.1'!Q24</f>
        <v>0</v>
      </c>
      <c r="D13" s="70" t="e">
        <f>'Fr-04.2'!AA22</f>
        <v>#N/A</v>
      </c>
      <c r="E13" s="71" t="e">
        <f>+C13+D13</f>
        <v>#N/A</v>
      </c>
      <c r="F13" s="72" t="e">
        <f>E13/E$18%</f>
        <v>#N/A</v>
      </c>
    </row>
    <row r="14" spans="1:6" ht="15" customHeight="1">
      <c r="A14" s="571" t="s">
        <v>17</v>
      </c>
      <c r="B14" s="573"/>
      <c r="C14" s="69">
        <f>'Fr-04.1'!Q40</f>
        <v>0</v>
      </c>
      <c r="D14" s="70" t="e">
        <f>'Fr-04.2'!AA40</f>
        <v>#N/A</v>
      </c>
      <c r="E14" s="71" t="e">
        <f>+C14+D14</f>
        <v>#N/A</v>
      </c>
      <c r="F14" s="72" t="e">
        <f>E14/E$18%</f>
        <v>#N/A</v>
      </c>
    </row>
    <row r="15" spans="1:6" ht="15" customHeight="1">
      <c r="A15" s="571" t="s">
        <v>42</v>
      </c>
      <c r="B15" s="573"/>
      <c r="C15" s="69">
        <f>'Fr-04.1'!Q47</f>
        <v>0</v>
      </c>
      <c r="D15" s="70" t="e">
        <f>'Fr-04.2'!AA48</f>
        <v>#N/A</v>
      </c>
      <c r="E15" s="71" t="e">
        <f>+C15+D15</f>
        <v>#N/A</v>
      </c>
      <c r="F15" s="72" t="e">
        <f>E15/E$18%</f>
        <v>#N/A</v>
      </c>
    </row>
    <row r="16" spans="1:6" ht="15" customHeight="1">
      <c r="A16" s="571" t="s">
        <v>18</v>
      </c>
      <c r="B16" s="573"/>
      <c r="C16" s="69">
        <f>'Fr-04.1'!Q57</f>
        <v>0</v>
      </c>
      <c r="D16" s="70" t="e">
        <f>'Fr-04.2'!AA63</f>
        <v>#N/A</v>
      </c>
      <c r="E16" s="71" t="e">
        <f>+C16+D16</f>
        <v>#N/A</v>
      </c>
      <c r="F16" s="72" t="e">
        <f>E16/E$18%</f>
        <v>#N/A</v>
      </c>
    </row>
    <row r="17" spans="1:6" ht="15" customHeight="1" thickBot="1">
      <c r="A17" s="571" t="s">
        <v>19</v>
      </c>
      <c r="B17" s="573"/>
      <c r="C17" s="69">
        <f>'Fr-04.1'!Q58</f>
        <v>0</v>
      </c>
      <c r="D17" s="70" t="e">
        <f>'Fr-04.2'!AA71</f>
        <v>#N/A</v>
      </c>
      <c r="E17" s="71" t="e">
        <f>+C17+D17</f>
        <v>#N/A</v>
      </c>
      <c r="F17" s="72" t="e">
        <f>E17/E$18%</f>
        <v>#N/A</v>
      </c>
    </row>
    <row r="18" spans="1:6" ht="15" customHeight="1">
      <c r="A18" s="577" t="s">
        <v>23</v>
      </c>
      <c r="B18" s="578"/>
      <c r="C18" s="68">
        <f>SUM(C13:C17)</f>
        <v>0</v>
      </c>
      <c r="D18" s="68" t="e">
        <f>SUM(D13:D17)</f>
        <v>#N/A</v>
      </c>
      <c r="E18" s="67" t="e">
        <f>SUM(E13:E17)</f>
        <v>#N/A</v>
      </c>
      <c r="F18" s="73" t="e">
        <f>SUM(F13:F17)</f>
        <v>#N/A</v>
      </c>
    </row>
    <row r="19" spans="1:6" ht="12.75" customHeight="1">
      <c r="A19" s="569"/>
      <c r="B19" s="569"/>
      <c r="C19" s="569"/>
      <c r="D19" s="569"/>
      <c r="E19" s="569"/>
      <c r="F19" s="570"/>
    </row>
    <row r="20" spans="1:6" ht="12.75" customHeight="1">
      <c r="A20" s="44" t="s">
        <v>6</v>
      </c>
      <c r="B20" s="64"/>
      <c r="C20" s="66" t="s">
        <v>73</v>
      </c>
      <c r="D20" s="53"/>
      <c r="E20" s="44" t="s">
        <v>72</v>
      </c>
      <c r="F20" s="53"/>
    </row>
    <row r="21" spans="1:6" ht="13.5" customHeight="1"/>
    <row r="23" spans="1:6" s="5" customFormat="1" ht="21.75" customHeight="1">
      <c r="A23" s="1"/>
      <c r="B23" s="1"/>
      <c r="C23" s="1"/>
      <c r="D23" s="1"/>
      <c r="E23" s="1"/>
    </row>
  </sheetData>
  <mergeCells count="22">
    <mergeCell ref="C9:C12"/>
    <mergeCell ref="A8:F8"/>
    <mergeCell ref="A17:B17"/>
    <mergeCell ref="F9:F12"/>
    <mergeCell ref="B6:F6"/>
    <mergeCell ref="B7:F7"/>
    <mergeCell ref="C2:F2"/>
    <mergeCell ref="A19:F19"/>
    <mergeCell ref="A13:B13"/>
    <mergeCell ref="A14:B14"/>
    <mergeCell ref="A15:B15"/>
    <mergeCell ref="A16:B16"/>
    <mergeCell ref="A1:A5"/>
    <mergeCell ref="C1:D1"/>
    <mergeCell ref="D9:D12"/>
    <mergeCell ref="A18:B18"/>
    <mergeCell ref="C5:F5"/>
    <mergeCell ref="C3:F3"/>
    <mergeCell ref="E9:E12"/>
    <mergeCell ref="A9:B12"/>
    <mergeCell ref="A6:A7"/>
    <mergeCell ref="C4:F4"/>
  </mergeCells>
  <phoneticPr fontId="2" type="noConversion"/>
  <pageMargins left="0.5" right="0.5" top="1.5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I633"/>
  <sheetViews>
    <sheetView zoomScaleNormal="100" workbookViewId="0">
      <selection activeCell="E17" sqref="E17"/>
    </sheetView>
  </sheetViews>
  <sheetFormatPr defaultRowHeight="12.75"/>
  <cols>
    <col min="2" max="2" width="77.7109375" customWidth="1"/>
    <col min="4" max="4" width="19" customWidth="1"/>
    <col min="5" max="5" width="61.28515625" customWidth="1"/>
    <col min="6" max="6" width="32.140625" customWidth="1"/>
  </cols>
  <sheetData>
    <row r="1" spans="1:6">
      <c r="A1" s="585"/>
      <c r="B1" s="585"/>
      <c r="C1" s="585"/>
      <c r="D1" s="585"/>
      <c r="E1" s="585"/>
    </row>
    <row r="2" spans="1:6" ht="27">
      <c r="A2" s="587" t="s">
        <v>94</v>
      </c>
      <c r="B2" s="587"/>
      <c r="C2" s="587"/>
      <c r="D2" s="587"/>
      <c r="E2" s="587"/>
      <c r="F2" s="587"/>
    </row>
    <row r="3" spans="1:6" ht="27" customHeight="1">
      <c r="A3" s="88"/>
      <c r="B3" s="88"/>
      <c r="C3" s="88"/>
      <c r="D3" s="88"/>
      <c r="E3" s="86"/>
      <c r="F3" s="86"/>
    </row>
    <row r="4" spans="1:6" ht="12.75" customHeight="1">
      <c r="A4" s="586" t="s">
        <v>92</v>
      </c>
      <c r="B4" s="586" t="s">
        <v>93</v>
      </c>
      <c r="C4" s="586" t="s">
        <v>20</v>
      </c>
      <c r="D4" s="96" t="s">
        <v>102</v>
      </c>
      <c r="E4" s="586" t="s">
        <v>95</v>
      </c>
      <c r="F4" s="586" t="s">
        <v>96</v>
      </c>
    </row>
    <row r="5" spans="1:6" ht="15.75">
      <c r="A5" s="586"/>
      <c r="B5" s="586"/>
      <c r="C5" s="586"/>
      <c r="D5" s="97" t="s">
        <v>103</v>
      </c>
      <c r="E5" s="586"/>
      <c r="F5" s="586"/>
    </row>
    <row r="6" spans="1:6" ht="15.75">
      <c r="A6" s="586"/>
      <c r="B6" s="586"/>
      <c r="C6" s="586"/>
      <c r="D6" s="98"/>
      <c r="E6" s="586"/>
      <c r="F6" s="586"/>
    </row>
    <row r="7" spans="1:6" ht="18">
      <c r="A7" s="89"/>
      <c r="B7" s="95" t="s">
        <v>402</v>
      </c>
      <c r="C7" s="89"/>
      <c r="D7" s="90"/>
      <c r="E7" s="89"/>
      <c r="F7" s="89"/>
    </row>
    <row r="8" spans="1:6" ht="14.25">
      <c r="A8" s="89"/>
      <c r="B8" s="93" t="s">
        <v>400</v>
      </c>
      <c r="C8" s="89"/>
      <c r="D8" s="90"/>
      <c r="E8" s="89"/>
      <c r="F8" s="89"/>
    </row>
    <row r="9" spans="1:6">
      <c r="A9">
        <v>1</v>
      </c>
      <c r="B9" t="s">
        <v>98</v>
      </c>
      <c r="C9" s="91" t="s">
        <v>97</v>
      </c>
      <c r="D9" s="87">
        <v>3.87</v>
      </c>
      <c r="E9" t="s">
        <v>104</v>
      </c>
    </row>
    <row r="10" spans="1:6">
      <c r="A10">
        <v>2</v>
      </c>
      <c r="B10" t="s">
        <v>99</v>
      </c>
      <c r="C10" s="91" t="s">
        <v>97</v>
      </c>
      <c r="D10">
        <v>2.6379000000000001</v>
      </c>
      <c r="E10" t="s">
        <v>105</v>
      </c>
    </row>
    <row r="11" spans="1:6">
      <c r="A11">
        <v>3</v>
      </c>
      <c r="B11" t="s">
        <v>100</v>
      </c>
      <c r="C11" s="91" t="s">
        <v>97</v>
      </c>
      <c r="D11" s="87">
        <v>1.52</v>
      </c>
      <c r="E11" t="s">
        <v>106</v>
      </c>
    </row>
    <row r="12" spans="1:6">
      <c r="A12">
        <v>4</v>
      </c>
      <c r="B12" t="s">
        <v>101</v>
      </c>
      <c r="C12" s="91" t="s">
        <v>97</v>
      </c>
      <c r="D12" s="87">
        <v>1.89</v>
      </c>
      <c r="E12" t="s">
        <v>107</v>
      </c>
      <c r="F12" t="s">
        <v>108</v>
      </c>
    </row>
    <row r="13" spans="1:6">
      <c r="A13">
        <v>5</v>
      </c>
      <c r="B13" t="s">
        <v>109</v>
      </c>
      <c r="C13" s="91" t="s">
        <v>97</v>
      </c>
      <c r="D13" s="87">
        <v>5.4523000000000001</v>
      </c>
      <c r="E13" t="s">
        <v>105</v>
      </c>
    </row>
    <row r="14" spans="1:6">
      <c r="A14">
        <v>6</v>
      </c>
      <c r="B14" t="s">
        <v>110</v>
      </c>
      <c r="C14" s="91" t="s">
        <v>97</v>
      </c>
      <c r="D14" s="87">
        <v>4.2424999999999997</v>
      </c>
      <c r="E14" t="s">
        <v>105</v>
      </c>
    </row>
    <row r="15" spans="1:6">
      <c r="A15">
        <v>7</v>
      </c>
      <c r="B15" t="s">
        <v>111</v>
      </c>
      <c r="C15" s="91" t="s">
        <v>97</v>
      </c>
      <c r="D15" s="87">
        <v>11.6</v>
      </c>
      <c r="E15" t="s">
        <v>131</v>
      </c>
    </row>
    <row r="16" spans="1:6">
      <c r="A16">
        <v>8</v>
      </c>
      <c r="B16" t="s">
        <v>112</v>
      </c>
      <c r="C16" s="91" t="s">
        <v>97</v>
      </c>
      <c r="D16" s="87">
        <v>2.23</v>
      </c>
      <c r="E16" t="s">
        <v>132</v>
      </c>
    </row>
    <row r="17" spans="1:6">
      <c r="A17">
        <v>9</v>
      </c>
      <c r="B17" t="s">
        <v>113</v>
      </c>
      <c r="C17" s="91" t="s">
        <v>97</v>
      </c>
      <c r="D17" s="87">
        <v>5.4999999999999997E-3</v>
      </c>
      <c r="E17" t="s">
        <v>133</v>
      </c>
    </row>
    <row r="18" spans="1:6">
      <c r="A18">
        <v>10</v>
      </c>
      <c r="B18" t="s">
        <v>114</v>
      </c>
      <c r="C18" s="91" t="s">
        <v>97</v>
      </c>
      <c r="D18" s="87">
        <v>2E-3</v>
      </c>
      <c r="E18" t="s">
        <v>133</v>
      </c>
      <c r="F18" t="s">
        <v>138</v>
      </c>
    </row>
    <row r="19" spans="1:6">
      <c r="A19">
        <v>11</v>
      </c>
      <c r="B19" t="s">
        <v>115</v>
      </c>
      <c r="C19" s="91" t="s">
        <v>97</v>
      </c>
      <c r="D19" s="87">
        <v>2.9186999999999999</v>
      </c>
      <c r="E19" t="s">
        <v>105</v>
      </c>
    </row>
    <row r="20" spans="1:6">
      <c r="A20">
        <v>12</v>
      </c>
      <c r="B20" t="s">
        <v>116</v>
      </c>
      <c r="C20" s="91" t="s">
        <v>97</v>
      </c>
      <c r="D20" s="87">
        <v>1.617</v>
      </c>
      <c r="E20" t="s">
        <v>105</v>
      </c>
    </row>
    <row r="21" spans="1:6">
      <c r="A21">
        <v>13</v>
      </c>
      <c r="B21" t="s">
        <v>117</v>
      </c>
      <c r="C21" s="91" t="s">
        <v>97</v>
      </c>
      <c r="D21" s="87">
        <v>1.52</v>
      </c>
      <c r="E21" t="s">
        <v>105</v>
      </c>
    </row>
    <row r="22" spans="1:6">
      <c r="A22">
        <v>14</v>
      </c>
      <c r="B22" t="s">
        <v>118</v>
      </c>
      <c r="C22" s="91" t="s">
        <v>97</v>
      </c>
      <c r="D22" s="87">
        <v>3.1699000000000002</v>
      </c>
      <c r="E22" t="s">
        <v>105</v>
      </c>
    </row>
    <row r="23" spans="1:6">
      <c r="A23">
        <v>15</v>
      </c>
      <c r="B23" t="s">
        <v>119</v>
      </c>
      <c r="C23" s="91" t="s">
        <v>97</v>
      </c>
      <c r="D23" s="87">
        <v>1.6894</v>
      </c>
      <c r="E23" t="s">
        <v>105</v>
      </c>
    </row>
    <row r="24" spans="1:6">
      <c r="A24">
        <v>16</v>
      </c>
      <c r="B24" t="s">
        <v>120</v>
      </c>
      <c r="C24" s="91" t="s">
        <v>97</v>
      </c>
      <c r="D24" s="87">
        <v>2.6360000000000001</v>
      </c>
      <c r="E24" t="s">
        <v>105</v>
      </c>
    </row>
    <row r="25" spans="1:6">
      <c r="A25">
        <v>17</v>
      </c>
      <c r="B25" t="s">
        <v>121</v>
      </c>
      <c r="C25" s="91" t="s">
        <v>97</v>
      </c>
      <c r="D25" s="87">
        <v>0.82499999999999996</v>
      </c>
      <c r="E25" t="s">
        <v>134</v>
      </c>
    </row>
    <row r="26" spans="1:6">
      <c r="A26">
        <v>18</v>
      </c>
      <c r="B26" t="s">
        <v>122</v>
      </c>
      <c r="C26" s="91" t="s">
        <v>97</v>
      </c>
      <c r="D26" s="87">
        <v>3.6600000000000001E-2</v>
      </c>
      <c r="E26" t="s">
        <v>135</v>
      </c>
    </row>
    <row r="27" spans="1:6">
      <c r="A27">
        <v>19</v>
      </c>
      <c r="B27" t="s">
        <v>123</v>
      </c>
      <c r="C27" s="91" t="s">
        <v>97</v>
      </c>
      <c r="D27" s="87">
        <v>1.91</v>
      </c>
      <c r="E27" t="s">
        <v>136</v>
      </c>
    </row>
    <row r="28" spans="1:6">
      <c r="A28">
        <v>20</v>
      </c>
      <c r="B28" t="s">
        <v>124</v>
      </c>
      <c r="C28" s="91" t="s">
        <v>97</v>
      </c>
      <c r="D28" s="87">
        <v>2.1</v>
      </c>
      <c r="E28" t="s">
        <v>104</v>
      </c>
    </row>
    <row r="29" spans="1:6">
      <c r="A29">
        <v>21</v>
      </c>
      <c r="B29" t="s">
        <v>125</v>
      </c>
      <c r="C29" s="91" t="s">
        <v>97</v>
      </c>
      <c r="D29" s="87">
        <v>3.77</v>
      </c>
      <c r="E29" t="s">
        <v>137</v>
      </c>
      <c r="F29" t="s">
        <v>139</v>
      </c>
    </row>
    <row r="30" spans="1:6">
      <c r="A30">
        <v>22</v>
      </c>
      <c r="B30" t="s">
        <v>126</v>
      </c>
      <c r="C30" s="91" t="s">
        <v>97</v>
      </c>
      <c r="D30" s="87">
        <v>5.5209999999999999</v>
      </c>
      <c r="E30" t="s">
        <v>105</v>
      </c>
    </row>
    <row r="31" spans="1:6">
      <c r="A31">
        <v>23</v>
      </c>
      <c r="B31" t="s">
        <v>127</v>
      </c>
      <c r="C31" s="91" t="s">
        <v>97</v>
      </c>
      <c r="D31" s="87">
        <v>6.7363999999999997</v>
      </c>
      <c r="E31" t="s">
        <v>105</v>
      </c>
    </row>
    <row r="32" spans="1:6">
      <c r="A32">
        <v>24</v>
      </c>
      <c r="B32" t="s">
        <v>128</v>
      </c>
      <c r="C32" s="91" t="s">
        <v>97</v>
      </c>
      <c r="D32" s="87">
        <v>3.7107000000000001</v>
      </c>
      <c r="E32" t="s">
        <v>105</v>
      </c>
    </row>
    <row r="33" spans="1:6">
      <c r="A33">
        <v>25</v>
      </c>
      <c r="B33" t="s">
        <v>129</v>
      </c>
      <c r="C33" s="91" t="s">
        <v>97</v>
      </c>
      <c r="D33" s="87">
        <v>1.2391000000000001</v>
      </c>
      <c r="E33" t="s">
        <v>105</v>
      </c>
    </row>
    <row r="34" spans="1:6">
      <c r="A34">
        <v>26</v>
      </c>
      <c r="B34" t="s">
        <v>130</v>
      </c>
      <c r="C34" s="91" t="s">
        <v>97</v>
      </c>
      <c r="D34" s="87">
        <v>7.54</v>
      </c>
      <c r="E34" t="s">
        <v>134</v>
      </c>
    </row>
    <row r="35" spans="1:6">
      <c r="A35">
        <v>27</v>
      </c>
      <c r="B35" t="s">
        <v>140</v>
      </c>
      <c r="C35" s="91" t="s">
        <v>97</v>
      </c>
      <c r="D35" s="87">
        <v>1.6861999999999999</v>
      </c>
      <c r="E35" t="s">
        <v>105</v>
      </c>
    </row>
    <row r="36" spans="1:6">
      <c r="A36">
        <v>28</v>
      </c>
      <c r="B36" t="s">
        <v>141</v>
      </c>
      <c r="C36" s="91" t="s">
        <v>97</v>
      </c>
      <c r="D36" s="87">
        <v>2.2970999999999999</v>
      </c>
      <c r="E36" t="s">
        <v>105</v>
      </c>
    </row>
    <row r="37" spans="1:6">
      <c r="A37">
        <v>29</v>
      </c>
      <c r="B37" t="s">
        <v>142</v>
      </c>
      <c r="C37" s="91" t="s">
        <v>97</v>
      </c>
      <c r="D37" s="87">
        <v>3.9735999999999998</v>
      </c>
      <c r="E37" t="s">
        <v>105</v>
      </c>
    </row>
    <row r="38" spans="1:6">
      <c r="A38">
        <v>30</v>
      </c>
      <c r="B38" t="s">
        <v>143</v>
      </c>
      <c r="C38" s="91" t="s">
        <v>97</v>
      </c>
      <c r="D38" s="87">
        <v>3.3283999999999998</v>
      </c>
      <c r="E38" t="s">
        <v>105</v>
      </c>
    </row>
    <row r="39" spans="1:6">
      <c r="A39">
        <v>31</v>
      </c>
      <c r="B39" t="s">
        <v>144</v>
      </c>
      <c r="C39" s="91" t="s">
        <v>97</v>
      </c>
      <c r="D39" s="87">
        <v>2.7408000000000001</v>
      </c>
      <c r="E39" t="s">
        <v>105</v>
      </c>
    </row>
    <row r="40" spans="1:6">
      <c r="A40">
        <v>32</v>
      </c>
      <c r="B40" t="s">
        <v>145</v>
      </c>
      <c r="C40" s="91" t="s">
        <v>97</v>
      </c>
      <c r="D40" s="87">
        <v>3.0259</v>
      </c>
      <c r="E40" t="s">
        <v>105</v>
      </c>
    </row>
    <row r="41" spans="1:6">
      <c r="A41">
        <v>33</v>
      </c>
      <c r="B41" t="s">
        <v>148</v>
      </c>
      <c r="C41" s="91" t="s">
        <v>97</v>
      </c>
      <c r="D41" s="87">
        <v>4.3099999999999996</v>
      </c>
      <c r="E41" t="s">
        <v>104</v>
      </c>
    </row>
    <row r="42" spans="1:6">
      <c r="A42">
        <v>34</v>
      </c>
      <c r="B42" t="s">
        <v>149</v>
      </c>
      <c r="C42" s="91" t="s">
        <v>97</v>
      </c>
      <c r="D42" s="87">
        <v>1.1982999999999999</v>
      </c>
      <c r="E42" t="s">
        <v>105</v>
      </c>
    </row>
    <row r="43" spans="1:6">
      <c r="A43">
        <v>35</v>
      </c>
      <c r="B43" t="s">
        <v>150</v>
      </c>
      <c r="C43" s="91" t="s">
        <v>97</v>
      </c>
      <c r="D43" s="87">
        <v>1.4076</v>
      </c>
      <c r="E43" t="s">
        <v>105</v>
      </c>
    </row>
    <row r="44" spans="1:6">
      <c r="A44">
        <v>36</v>
      </c>
      <c r="B44" t="s">
        <v>151</v>
      </c>
      <c r="C44" s="91" t="s">
        <v>97</v>
      </c>
      <c r="D44" s="87">
        <v>2.1909000000000001</v>
      </c>
      <c r="E44" t="s">
        <v>105</v>
      </c>
    </row>
    <row r="45" spans="1:6">
      <c r="A45">
        <v>37</v>
      </c>
      <c r="B45" t="s">
        <v>152</v>
      </c>
      <c r="C45" s="91" t="s">
        <v>97</v>
      </c>
      <c r="D45" s="87">
        <v>1.0218</v>
      </c>
      <c r="E45" t="s">
        <v>105</v>
      </c>
    </row>
    <row r="46" spans="1:6">
      <c r="A46">
        <v>38</v>
      </c>
      <c r="B46" t="s">
        <v>153</v>
      </c>
      <c r="C46" s="91" t="s">
        <v>97</v>
      </c>
      <c r="D46" s="87">
        <v>1.0103</v>
      </c>
      <c r="E46" t="s">
        <v>105</v>
      </c>
    </row>
    <row r="47" spans="1:6">
      <c r="A47">
        <v>39</v>
      </c>
      <c r="B47" t="s">
        <v>154</v>
      </c>
      <c r="C47" s="91" t="s">
        <v>97</v>
      </c>
      <c r="D47" s="87">
        <v>2.399</v>
      </c>
      <c r="E47" t="s">
        <v>104</v>
      </c>
      <c r="F47" t="s">
        <v>147</v>
      </c>
    </row>
    <row r="48" spans="1:6">
      <c r="A48">
        <v>40</v>
      </c>
      <c r="B48" t="s">
        <v>155</v>
      </c>
      <c r="C48" s="91" t="s">
        <v>97</v>
      </c>
      <c r="D48" s="87">
        <v>1.52</v>
      </c>
      <c r="E48" t="s">
        <v>146</v>
      </c>
    </row>
    <row r="49" spans="1:5">
      <c r="A49">
        <v>41</v>
      </c>
      <c r="B49" t="s">
        <v>156</v>
      </c>
      <c r="C49" s="91" t="s">
        <v>97</v>
      </c>
      <c r="D49" s="87">
        <v>2.6360000000000001</v>
      </c>
      <c r="E49" t="s">
        <v>146</v>
      </c>
    </row>
    <row r="50" spans="1:5">
      <c r="C50" s="91"/>
      <c r="D50" s="87"/>
    </row>
    <row r="51" spans="1:5" ht="18">
      <c r="B51" s="95" t="s">
        <v>403</v>
      </c>
    </row>
    <row r="52" spans="1:5" ht="14.25">
      <c r="B52" s="93" t="s">
        <v>401</v>
      </c>
    </row>
    <row r="53" spans="1:5">
      <c r="A53">
        <v>1</v>
      </c>
      <c r="B53" t="s">
        <v>157</v>
      </c>
      <c r="C53" s="91" t="s">
        <v>97</v>
      </c>
      <c r="D53" s="87">
        <v>7.55</v>
      </c>
      <c r="E53" t="s">
        <v>213</v>
      </c>
    </row>
    <row r="54" spans="1:5">
      <c r="A54">
        <v>2</v>
      </c>
      <c r="B54" t="s">
        <v>158</v>
      </c>
      <c r="C54" s="91" t="s">
        <v>97</v>
      </c>
      <c r="D54" s="87">
        <v>4.0034999999999998</v>
      </c>
      <c r="E54" t="s">
        <v>105</v>
      </c>
    </row>
    <row r="55" spans="1:5">
      <c r="A55">
        <v>3</v>
      </c>
      <c r="B55" t="s">
        <v>159</v>
      </c>
      <c r="C55" s="91" t="s">
        <v>97</v>
      </c>
      <c r="D55" s="87">
        <v>11.69</v>
      </c>
      <c r="E55" t="s">
        <v>214</v>
      </c>
    </row>
    <row r="56" spans="1:5">
      <c r="A56">
        <v>4</v>
      </c>
      <c r="B56" t="s">
        <v>160</v>
      </c>
      <c r="C56" s="91" t="s">
        <v>97</v>
      </c>
      <c r="D56" s="87">
        <v>17.2</v>
      </c>
      <c r="E56" t="s">
        <v>214</v>
      </c>
    </row>
    <row r="57" spans="1:5">
      <c r="A57">
        <v>5</v>
      </c>
      <c r="B57" t="s">
        <v>161</v>
      </c>
      <c r="C57" s="91" t="s">
        <v>97</v>
      </c>
      <c r="D57" s="87">
        <v>20.46</v>
      </c>
      <c r="E57" t="s">
        <v>214</v>
      </c>
    </row>
    <row r="58" spans="1:5">
      <c r="A58">
        <v>6</v>
      </c>
      <c r="B58" t="s">
        <v>162</v>
      </c>
      <c r="C58" s="91" t="s">
        <v>97</v>
      </c>
      <c r="D58" s="87">
        <v>23.81</v>
      </c>
      <c r="E58" t="s">
        <v>214</v>
      </c>
    </row>
    <row r="59" spans="1:5">
      <c r="A59">
        <v>7</v>
      </c>
      <c r="B59" t="s">
        <v>163</v>
      </c>
      <c r="C59" s="91" t="s">
        <v>97</v>
      </c>
      <c r="D59" s="87">
        <v>15.36</v>
      </c>
      <c r="E59" t="s">
        <v>214</v>
      </c>
    </row>
    <row r="60" spans="1:5">
      <c r="A60">
        <v>8</v>
      </c>
      <c r="B60" t="s">
        <v>164</v>
      </c>
      <c r="C60" s="91" t="s">
        <v>97</v>
      </c>
      <c r="D60" s="87">
        <v>11.56</v>
      </c>
      <c r="E60" t="s">
        <v>214</v>
      </c>
    </row>
    <row r="61" spans="1:5">
      <c r="A61">
        <v>9</v>
      </c>
      <c r="B61" t="s">
        <v>165</v>
      </c>
      <c r="C61" s="91" t="s">
        <v>97</v>
      </c>
      <c r="D61" s="87">
        <v>17.25</v>
      </c>
      <c r="E61" t="s">
        <v>214</v>
      </c>
    </row>
    <row r="62" spans="1:5">
      <c r="A62">
        <v>10</v>
      </c>
      <c r="B62" t="s">
        <v>166</v>
      </c>
      <c r="C62" s="91" t="s">
        <v>97</v>
      </c>
      <c r="D62" s="87">
        <v>20.89</v>
      </c>
      <c r="E62" t="s">
        <v>214</v>
      </c>
    </row>
    <row r="63" spans="1:5">
      <c r="A63">
        <v>11</v>
      </c>
      <c r="B63" t="s">
        <v>167</v>
      </c>
      <c r="C63" s="91" t="s">
        <v>97</v>
      </c>
      <c r="D63" s="87">
        <v>24.61</v>
      </c>
      <c r="E63" t="s">
        <v>214</v>
      </c>
    </row>
    <row r="64" spans="1:5">
      <c r="A64">
        <v>12</v>
      </c>
      <c r="B64" t="s">
        <v>168</v>
      </c>
      <c r="C64" s="91" t="s">
        <v>97</v>
      </c>
      <c r="D64" s="87">
        <v>15.21</v>
      </c>
      <c r="E64" t="s">
        <v>214</v>
      </c>
    </row>
    <row r="65" spans="1:5">
      <c r="A65">
        <v>13</v>
      </c>
      <c r="B65" t="s">
        <v>169</v>
      </c>
      <c r="C65" s="91" t="s">
        <v>97</v>
      </c>
      <c r="D65" s="87">
        <v>12.62</v>
      </c>
      <c r="E65" t="s">
        <v>214</v>
      </c>
    </row>
    <row r="66" spans="1:5">
      <c r="A66">
        <v>14</v>
      </c>
      <c r="B66" t="s">
        <v>170</v>
      </c>
      <c r="C66" s="91" t="s">
        <v>97</v>
      </c>
      <c r="D66" s="87">
        <v>18.05</v>
      </c>
      <c r="E66" t="s">
        <v>214</v>
      </c>
    </row>
    <row r="67" spans="1:5">
      <c r="A67">
        <v>15</v>
      </c>
      <c r="B67" t="s">
        <v>171</v>
      </c>
      <c r="C67" s="91" t="s">
        <v>97</v>
      </c>
      <c r="D67" s="87">
        <v>21</v>
      </c>
      <c r="E67" t="s">
        <v>214</v>
      </c>
    </row>
    <row r="68" spans="1:5">
      <c r="A68">
        <v>16</v>
      </c>
      <c r="B68" t="s">
        <v>172</v>
      </c>
      <c r="C68" s="91" t="s">
        <v>97</v>
      </c>
      <c r="D68" s="87">
        <v>24.02</v>
      </c>
      <c r="E68" t="s">
        <v>214</v>
      </c>
    </row>
    <row r="69" spans="1:5">
      <c r="A69">
        <v>17</v>
      </c>
      <c r="B69" t="s">
        <v>173</v>
      </c>
      <c r="C69" s="91" t="s">
        <v>97</v>
      </c>
      <c r="D69" s="87">
        <v>16.39</v>
      </c>
      <c r="E69" t="s">
        <v>214</v>
      </c>
    </row>
    <row r="70" spans="1:5">
      <c r="A70">
        <v>18</v>
      </c>
      <c r="B70" t="s">
        <v>174</v>
      </c>
      <c r="C70" s="91" t="s">
        <v>97</v>
      </c>
      <c r="D70" s="87">
        <v>5.44</v>
      </c>
      <c r="E70" t="s">
        <v>214</v>
      </c>
    </row>
    <row r="71" spans="1:5">
      <c r="A71">
        <v>19</v>
      </c>
      <c r="B71" t="s">
        <v>175</v>
      </c>
      <c r="C71" s="91" t="s">
        <v>97</v>
      </c>
      <c r="D71" s="87">
        <v>11.21</v>
      </c>
      <c r="E71" t="s">
        <v>214</v>
      </c>
    </row>
    <row r="72" spans="1:5">
      <c r="A72">
        <v>20</v>
      </c>
      <c r="B72" t="s">
        <v>176</v>
      </c>
      <c r="C72" s="91" t="s">
        <v>97</v>
      </c>
      <c r="D72" s="87">
        <v>15.22</v>
      </c>
      <c r="E72" t="s">
        <v>214</v>
      </c>
    </row>
    <row r="73" spans="1:5">
      <c r="A73">
        <v>21</v>
      </c>
      <c r="B73" t="s">
        <v>177</v>
      </c>
      <c r="C73" s="91" t="s">
        <v>97</v>
      </c>
      <c r="D73" s="87">
        <v>19.329999999999998</v>
      </c>
      <c r="E73" t="s">
        <v>214</v>
      </c>
    </row>
    <row r="74" spans="1:5">
      <c r="A74">
        <v>22</v>
      </c>
      <c r="B74" t="s">
        <v>178</v>
      </c>
      <c r="C74" s="91" t="s">
        <v>97</v>
      </c>
      <c r="D74" s="87">
        <v>8.9600000000000009</v>
      </c>
      <c r="E74" t="s">
        <v>214</v>
      </c>
    </row>
    <row r="75" spans="1:5">
      <c r="A75">
        <v>23</v>
      </c>
      <c r="B75" t="s">
        <v>179</v>
      </c>
      <c r="C75" s="91" t="s">
        <v>97</v>
      </c>
      <c r="D75" s="87">
        <v>17.170000000000002</v>
      </c>
      <c r="E75" t="s">
        <v>214</v>
      </c>
    </row>
    <row r="76" spans="1:5">
      <c r="A76">
        <v>24</v>
      </c>
      <c r="B76" t="s">
        <v>180</v>
      </c>
      <c r="C76" s="91" t="s">
        <v>97</v>
      </c>
      <c r="D76" s="87">
        <v>23.09</v>
      </c>
      <c r="E76" t="s">
        <v>214</v>
      </c>
    </row>
    <row r="77" spans="1:5">
      <c r="A77">
        <v>25</v>
      </c>
      <c r="B77" t="s">
        <v>181</v>
      </c>
      <c r="C77" s="91" t="s">
        <v>97</v>
      </c>
      <c r="D77" s="87">
        <v>26.35</v>
      </c>
      <c r="E77" t="s">
        <v>214</v>
      </c>
    </row>
    <row r="78" spans="1:5">
      <c r="A78">
        <v>26</v>
      </c>
      <c r="B78" t="s">
        <v>182</v>
      </c>
      <c r="C78" s="91" t="s">
        <v>97</v>
      </c>
      <c r="D78" s="87">
        <v>29.7</v>
      </c>
      <c r="E78" t="s">
        <v>214</v>
      </c>
    </row>
    <row r="79" spans="1:5">
      <c r="A79">
        <v>27</v>
      </c>
      <c r="B79" t="s">
        <v>183</v>
      </c>
      <c r="C79" s="91" t="s">
        <v>97</v>
      </c>
      <c r="D79" s="87">
        <v>21.25</v>
      </c>
      <c r="E79" t="s">
        <v>214</v>
      </c>
    </row>
    <row r="80" spans="1:5">
      <c r="A80">
        <v>28</v>
      </c>
      <c r="B80" t="s">
        <v>184</v>
      </c>
      <c r="C80" s="91" t="s">
        <v>97</v>
      </c>
      <c r="D80" s="87">
        <v>15.91</v>
      </c>
      <c r="E80" t="s">
        <v>214</v>
      </c>
    </row>
    <row r="81" spans="1:5">
      <c r="A81">
        <v>29</v>
      </c>
      <c r="B81" t="s">
        <v>185</v>
      </c>
      <c r="C81" s="91" t="s">
        <v>97</v>
      </c>
      <c r="D81" s="87">
        <v>21.82</v>
      </c>
      <c r="E81" t="s">
        <v>214</v>
      </c>
    </row>
    <row r="82" spans="1:5">
      <c r="A82">
        <v>30</v>
      </c>
      <c r="B82" t="s">
        <v>186</v>
      </c>
      <c r="C82" s="91" t="s">
        <v>97</v>
      </c>
      <c r="D82" s="87">
        <v>25.45</v>
      </c>
      <c r="E82" t="s">
        <v>214</v>
      </c>
    </row>
    <row r="83" spans="1:5">
      <c r="A83">
        <v>31</v>
      </c>
      <c r="B83" t="s">
        <v>187</v>
      </c>
      <c r="C83" s="91" t="s">
        <v>97</v>
      </c>
      <c r="D83" s="87">
        <v>29.18</v>
      </c>
      <c r="E83" t="s">
        <v>214</v>
      </c>
    </row>
    <row r="84" spans="1:5">
      <c r="A84">
        <v>32</v>
      </c>
      <c r="B84" t="s">
        <v>188</v>
      </c>
      <c r="C84" s="91" t="s">
        <v>97</v>
      </c>
      <c r="D84" s="87">
        <v>19.77</v>
      </c>
      <c r="E84" t="s">
        <v>214</v>
      </c>
    </row>
    <row r="85" spans="1:5">
      <c r="A85">
        <v>33</v>
      </c>
      <c r="B85" t="s">
        <v>189</v>
      </c>
      <c r="C85" s="91" t="s">
        <v>97</v>
      </c>
      <c r="D85" s="87">
        <v>18.239999999999998</v>
      </c>
      <c r="E85" t="s">
        <v>214</v>
      </c>
    </row>
    <row r="86" spans="1:5">
      <c r="A86">
        <v>34</v>
      </c>
      <c r="B86" t="s">
        <v>190</v>
      </c>
      <c r="C86" s="91" t="s">
        <v>97</v>
      </c>
      <c r="D86" s="87">
        <v>22.58</v>
      </c>
      <c r="E86" t="s">
        <v>214</v>
      </c>
    </row>
    <row r="87" spans="1:5">
      <c r="A87">
        <v>35</v>
      </c>
      <c r="B87" t="s">
        <v>191</v>
      </c>
      <c r="C87" s="91" t="s">
        <v>97</v>
      </c>
      <c r="D87" s="87">
        <v>24.23</v>
      </c>
      <c r="E87" t="s">
        <v>214</v>
      </c>
    </row>
    <row r="88" spans="1:5">
      <c r="A88">
        <v>36</v>
      </c>
      <c r="B88" t="s">
        <v>192</v>
      </c>
      <c r="C88" s="91" t="s">
        <v>97</v>
      </c>
      <c r="D88" s="87">
        <v>27.18</v>
      </c>
      <c r="E88" t="s">
        <v>214</v>
      </c>
    </row>
    <row r="89" spans="1:5">
      <c r="A89">
        <v>37</v>
      </c>
      <c r="B89" t="s">
        <v>193</v>
      </c>
      <c r="C89" s="91" t="s">
        <v>97</v>
      </c>
      <c r="D89" s="87">
        <v>30.2</v>
      </c>
      <c r="E89" t="s">
        <v>214</v>
      </c>
    </row>
    <row r="90" spans="1:5">
      <c r="A90">
        <v>38</v>
      </c>
      <c r="B90" t="s">
        <v>194</v>
      </c>
      <c r="C90" s="91" t="s">
        <v>97</v>
      </c>
      <c r="D90" s="87">
        <v>9.41</v>
      </c>
      <c r="E90" t="s">
        <v>214</v>
      </c>
    </row>
    <row r="91" spans="1:5">
      <c r="A91">
        <v>39</v>
      </c>
      <c r="B91" t="s">
        <v>195</v>
      </c>
      <c r="C91" s="91" t="s">
        <v>97</v>
      </c>
      <c r="D91" s="87">
        <v>15.26</v>
      </c>
      <c r="E91" t="s">
        <v>214</v>
      </c>
    </row>
    <row r="92" spans="1:5">
      <c r="A92">
        <v>40</v>
      </c>
      <c r="B92" t="s">
        <v>196</v>
      </c>
      <c r="C92" s="91" t="s">
        <v>97</v>
      </c>
      <c r="D92" s="87">
        <v>19.27</v>
      </c>
      <c r="E92" t="s">
        <v>214</v>
      </c>
    </row>
    <row r="93" spans="1:5">
      <c r="A93">
        <v>41</v>
      </c>
      <c r="B93" t="s">
        <v>197</v>
      </c>
      <c r="C93" s="91" t="s">
        <v>97</v>
      </c>
      <c r="D93" s="87">
        <v>23.37</v>
      </c>
      <c r="E93" t="s">
        <v>214</v>
      </c>
    </row>
    <row r="94" spans="1:5">
      <c r="A94">
        <v>42</v>
      </c>
      <c r="B94" t="s">
        <v>198</v>
      </c>
      <c r="C94" s="91" t="s">
        <v>97</v>
      </c>
      <c r="D94" s="87">
        <v>13.01</v>
      </c>
      <c r="E94" t="s">
        <v>214</v>
      </c>
    </row>
    <row r="95" spans="1:5">
      <c r="A95">
        <v>43</v>
      </c>
      <c r="B95" t="s">
        <v>199</v>
      </c>
      <c r="C95" s="91" t="s">
        <v>97</v>
      </c>
      <c r="D95" s="87">
        <v>11.01</v>
      </c>
      <c r="E95" t="s">
        <v>214</v>
      </c>
    </row>
    <row r="96" spans="1:5">
      <c r="A96">
        <v>44</v>
      </c>
      <c r="B96" t="s">
        <v>200</v>
      </c>
      <c r="C96" s="91" t="s">
        <v>97</v>
      </c>
      <c r="D96" s="87">
        <v>9.98</v>
      </c>
      <c r="E96" t="s">
        <v>214</v>
      </c>
    </row>
    <row r="97" spans="1:5">
      <c r="A97">
        <v>45</v>
      </c>
      <c r="B97" t="s">
        <v>201</v>
      </c>
      <c r="C97" s="91" t="s">
        <v>97</v>
      </c>
      <c r="D97" s="87">
        <v>0.5161</v>
      </c>
      <c r="E97" t="s">
        <v>213</v>
      </c>
    </row>
    <row r="98" spans="1:5">
      <c r="A98">
        <v>46</v>
      </c>
      <c r="B98" t="s">
        <v>202</v>
      </c>
      <c r="C98" s="91" t="s">
        <v>97</v>
      </c>
      <c r="D98" s="87">
        <v>11.9</v>
      </c>
      <c r="E98" t="s">
        <v>214</v>
      </c>
    </row>
    <row r="99" spans="1:5">
      <c r="A99">
        <v>47</v>
      </c>
      <c r="B99" t="s">
        <v>203</v>
      </c>
      <c r="C99" s="91" t="s">
        <v>97</v>
      </c>
      <c r="D99" s="87">
        <v>4.13</v>
      </c>
      <c r="E99" t="s">
        <v>214</v>
      </c>
    </row>
    <row r="100" spans="1:5">
      <c r="A100">
        <v>48</v>
      </c>
      <c r="B100" t="s">
        <v>204</v>
      </c>
      <c r="C100" s="91" t="s">
        <v>97</v>
      </c>
      <c r="D100" s="87">
        <v>41.3</v>
      </c>
      <c r="E100" t="s">
        <v>214</v>
      </c>
    </row>
    <row r="101" spans="1:5">
      <c r="A101">
        <v>49</v>
      </c>
      <c r="B101" t="s">
        <v>205</v>
      </c>
      <c r="C101" s="91" t="s">
        <v>97</v>
      </c>
      <c r="D101" s="87">
        <v>5.65</v>
      </c>
      <c r="E101" t="s">
        <v>214</v>
      </c>
    </row>
    <row r="102" spans="1:5">
      <c r="A102">
        <v>50</v>
      </c>
      <c r="B102" t="s">
        <v>206</v>
      </c>
      <c r="C102" s="91" t="s">
        <v>97</v>
      </c>
      <c r="D102" s="87">
        <v>5.79</v>
      </c>
      <c r="E102" t="s">
        <v>214</v>
      </c>
    </row>
    <row r="103" spans="1:5">
      <c r="A103">
        <v>51</v>
      </c>
      <c r="B103" t="s">
        <v>207</v>
      </c>
      <c r="C103" s="91" t="s">
        <v>97</v>
      </c>
      <c r="D103" s="87">
        <v>6.05</v>
      </c>
      <c r="E103" t="s">
        <v>214</v>
      </c>
    </row>
    <row r="104" spans="1:5">
      <c r="A104">
        <v>52</v>
      </c>
      <c r="B104" t="s">
        <v>208</v>
      </c>
      <c r="C104" s="91" t="s">
        <v>97</v>
      </c>
      <c r="D104" s="87">
        <v>2.4500000000000002</v>
      </c>
      <c r="E104" t="s">
        <v>214</v>
      </c>
    </row>
    <row r="105" spans="1:5">
      <c r="A105">
        <v>53</v>
      </c>
      <c r="B105" t="s">
        <v>209</v>
      </c>
      <c r="C105" s="91" t="s">
        <v>97</v>
      </c>
      <c r="D105" s="87">
        <v>5.47</v>
      </c>
      <c r="E105" t="s">
        <v>214</v>
      </c>
    </row>
    <row r="106" spans="1:5">
      <c r="A106">
        <v>54</v>
      </c>
      <c r="B106" t="s">
        <v>210</v>
      </c>
      <c r="C106" s="91" t="s">
        <v>97</v>
      </c>
      <c r="D106" s="87">
        <v>3.49</v>
      </c>
      <c r="E106" t="s">
        <v>214</v>
      </c>
    </row>
    <row r="107" spans="1:5">
      <c r="A107">
        <v>55</v>
      </c>
      <c r="B107" t="s">
        <v>211</v>
      </c>
      <c r="C107" s="91" t="s">
        <v>97</v>
      </c>
      <c r="D107" s="87">
        <v>7.28</v>
      </c>
      <c r="E107" t="s">
        <v>214</v>
      </c>
    </row>
    <row r="108" spans="1:5">
      <c r="A108">
        <v>56</v>
      </c>
      <c r="B108" t="s">
        <v>212</v>
      </c>
      <c r="C108" s="91" t="s">
        <v>97</v>
      </c>
      <c r="D108" s="87">
        <v>10.1</v>
      </c>
      <c r="E108" t="s">
        <v>214</v>
      </c>
    </row>
    <row r="109" spans="1:5" ht="14.25">
      <c r="B109" s="93" t="s">
        <v>215</v>
      </c>
    </row>
    <row r="110" spans="1:5">
      <c r="A110">
        <v>1</v>
      </c>
      <c r="B110" t="s">
        <v>250</v>
      </c>
      <c r="C110" s="91" t="s">
        <v>97</v>
      </c>
      <c r="D110" s="87">
        <v>0.87490000000000001</v>
      </c>
      <c r="E110" t="s">
        <v>105</v>
      </c>
    </row>
    <row r="111" spans="1:5">
      <c r="A111">
        <v>2</v>
      </c>
      <c r="B111" t="s">
        <v>251</v>
      </c>
      <c r="C111" s="91" t="s">
        <v>97</v>
      </c>
      <c r="D111" s="87">
        <v>0.93210000000000004</v>
      </c>
      <c r="E111" t="s">
        <v>216</v>
      </c>
    </row>
    <row r="112" spans="1:5">
      <c r="A112">
        <v>3</v>
      </c>
      <c r="B112" t="s">
        <v>251</v>
      </c>
      <c r="C112" s="91" t="s">
        <v>97</v>
      </c>
      <c r="D112" s="87">
        <v>0.93210000000000004</v>
      </c>
      <c r="E112" t="s">
        <v>105</v>
      </c>
    </row>
    <row r="113" spans="1:6">
      <c r="A113">
        <v>4</v>
      </c>
      <c r="B113" t="s">
        <v>252</v>
      </c>
      <c r="C113" s="91" t="s">
        <v>97</v>
      </c>
      <c r="D113" s="87">
        <v>31.1</v>
      </c>
      <c r="E113" t="s">
        <v>217</v>
      </c>
    </row>
    <row r="114" spans="1:6">
      <c r="A114">
        <v>5</v>
      </c>
      <c r="B114" t="s">
        <v>253</v>
      </c>
      <c r="C114" s="91" t="s">
        <v>97</v>
      </c>
      <c r="D114" s="87">
        <v>1.41</v>
      </c>
      <c r="E114" t="s">
        <v>134</v>
      </c>
    </row>
    <row r="115" spans="1:6" ht="25.5">
      <c r="A115" s="107">
        <v>6</v>
      </c>
      <c r="B115" s="107" t="s">
        <v>254</v>
      </c>
      <c r="C115" s="109" t="s">
        <v>97</v>
      </c>
      <c r="D115" s="110">
        <v>2.86</v>
      </c>
      <c r="E115" s="107" t="s">
        <v>134</v>
      </c>
      <c r="F115" s="111" t="s">
        <v>836</v>
      </c>
    </row>
    <row r="116" spans="1:6">
      <c r="A116">
        <v>7</v>
      </c>
      <c r="B116" t="s">
        <v>255</v>
      </c>
      <c r="C116" s="91" t="s">
        <v>97</v>
      </c>
      <c r="D116" s="87">
        <v>1.1908000000000001</v>
      </c>
      <c r="E116" t="s">
        <v>105</v>
      </c>
    </row>
    <row r="117" spans="1:6">
      <c r="A117">
        <v>8</v>
      </c>
      <c r="B117" t="s">
        <v>256</v>
      </c>
      <c r="C117" s="91" t="s">
        <v>97</v>
      </c>
      <c r="D117" s="87">
        <v>2.92</v>
      </c>
      <c r="E117" t="s">
        <v>104</v>
      </c>
      <c r="F117" t="s">
        <v>277</v>
      </c>
    </row>
    <row r="118" spans="1:6">
      <c r="A118">
        <v>9</v>
      </c>
      <c r="B118" t="s">
        <v>257</v>
      </c>
      <c r="C118" s="91" t="s">
        <v>97</v>
      </c>
      <c r="D118" s="87">
        <v>1.26</v>
      </c>
      <c r="E118" t="s">
        <v>104</v>
      </c>
      <c r="F118" t="s">
        <v>278</v>
      </c>
    </row>
    <row r="119" spans="1:6" ht="38.25">
      <c r="A119" s="107">
        <v>10</v>
      </c>
      <c r="B119" s="107" t="s">
        <v>258</v>
      </c>
      <c r="C119" s="109" t="s">
        <v>97</v>
      </c>
      <c r="D119" s="110">
        <v>1.67</v>
      </c>
      <c r="E119" s="107" t="s">
        <v>104</v>
      </c>
      <c r="F119" s="111" t="s">
        <v>837</v>
      </c>
    </row>
    <row r="120" spans="1:6">
      <c r="A120">
        <v>11</v>
      </c>
      <c r="B120" t="s">
        <v>259</v>
      </c>
      <c r="C120" s="91" t="s">
        <v>97</v>
      </c>
      <c r="D120" s="87">
        <v>0.27700000000000002</v>
      </c>
      <c r="E120" t="s">
        <v>104</v>
      </c>
    </row>
    <row r="121" spans="1:6">
      <c r="A121">
        <v>12</v>
      </c>
      <c r="B121" t="s">
        <v>260</v>
      </c>
      <c r="C121" s="91" t="s">
        <v>97</v>
      </c>
      <c r="D121" s="87">
        <v>0.59709999999999996</v>
      </c>
      <c r="E121" t="s">
        <v>105</v>
      </c>
    </row>
    <row r="122" spans="1:6" ht="25.5">
      <c r="A122" s="107">
        <v>13</v>
      </c>
      <c r="B122" s="107" t="s">
        <v>261</v>
      </c>
      <c r="C122" s="109" t="s">
        <v>97</v>
      </c>
      <c r="D122" s="110">
        <v>2.83</v>
      </c>
      <c r="E122" s="111" t="s">
        <v>838</v>
      </c>
    </row>
    <row r="123" spans="1:6">
      <c r="A123">
        <v>14</v>
      </c>
      <c r="B123" t="s">
        <v>261</v>
      </c>
      <c r="C123" s="91" t="s">
        <v>97</v>
      </c>
      <c r="D123" s="87">
        <v>2.66</v>
      </c>
      <c r="E123" t="s">
        <v>134</v>
      </c>
    </row>
    <row r="124" spans="1:6">
      <c r="A124">
        <v>15</v>
      </c>
      <c r="B124" t="s">
        <v>262</v>
      </c>
      <c r="C124" s="91" t="s">
        <v>97</v>
      </c>
      <c r="D124" s="87">
        <v>5.35</v>
      </c>
      <c r="E124" t="s">
        <v>213</v>
      </c>
    </row>
    <row r="125" spans="1:6" ht="25.5">
      <c r="A125" s="107">
        <v>16</v>
      </c>
      <c r="B125" s="107" t="s">
        <v>263</v>
      </c>
      <c r="C125" s="109" t="s">
        <v>97</v>
      </c>
      <c r="D125" s="110">
        <v>2.4</v>
      </c>
      <c r="E125" s="111" t="s">
        <v>839</v>
      </c>
    </row>
    <row r="126" spans="1:6">
      <c r="A126">
        <v>17</v>
      </c>
      <c r="B126" t="s">
        <v>264</v>
      </c>
      <c r="C126" s="91" t="s">
        <v>97</v>
      </c>
      <c r="D126" s="87">
        <v>0.83699999999999997</v>
      </c>
      <c r="E126" t="s">
        <v>134</v>
      </c>
      <c r="F126" t="s">
        <v>279</v>
      </c>
    </row>
    <row r="127" spans="1:6">
      <c r="A127">
        <v>18</v>
      </c>
      <c r="B127" t="s">
        <v>265</v>
      </c>
      <c r="C127" s="91" t="s">
        <v>97</v>
      </c>
      <c r="D127" s="87">
        <v>3.3559999999999999</v>
      </c>
      <c r="E127" t="s">
        <v>105</v>
      </c>
    </row>
    <row r="128" spans="1:6">
      <c r="A128">
        <v>19</v>
      </c>
      <c r="B128" t="s">
        <v>266</v>
      </c>
      <c r="C128" s="91" t="s">
        <v>97</v>
      </c>
      <c r="D128" s="87">
        <v>0.64</v>
      </c>
      <c r="E128" t="s">
        <v>218</v>
      </c>
    </row>
    <row r="129" spans="1:6">
      <c r="A129">
        <v>20</v>
      </c>
      <c r="B129" t="s">
        <v>267</v>
      </c>
      <c r="C129" s="91" t="s">
        <v>97</v>
      </c>
      <c r="D129" s="87">
        <v>0.94799999999999995</v>
      </c>
      <c r="E129" t="s">
        <v>219</v>
      </c>
    </row>
    <row r="130" spans="1:6">
      <c r="A130">
        <v>21</v>
      </c>
      <c r="B130" t="s">
        <v>268</v>
      </c>
      <c r="C130" s="91" t="s">
        <v>97</v>
      </c>
      <c r="D130" s="87">
        <v>0.96550000000000002</v>
      </c>
      <c r="E130" t="s">
        <v>105</v>
      </c>
    </row>
    <row r="131" spans="1:6">
      <c r="A131">
        <v>22</v>
      </c>
      <c r="B131" t="s">
        <v>269</v>
      </c>
      <c r="C131" s="91" t="s">
        <v>97</v>
      </c>
      <c r="D131" s="87">
        <v>3.08</v>
      </c>
      <c r="E131" t="s">
        <v>134</v>
      </c>
      <c r="F131" t="s">
        <v>280</v>
      </c>
    </row>
    <row r="132" spans="1:6">
      <c r="A132">
        <v>23</v>
      </c>
      <c r="B132" t="s">
        <v>270</v>
      </c>
      <c r="C132" s="91" t="s">
        <v>97</v>
      </c>
      <c r="D132" s="87">
        <v>2.3279000000000001</v>
      </c>
      <c r="E132" t="s">
        <v>220</v>
      </c>
    </row>
    <row r="133" spans="1:6">
      <c r="A133">
        <v>24</v>
      </c>
      <c r="B133" t="s">
        <v>271</v>
      </c>
      <c r="C133" s="91" t="s">
        <v>97</v>
      </c>
      <c r="D133" s="87">
        <v>3.4460999999999999</v>
      </c>
      <c r="E133" t="s">
        <v>105</v>
      </c>
    </row>
    <row r="134" spans="1:6">
      <c r="A134">
        <v>25</v>
      </c>
      <c r="B134" t="s">
        <v>272</v>
      </c>
      <c r="C134" s="91" t="s">
        <v>97</v>
      </c>
      <c r="D134" s="87">
        <v>2.6135999999999999</v>
      </c>
      <c r="E134" t="s">
        <v>105</v>
      </c>
    </row>
    <row r="135" spans="1:6">
      <c r="A135">
        <v>26</v>
      </c>
      <c r="B135" t="s">
        <v>273</v>
      </c>
      <c r="C135" s="91" t="s">
        <v>97</v>
      </c>
      <c r="D135" s="87">
        <v>2.1008</v>
      </c>
      <c r="E135" t="s">
        <v>105</v>
      </c>
    </row>
    <row r="136" spans="1:6">
      <c r="A136">
        <v>27</v>
      </c>
      <c r="B136" t="s">
        <v>274</v>
      </c>
      <c r="C136" s="91" t="s">
        <v>97</v>
      </c>
      <c r="D136" s="87">
        <v>1.43</v>
      </c>
      <c r="E136" t="s">
        <v>213</v>
      </c>
    </row>
    <row r="137" spans="1:6">
      <c r="A137">
        <v>28</v>
      </c>
      <c r="B137" t="s">
        <v>275</v>
      </c>
      <c r="C137" s="91" t="s">
        <v>97</v>
      </c>
      <c r="D137" s="87">
        <v>1.0377000000000001</v>
      </c>
      <c r="E137" t="s">
        <v>105</v>
      </c>
    </row>
    <row r="138" spans="1:6" ht="25.5">
      <c r="A138" s="107">
        <v>29</v>
      </c>
      <c r="B138" s="107" t="s">
        <v>276</v>
      </c>
      <c r="C138" s="109" t="s">
        <v>97</v>
      </c>
      <c r="D138" s="110">
        <v>1.58</v>
      </c>
      <c r="E138" s="111" t="s">
        <v>840</v>
      </c>
    </row>
    <row r="139" spans="1:6">
      <c r="A139">
        <v>30</v>
      </c>
      <c r="B139" t="s">
        <v>281</v>
      </c>
      <c r="C139" s="91" t="s">
        <v>97</v>
      </c>
      <c r="D139" s="87">
        <v>2.1192000000000002</v>
      </c>
      <c r="E139" t="s">
        <v>221</v>
      </c>
    </row>
    <row r="140" spans="1:6">
      <c r="A140">
        <v>31</v>
      </c>
      <c r="B140" t="s">
        <v>282</v>
      </c>
      <c r="C140" s="91" t="s">
        <v>97</v>
      </c>
      <c r="D140" s="87">
        <v>31.1</v>
      </c>
      <c r="E140" t="s">
        <v>222</v>
      </c>
    </row>
    <row r="141" spans="1:6">
      <c r="A141">
        <v>32</v>
      </c>
      <c r="B141" t="s">
        <v>283</v>
      </c>
      <c r="C141" s="91" t="s">
        <v>97</v>
      </c>
      <c r="D141" s="87">
        <v>3.4824000000000002</v>
      </c>
      <c r="E141" t="s">
        <v>223</v>
      </c>
    </row>
    <row r="142" spans="1:6" ht="38.25">
      <c r="A142" s="107">
        <v>33</v>
      </c>
      <c r="B142" s="107" t="s">
        <v>283</v>
      </c>
      <c r="C142" s="109" t="s">
        <v>97</v>
      </c>
      <c r="D142" s="110">
        <v>3.77</v>
      </c>
      <c r="E142" s="107" t="s">
        <v>104</v>
      </c>
      <c r="F142" s="108" t="s">
        <v>841</v>
      </c>
    </row>
    <row r="143" spans="1:6">
      <c r="A143">
        <v>34</v>
      </c>
      <c r="B143" t="s">
        <v>284</v>
      </c>
      <c r="C143" s="91" t="s">
        <v>97</v>
      </c>
      <c r="D143" s="87">
        <v>31.1</v>
      </c>
      <c r="E143" t="s">
        <v>222</v>
      </c>
    </row>
    <row r="144" spans="1:6">
      <c r="A144">
        <v>35</v>
      </c>
      <c r="B144" t="s">
        <v>285</v>
      </c>
      <c r="C144" s="91" t="s">
        <v>97</v>
      </c>
      <c r="D144" s="87">
        <v>2.9077999999999999</v>
      </c>
      <c r="E144" t="s">
        <v>224</v>
      </c>
    </row>
    <row r="145" spans="1:6">
      <c r="A145">
        <v>36</v>
      </c>
      <c r="B145" t="s">
        <v>286</v>
      </c>
      <c r="C145" s="91" t="s">
        <v>97</v>
      </c>
      <c r="D145" s="87">
        <v>3.3483000000000001</v>
      </c>
      <c r="E145" t="s">
        <v>225</v>
      </c>
    </row>
    <row r="146" spans="1:6" ht="38.25">
      <c r="A146" s="107">
        <v>37</v>
      </c>
      <c r="B146" s="107" t="s">
        <v>287</v>
      </c>
      <c r="C146" s="109" t="s">
        <v>97</v>
      </c>
      <c r="D146" s="110">
        <v>1.1499999999999999</v>
      </c>
      <c r="E146" s="111" t="s">
        <v>842</v>
      </c>
    </row>
    <row r="147" spans="1:6">
      <c r="A147">
        <v>38</v>
      </c>
      <c r="B147" t="s">
        <v>288</v>
      </c>
      <c r="C147" s="91" t="s">
        <v>97</v>
      </c>
      <c r="D147" s="87">
        <v>6.5236000000000001</v>
      </c>
      <c r="E147" t="s">
        <v>105</v>
      </c>
    </row>
    <row r="148" spans="1:6" ht="38.25">
      <c r="A148" s="107">
        <v>39</v>
      </c>
      <c r="B148" s="107" t="s">
        <v>289</v>
      </c>
      <c r="C148" s="109" t="s">
        <v>97</v>
      </c>
      <c r="D148" s="110">
        <v>2.4</v>
      </c>
      <c r="E148" s="107" t="s">
        <v>104</v>
      </c>
      <c r="F148" s="108" t="s">
        <v>843</v>
      </c>
    </row>
    <row r="149" spans="1:6">
      <c r="A149">
        <v>40</v>
      </c>
      <c r="B149" t="s">
        <v>290</v>
      </c>
      <c r="C149" s="91" t="s">
        <v>97</v>
      </c>
      <c r="D149" s="87">
        <v>2.88</v>
      </c>
      <c r="E149" t="s">
        <v>134</v>
      </c>
      <c r="F149" t="s">
        <v>303</v>
      </c>
    </row>
    <row r="150" spans="1:6">
      <c r="A150">
        <v>41</v>
      </c>
      <c r="B150" t="s">
        <v>291</v>
      </c>
      <c r="C150" s="91" t="s">
        <v>97</v>
      </c>
      <c r="D150" s="87">
        <v>0.73799999999999999</v>
      </c>
      <c r="E150" t="s">
        <v>105</v>
      </c>
    </row>
    <row r="151" spans="1:6">
      <c r="A151">
        <v>42</v>
      </c>
      <c r="B151" t="s">
        <v>292</v>
      </c>
      <c r="C151" s="91" t="s">
        <v>97</v>
      </c>
      <c r="D151" s="87">
        <v>0.48909999999999998</v>
      </c>
      <c r="E151" t="s">
        <v>105</v>
      </c>
    </row>
    <row r="152" spans="1:6">
      <c r="A152">
        <v>43</v>
      </c>
      <c r="B152" t="s">
        <v>293</v>
      </c>
      <c r="C152" s="91" t="s">
        <v>97</v>
      </c>
      <c r="D152" s="87">
        <v>2.9836999999999998</v>
      </c>
      <c r="E152" t="s">
        <v>105</v>
      </c>
    </row>
    <row r="153" spans="1:6">
      <c r="A153">
        <v>44</v>
      </c>
      <c r="B153" t="s">
        <v>294</v>
      </c>
      <c r="C153" s="91" t="s">
        <v>97</v>
      </c>
      <c r="D153" s="87">
        <v>6.5597000000000003</v>
      </c>
      <c r="E153" t="s">
        <v>105</v>
      </c>
    </row>
    <row r="154" spans="1:6" ht="25.5">
      <c r="A154" s="107">
        <v>45</v>
      </c>
      <c r="B154" s="107" t="s">
        <v>295</v>
      </c>
      <c r="C154" s="109" t="s">
        <v>97</v>
      </c>
      <c r="D154" s="110">
        <v>1.82</v>
      </c>
      <c r="E154" s="111" t="s">
        <v>844</v>
      </c>
    </row>
    <row r="155" spans="1:6">
      <c r="A155">
        <v>46</v>
      </c>
      <c r="B155" t="s">
        <v>296</v>
      </c>
      <c r="C155" s="91" t="s">
        <v>97</v>
      </c>
      <c r="D155" s="87">
        <v>2.0499999999999998</v>
      </c>
      <c r="E155" t="s">
        <v>104</v>
      </c>
      <c r="F155" t="s">
        <v>304</v>
      </c>
    </row>
    <row r="156" spans="1:6">
      <c r="A156">
        <v>47</v>
      </c>
      <c r="B156" t="s">
        <v>297</v>
      </c>
      <c r="C156" s="91" t="s">
        <v>97</v>
      </c>
      <c r="D156" s="87">
        <v>1.8489</v>
      </c>
      <c r="E156" s="94" t="s">
        <v>478</v>
      </c>
    </row>
    <row r="157" spans="1:6">
      <c r="A157">
        <v>48</v>
      </c>
      <c r="B157" t="s">
        <v>298</v>
      </c>
      <c r="C157" s="91" t="s">
        <v>97</v>
      </c>
      <c r="D157" s="87">
        <v>3.153</v>
      </c>
      <c r="E157" t="s">
        <v>105</v>
      </c>
    </row>
    <row r="158" spans="1:6">
      <c r="A158">
        <v>49</v>
      </c>
      <c r="B158" t="s">
        <v>299</v>
      </c>
      <c r="C158" s="91" t="s">
        <v>97</v>
      </c>
      <c r="D158" s="87">
        <v>5.2625999999999999</v>
      </c>
      <c r="E158" t="s">
        <v>105</v>
      </c>
    </row>
    <row r="159" spans="1:6">
      <c r="A159">
        <v>50</v>
      </c>
      <c r="B159" t="s">
        <v>300</v>
      </c>
      <c r="C159" s="91" t="s">
        <v>97</v>
      </c>
      <c r="D159" s="87">
        <v>5.2625999999999999</v>
      </c>
      <c r="E159" t="s">
        <v>226</v>
      </c>
    </row>
    <row r="160" spans="1:6">
      <c r="A160">
        <v>51</v>
      </c>
      <c r="B160" t="s">
        <v>300</v>
      </c>
      <c r="C160" s="91" t="s">
        <v>97</v>
      </c>
      <c r="D160" s="87">
        <v>1.1213</v>
      </c>
      <c r="E160" t="s">
        <v>105</v>
      </c>
    </row>
    <row r="161" spans="1:6">
      <c r="A161">
        <v>52</v>
      </c>
      <c r="B161" t="s">
        <v>306</v>
      </c>
      <c r="C161" s="91" t="s">
        <v>97</v>
      </c>
      <c r="D161" s="87">
        <v>1.2909999999999999</v>
      </c>
      <c r="E161" t="s">
        <v>105</v>
      </c>
    </row>
    <row r="162" spans="1:6">
      <c r="A162">
        <v>53</v>
      </c>
      <c r="B162" t="s">
        <v>305</v>
      </c>
      <c r="C162" s="91" t="s">
        <v>97</v>
      </c>
      <c r="D162" s="87">
        <v>5.3022999999999998</v>
      </c>
      <c r="E162" t="s">
        <v>227</v>
      </c>
    </row>
    <row r="163" spans="1:6" ht="38.25">
      <c r="A163" s="107">
        <v>54</v>
      </c>
      <c r="B163" s="107" t="s">
        <v>301</v>
      </c>
      <c r="C163" s="109" t="s">
        <v>97</v>
      </c>
      <c r="D163" s="110">
        <v>1.21</v>
      </c>
      <c r="E163" s="107" t="s">
        <v>104</v>
      </c>
      <c r="F163" s="112" t="s">
        <v>845</v>
      </c>
    </row>
    <row r="164" spans="1:6">
      <c r="A164">
        <v>55</v>
      </c>
      <c r="B164" t="s">
        <v>302</v>
      </c>
      <c r="C164" s="91" t="s">
        <v>97</v>
      </c>
      <c r="D164" s="87">
        <v>2.5</v>
      </c>
      <c r="E164" t="s">
        <v>134</v>
      </c>
      <c r="F164" t="s">
        <v>307</v>
      </c>
    </row>
    <row r="165" spans="1:6">
      <c r="A165">
        <v>56</v>
      </c>
      <c r="B165" t="s">
        <v>308</v>
      </c>
      <c r="C165" s="91" t="s">
        <v>97</v>
      </c>
      <c r="D165" s="87">
        <v>2.29</v>
      </c>
      <c r="E165" t="s">
        <v>134</v>
      </c>
      <c r="F165" t="s">
        <v>336</v>
      </c>
    </row>
    <row r="166" spans="1:6">
      <c r="A166">
        <v>57</v>
      </c>
      <c r="B166" t="s">
        <v>309</v>
      </c>
      <c r="C166" s="91" t="s">
        <v>97</v>
      </c>
      <c r="D166" s="87">
        <v>2.7000000000000001E-3</v>
      </c>
      <c r="E166" t="s">
        <v>105</v>
      </c>
    </row>
    <row r="167" spans="1:6">
      <c r="A167">
        <v>58</v>
      </c>
      <c r="B167" t="s">
        <v>310</v>
      </c>
      <c r="C167" s="91" t="s">
        <v>97</v>
      </c>
      <c r="D167" s="87">
        <v>3.93</v>
      </c>
      <c r="E167" t="s">
        <v>228</v>
      </c>
      <c r="F167" t="s">
        <v>337</v>
      </c>
    </row>
    <row r="168" spans="1:6">
      <c r="A168">
        <v>59</v>
      </c>
      <c r="B168" t="s">
        <v>311</v>
      </c>
      <c r="C168" s="91" t="s">
        <v>97</v>
      </c>
      <c r="D168" s="87">
        <v>6.74</v>
      </c>
      <c r="E168" t="s">
        <v>134</v>
      </c>
      <c r="F168" s="94" t="s">
        <v>479</v>
      </c>
    </row>
    <row r="169" spans="1:6" ht="25.5">
      <c r="A169" s="107">
        <v>60</v>
      </c>
      <c r="B169" s="107" t="s">
        <v>312</v>
      </c>
      <c r="C169" s="109" t="s">
        <v>97</v>
      </c>
      <c r="D169" s="110">
        <v>2.4</v>
      </c>
      <c r="E169" s="112" t="s">
        <v>846</v>
      </c>
    </row>
    <row r="170" spans="1:6">
      <c r="A170">
        <v>61</v>
      </c>
      <c r="B170" t="s">
        <v>313</v>
      </c>
      <c r="C170" s="91" t="s">
        <v>97</v>
      </c>
      <c r="D170" s="87">
        <v>1.0761000000000001</v>
      </c>
      <c r="E170" t="s">
        <v>105</v>
      </c>
    </row>
    <row r="171" spans="1:6">
      <c r="A171">
        <v>62</v>
      </c>
      <c r="B171" t="s">
        <v>314</v>
      </c>
      <c r="C171" s="91" t="s">
        <v>97</v>
      </c>
      <c r="D171" s="87">
        <v>0.8</v>
      </c>
      <c r="E171" t="s">
        <v>229</v>
      </c>
    </row>
    <row r="172" spans="1:6">
      <c r="A172">
        <v>63</v>
      </c>
      <c r="B172" t="s">
        <v>315</v>
      </c>
      <c r="C172" s="91" t="s">
        <v>97</v>
      </c>
      <c r="D172" s="87">
        <v>13.1105</v>
      </c>
      <c r="E172" t="s">
        <v>105</v>
      </c>
    </row>
    <row r="173" spans="1:6">
      <c r="A173">
        <v>64</v>
      </c>
      <c r="B173" t="s">
        <v>316</v>
      </c>
      <c r="C173" s="91" t="s">
        <v>97</v>
      </c>
      <c r="D173" s="87">
        <v>0.23769999999999999</v>
      </c>
      <c r="E173" t="s">
        <v>230</v>
      </c>
    </row>
    <row r="174" spans="1:6">
      <c r="A174">
        <v>65</v>
      </c>
      <c r="B174" t="s">
        <v>317</v>
      </c>
      <c r="C174" s="91" t="s">
        <v>97</v>
      </c>
      <c r="D174" s="87">
        <v>0.2676</v>
      </c>
      <c r="E174" t="s">
        <v>105</v>
      </c>
    </row>
    <row r="175" spans="1:6">
      <c r="A175">
        <v>66</v>
      </c>
      <c r="B175" t="s">
        <v>318</v>
      </c>
      <c r="C175" s="91" t="s">
        <v>97</v>
      </c>
      <c r="D175" s="87">
        <v>3.13</v>
      </c>
      <c r="E175" t="s">
        <v>231</v>
      </c>
    </row>
    <row r="176" spans="1:6">
      <c r="A176">
        <v>67</v>
      </c>
      <c r="B176" t="s">
        <v>319</v>
      </c>
      <c r="C176" s="91" t="s">
        <v>97</v>
      </c>
      <c r="D176" s="87">
        <v>1.78</v>
      </c>
      <c r="E176" t="s">
        <v>134</v>
      </c>
      <c r="F176" t="s">
        <v>338</v>
      </c>
    </row>
    <row r="177" spans="1:6">
      <c r="A177">
        <v>68</v>
      </c>
      <c r="B177" t="s">
        <v>320</v>
      </c>
      <c r="C177" s="91" t="s">
        <v>97</v>
      </c>
      <c r="D177" s="87">
        <v>0.64810000000000001</v>
      </c>
      <c r="E177" t="s">
        <v>105</v>
      </c>
    </row>
    <row r="178" spans="1:6">
      <c r="A178">
        <v>69</v>
      </c>
      <c r="B178" t="s">
        <v>321</v>
      </c>
      <c r="C178" s="91" t="s">
        <v>97</v>
      </c>
      <c r="D178" s="87">
        <v>3.4824000000000002</v>
      </c>
      <c r="E178" t="s">
        <v>223</v>
      </c>
    </row>
    <row r="179" spans="1:6">
      <c r="A179">
        <v>70</v>
      </c>
      <c r="B179" t="s">
        <v>322</v>
      </c>
      <c r="C179" s="91" t="s">
        <v>97</v>
      </c>
      <c r="D179" s="87">
        <v>1.647</v>
      </c>
      <c r="E179" t="s">
        <v>105</v>
      </c>
    </row>
    <row r="180" spans="1:6">
      <c r="A180">
        <v>71</v>
      </c>
      <c r="B180" t="s">
        <v>323</v>
      </c>
      <c r="C180" s="91" t="s">
        <v>97</v>
      </c>
      <c r="D180" s="87">
        <v>3.08</v>
      </c>
      <c r="E180" t="s">
        <v>134</v>
      </c>
      <c r="F180" t="s">
        <v>280</v>
      </c>
    </row>
    <row r="181" spans="1:6">
      <c r="A181">
        <v>72</v>
      </c>
      <c r="B181" t="s">
        <v>324</v>
      </c>
      <c r="C181" s="91" t="s">
        <v>97</v>
      </c>
      <c r="D181" s="87">
        <v>0.32300000000000001</v>
      </c>
      <c r="E181" t="s">
        <v>105</v>
      </c>
    </row>
    <row r="182" spans="1:6">
      <c r="A182">
        <v>73</v>
      </c>
      <c r="B182" t="s">
        <v>325</v>
      </c>
      <c r="C182" s="91" t="s">
        <v>97</v>
      </c>
      <c r="D182" s="87">
        <v>0.77</v>
      </c>
      <c r="E182" t="s">
        <v>134</v>
      </c>
      <c r="F182" t="s">
        <v>339</v>
      </c>
    </row>
    <row r="183" spans="1:6">
      <c r="A183">
        <v>74</v>
      </c>
      <c r="B183" t="s">
        <v>326</v>
      </c>
      <c r="C183" s="91" t="s">
        <v>97</v>
      </c>
      <c r="D183" s="87">
        <v>1.9E-3</v>
      </c>
      <c r="E183" t="s">
        <v>134</v>
      </c>
      <c r="F183" t="s">
        <v>270</v>
      </c>
    </row>
    <row r="184" spans="1:6" ht="25.5">
      <c r="A184" s="107">
        <v>75</v>
      </c>
      <c r="B184" s="107" t="s">
        <v>327</v>
      </c>
      <c r="C184" s="109" t="s">
        <v>97</v>
      </c>
      <c r="D184" s="110">
        <v>11</v>
      </c>
      <c r="E184" s="108" t="s">
        <v>848</v>
      </c>
    </row>
    <row r="185" spans="1:6" ht="25.5">
      <c r="A185" s="107">
        <v>76</v>
      </c>
      <c r="B185" s="107" t="s">
        <v>328</v>
      </c>
      <c r="C185" s="109" t="s">
        <v>97</v>
      </c>
      <c r="D185" s="110">
        <v>22.5</v>
      </c>
      <c r="E185" s="111" t="s">
        <v>847</v>
      </c>
    </row>
    <row r="186" spans="1:6">
      <c r="A186">
        <v>77</v>
      </c>
      <c r="B186" t="s">
        <v>329</v>
      </c>
      <c r="C186" s="91" t="s">
        <v>97</v>
      </c>
      <c r="D186" s="87">
        <v>0.98129999999999995</v>
      </c>
      <c r="E186" t="s">
        <v>105</v>
      </c>
    </row>
    <row r="187" spans="1:6">
      <c r="A187">
        <v>78</v>
      </c>
      <c r="B187" t="s">
        <v>330</v>
      </c>
      <c r="C187" s="91" t="s">
        <v>97</v>
      </c>
      <c r="D187" s="87">
        <v>2.16</v>
      </c>
      <c r="E187" t="s">
        <v>134</v>
      </c>
      <c r="F187" t="s">
        <v>340</v>
      </c>
    </row>
    <row r="188" spans="1:6">
      <c r="A188">
        <v>79</v>
      </c>
      <c r="B188" t="s">
        <v>331</v>
      </c>
      <c r="C188" s="91" t="s">
        <v>97</v>
      </c>
      <c r="D188" s="87">
        <v>2.0632000000000001</v>
      </c>
      <c r="E188" t="s">
        <v>232</v>
      </c>
    </row>
    <row r="189" spans="1:6">
      <c r="A189">
        <v>80</v>
      </c>
      <c r="B189" t="s">
        <v>332</v>
      </c>
      <c r="C189" s="91" t="s">
        <v>97</v>
      </c>
      <c r="D189" s="87">
        <v>5.9653</v>
      </c>
      <c r="E189" t="s">
        <v>105</v>
      </c>
    </row>
    <row r="190" spans="1:6">
      <c r="A190">
        <v>81</v>
      </c>
      <c r="B190" t="s">
        <v>333</v>
      </c>
      <c r="C190" s="91" t="s">
        <v>97</v>
      </c>
      <c r="D190" s="87">
        <v>4.93</v>
      </c>
      <c r="E190" t="s">
        <v>233</v>
      </c>
    </row>
    <row r="191" spans="1:6">
      <c r="A191">
        <v>82</v>
      </c>
      <c r="B191" t="s">
        <v>333</v>
      </c>
      <c r="C191" s="91" t="s">
        <v>97</v>
      </c>
      <c r="D191" s="87">
        <v>1.57</v>
      </c>
      <c r="E191" t="s">
        <v>213</v>
      </c>
      <c r="F191" t="s">
        <v>341</v>
      </c>
    </row>
    <row r="192" spans="1:6">
      <c r="A192">
        <v>83</v>
      </c>
      <c r="B192" t="s">
        <v>334</v>
      </c>
      <c r="C192" s="91" t="s">
        <v>97</v>
      </c>
      <c r="D192" s="87">
        <v>0.64810000000000001</v>
      </c>
      <c r="E192" t="s">
        <v>105</v>
      </c>
    </row>
    <row r="193" spans="1:6">
      <c r="A193">
        <v>84</v>
      </c>
      <c r="B193" t="s">
        <v>335</v>
      </c>
      <c r="C193" s="91" t="s">
        <v>97</v>
      </c>
      <c r="D193" s="87">
        <v>31.1</v>
      </c>
      <c r="E193" t="s">
        <v>222</v>
      </c>
    </row>
    <row r="194" spans="1:6">
      <c r="A194">
        <v>85</v>
      </c>
      <c r="B194" t="s">
        <v>342</v>
      </c>
      <c r="C194" s="91" t="s">
        <v>97</v>
      </c>
      <c r="D194" s="87">
        <v>1.5079</v>
      </c>
      <c r="E194" t="s">
        <v>234</v>
      </c>
    </row>
    <row r="195" spans="1:6">
      <c r="A195">
        <v>86</v>
      </c>
      <c r="B195" t="s">
        <v>343</v>
      </c>
      <c r="C195" s="91" t="s">
        <v>97</v>
      </c>
      <c r="D195" s="87">
        <v>1.05</v>
      </c>
      <c r="E195" t="s">
        <v>134</v>
      </c>
      <c r="F195" t="s">
        <v>369</v>
      </c>
    </row>
    <row r="196" spans="1:6">
      <c r="A196">
        <v>87</v>
      </c>
      <c r="B196" t="s">
        <v>344</v>
      </c>
      <c r="C196" s="91" t="s">
        <v>97</v>
      </c>
      <c r="D196" s="87">
        <v>2.17</v>
      </c>
      <c r="E196" t="s">
        <v>134</v>
      </c>
      <c r="F196" t="s">
        <v>370</v>
      </c>
    </row>
    <row r="197" spans="1:6">
      <c r="A197">
        <v>88</v>
      </c>
      <c r="B197" t="s">
        <v>345</v>
      </c>
      <c r="C197" s="91" t="s">
        <v>97</v>
      </c>
      <c r="D197" s="87">
        <v>2.4</v>
      </c>
      <c r="E197" t="s">
        <v>235</v>
      </c>
    </row>
    <row r="198" spans="1:6">
      <c r="A198">
        <v>89</v>
      </c>
      <c r="B198" t="s">
        <v>346</v>
      </c>
      <c r="C198" s="91" t="s">
        <v>97</v>
      </c>
      <c r="D198" s="87">
        <v>1.54</v>
      </c>
      <c r="E198" t="s">
        <v>236</v>
      </c>
      <c r="F198" s="92">
        <v>1.54</v>
      </c>
    </row>
    <row r="199" spans="1:6">
      <c r="A199">
        <v>90</v>
      </c>
      <c r="B199" t="s">
        <v>347</v>
      </c>
      <c r="C199" s="91" t="s">
        <v>97</v>
      </c>
      <c r="D199" s="87">
        <v>4.88</v>
      </c>
      <c r="E199" t="s">
        <v>237</v>
      </c>
    </row>
    <row r="200" spans="1:6">
      <c r="A200">
        <v>91</v>
      </c>
      <c r="B200" t="s">
        <v>348</v>
      </c>
      <c r="C200" s="91" t="s">
        <v>97</v>
      </c>
      <c r="D200" s="87">
        <v>2.1100000000000001E-2</v>
      </c>
      <c r="E200" t="s">
        <v>134</v>
      </c>
      <c r="F200" t="s">
        <v>371</v>
      </c>
    </row>
    <row r="201" spans="1:6">
      <c r="A201">
        <v>92</v>
      </c>
      <c r="B201" t="s">
        <v>349</v>
      </c>
      <c r="C201" s="91" t="s">
        <v>97</v>
      </c>
      <c r="D201" s="87">
        <v>11.690099999999999</v>
      </c>
      <c r="E201" t="s">
        <v>105</v>
      </c>
    </row>
    <row r="202" spans="1:6">
      <c r="A202">
        <v>93</v>
      </c>
      <c r="B202" t="s">
        <v>350</v>
      </c>
      <c r="C202" s="91" t="s">
        <v>97</v>
      </c>
      <c r="D202" s="87">
        <v>2.65</v>
      </c>
      <c r="E202" t="s">
        <v>213</v>
      </c>
      <c r="F202" t="s">
        <v>372</v>
      </c>
    </row>
    <row r="203" spans="1:6" ht="25.5">
      <c r="A203" s="107">
        <v>94</v>
      </c>
      <c r="B203" s="107" t="s">
        <v>351</v>
      </c>
      <c r="C203" s="109" t="s">
        <v>97</v>
      </c>
      <c r="D203" s="110">
        <v>61.2</v>
      </c>
      <c r="E203" s="107" t="s">
        <v>104</v>
      </c>
      <c r="F203" s="112" t="s">
        <v>849</v>
      </c>
    </row>
    <row r="204" spans="1:6">
      <c r="A204">
        <v>95</v>
      </c>
      <c r="B204" t="s">
        <v>352</v>
      </c>
      <c r="C204" s="91" t="s">
        <v>97</v>
      </c>
      <c r="D204" s="87">
        <v>0.52359999999999995</v>
      </c>
      <c r="E204" t="s">
        <v>105</v>
      </c>
    </row>
    <row r="205" spans="1:6">
      <c r="A205">
        <v>96</v>
      </c>
      <c r="B205" t="s">
        <v>353</v>
      </c>
      <c r="C205" s="91" t="s">
        <v>97</v>
      </c>
      <c r="D205" s="87">
        <v>3.36</v>
      </c>
      <c r="E205" t="s">
        <v>238</v>
      </c>
    </row>
    <row r="206" spans="1:6">
      <c r="A206">
        <v>97</v>
      </c>
      <c r="B206" t="s">
        <v>354</v>
      </c>
      <c r="C206" s="91" t="s">
        <v>97</v>
      </c>
      <c r="D206" s="87">
        <v>0.87690000000000001</v>
      </c>
      <c r="E206" t="s">
        <v>105</v>
      </c>
    </row>
    <row r="207" spans="1:6" ht="25.5">
      <c r="A207" s="107">
        <v>98</v>
      </c>
      <c r="B207" s="107" t="s">
        <v>355</v>
      </c>
      <c r="C207" s="109" t="s">
        <v>97</v>
      </c>
      <c r="D207" s="110">
        <v>2.39</v>
      </c>
      <c r="E207" s="111" t="s">
        <v>850</v>
      </c>
    </row>
    <row r="208" spans="1:6">
      <c r="A208">
        <v>99</v>
      </c>
      <c r="B208" t="s">
        <v>356</v>
      </c>
      <c r="C208" s="91" t="s">
        <v>97</v>
      </c>
      <c r="D208" s="87">
        <v>1.3015000000000001</v>
      </c>
      <c r="E208" t="s">
        <v>105</v>
      </c>
    </row>
    <row r="209" spans="1:6">
      <c r="A209">
        <v>100</v>
      </c>
      <c r="B209" t="s">
        <v>357</v>
      </c>
      <c r="C209" s="91" t="s">
        <v>97</v>
      </c>
      <c r="D209" s="87">
        <v>2.1686999999999999</v>
      </c>
      <c r="E209" t="s">
        <v>239</v>
      </c>
    </row>
    <row r="210" spans="1:6" ht="25.5">
      <c r="A210" s="107">
        <v>101</v>
      </c>
      <c r="B210" s="107" t="s">
        <v>358</v>
      </c>
      <c r="C210" s="109" t="s">
        <v>97</v>
      </c>
      <c r="D210" s="110">
        <v>0.8921</v>
      </c>
      <c r="E210" s="111" t="s">
        <v>851</v>
      </c>
    </row>
    <row r="211" spans="1:6">
      <c r="A211">
        <v>102</v>
      </c>
      <c r="B211" t="s">
        <v>359</v>
      </c>
      <c r="C211" s="91" t="s">
        <v>97</v>
      </c>
      <c r="D211" s="87">
        <v>1.44</v>
      </c>
      <c r="E211" t="s">
        <v>240</v>
      </c>
    </row>
    <row r="212" spans="1:6" ht="25.5">
      <c r="A212" s="107">
        <v>103</v>
      </c>
      <c r="B212" s="107" t="s">
        <v>360</v>
      </c>
      <c r="C212" s="109" t="s">
        <v>97</v>
      </c>
      <c r="D212" s="110">
        <v>1.19</v>
      </c>
      <c r="E212" s="111" t="s">
        <v>852</v>
      </c>
    </row>
    <row r="213" spans="1:6">
      <c r="A213">
        <v>104</v>
      </c>
      <c r="B213" t="s">
        <v>361</v>
      </c>
      <c r="C213" s="91" t="s">
        <v>97</v>
      </c>
      <c r="D213" s="87">
        <v>2.7248000000000001</v>
      </c>
      <c r="E213" t="s">
        <v>241</v>
      </c>
    </row>
    <row r="214" spans="1:6">
      <c r="A214">
        <v>105</v>
      </c>
      <c r="B214" t="s">
        <v>362</v>
      </c>
      <c r="C214" s="91" t="s">
        <v>97</v>
      </c>
      <c r="D214" s="87">
        <v>0.20200000000000001</v>
      </c>
      <c r="E214" t="s">
        <v>242</v>
      </c>
    </row>
    <row r="215" spans="1:6">
      <c r="A215">
        <v>106</v>
      </c>
      <c r="B215" t="s">
        <v>363</v>
      </c>
      <c r="C215" s="91" t="s">
        <v>97</v>
      </c>
      <c r="D215" s="87">
        <v>3.6</v>
      </c>
      <c r="E215" t="s">
        <v>243</v>
      </c>
    </row>
    <row r="216" spans="1:6">
      <c r="A216">
        <v>107</v>
      </c>
      <c r="B216" t="s">
        <v>364</v>
      </c>
      <c r="C216" s="91" t="s">
        <v>97</v>
      </c>
      <c r="D216" s="87">
        <v>1.0377000000000001</v>
      </c>
      <c r="E216" t="s">
        <v>244</v>
      </c>
    </row>
    <row r="217" spans="1:6">
      <c r="A217">
        <v>108</v>
      </c>
      <c r="B217" t="s">
        <v>364</v>
      </c>
      <c r="C217" s="91" t="s">
        <v>97</v>
      </c>
      <c r="D217" s="87">
        <v>1.0377000000000001</v>
      </c>
      <c r="E217" t="s">
        <v>105</v>
      </c>
    </row>
    <row r="218" spans="1:6">
      <c r="A218">
        <v>109</v>
      </c>
      <c r="B218" t="s">
        <v>365</v>
      </c>
      <c r="C218" s="91" t="s">
        <v>97</v>
      </c>
      <c r="D218" s="87">
        <v>0.32490000000000002</v>
      </c>
      <c r="E218" t="s">
        <v>105</v>
      </c>
    </row>
    <row r="219" spans="1:6" ht="25.5">
      <c r="A219" s="107">
        <v>110</v>
      </c>
      <c r="B219" s="107" t="s">
        <v>366</v>
      </c>
      <c r="C219" s="109" t="s">
        <v>97</v>
      </c>
      <c r="D219" s="110">
        <v>1.67</v>
      </c>
      <c r="E219" s="112" t="s">
        <v>853</v>
      </c>
    </row>
    <row r="220" spans="1:6" ht="38.25">
      <c r="A220" s="107">
        <v>111</v>
      </c>
      <c r="B220" s="107" t="s">
        <v>367</v>
      </c>
      <c r="C220" s="109" t="s">
        <v>97</v>
      </c>
      <c r="D220" s="110">
        <v>3.77</v>
      </c>
      <c r="E220" s="107" t="s">
        <v>104</v>
      </c>
      <c r="F220" s="112" t="s">
        <v>854</v>
      </c>
    </row>
    <row r="221" spans="1:6">
      <c r="A221">
        <v>112</v>
      </c>
      <c r="B221" t="s">
        <v>368</v>
      </c>
      <c r="C221" s="91" t="s">
        <v>97</v>
      </c>
      <c r="D221" s="87">
        <v>1.34</v>
      </c>
      <c r="E221" t="s">
        <v>245</v>
      </c>
    </row>
    <row r="222" spans="1:6" ht="25.5">
      <c r="A222" s="107">
        <v>113</v>
      </c>
      <c r="B222" s="107" t="s">
        <v>373</v>
      </c>
      <c r="C222" s="109" t="s">
        <v>97</v>
      </c>
      <c r="D222" s="110">
        <v>1.64</v>
      </c>
      <c r="E222" s="107" t="s">
        <v>104</v>
      </c>
      <c r="F222" s="112" t="s">
        <v>855</v>
      </c>
    </row>
    <row r="223" spans="1:6" ht="25.5">
      <c r="A223" s="107">
        <v>114</v>
      </c>
      <c r="B223" s="107" t="s">
        <v>374</v>
      </c>
      <c r="C223" s="109" t="s">
        <v>97</v>
      </c>
      <c r="D223" s="110">
        <v>0.47399999999999998</v>
      </c>
      <c r="E223" s="112" t="s">
        <v>856</v>
      </c>
    </row>
    <row r="224" spans="1:6">
      <c r="A224">
        <v>115</v>
      </c>
      <c r="B224" t="s">
        <v>375</v>
      </c>
      <c r="C224" s="91" t="s">
        <v>97</v>
      </c>
      <c r="D224" s="87">
        <v>6.04</v>
      </c>
      <c r="E224" t="s">
        <v>213</v>
      </c>
      <c r="F224" t="s">
        <v>389</v>
      </c>
    </row>
    <row r="225" spans="1:6">
      <c r="A225">
        <v>116</v>
      </c>
      <c r="B225" t="s">
        <v>376</v>
      </c>
      <c r="C225" s="91" t="s">
        <v>97</v>
      </c>
      <c r="D225" s="87">
        <v>2.65</v>
      </c>
      <c r="E225" t="s">
        <v>246</v>
      </c>
    </row>
    <row r="226" spans="1:6">
      <c r="A226">
        <v>117</v>
      </c>
      <c r="B226" t="s">
        <v>378</v>
      </c>
      <c r="C226" s="91" t="s">
        <v>97</v>
      </c>
      <c r="D226" s="87">
        <v>0.44829999999999998</v>
      </c>
      <c r="E226" t="s">
        <v>247</v>
      </c>
    </row>
    <row r="227" spans="1:6">
      <c r="A227">
        <v>118</v>
      </c>
      <c r="B227" t="s">
        <v>377</v>
      </c>
      <c r="C227" s="91" t="s">
        <v>97</v>
      </c>
      <c r="D227" s="87">
        <v>0.13800000000000001</v>
      </c>
      <c r="E227" t="s">
        <v>248</v>
      </c>
    </row>
    <row r="228" spans="1:6">
      <c r="A228">
        <v>119</v>
      </c>
      <c r="B228" t="s">
        <v>379</v>
      </c>
      <c r="C228" s="91" t="s">
        <v>97</v>
      </c>
      <c r="D228" s="87">
        <v>0.35399999999999998</v>
      </c>
      <c r="E228" t="s">
        <v>105</v>
      </c>
    </row>
    <row r="229" spans="1:6">
      <c r="A229">
        <v>120</v>
      </c>
      <c r="B229" t="s">
        <v>380</v>
      </c>
      <c r="C229" s="91" t="s">
        <v>97</v>
      </c>
      <c r="D229" s="87">
        <v>2.1756000000000002</v>
      </c>
      <c r="E229" t="s">
        <v>105</v>
      </c>
    </row>
    <row r="230" spans="1:6" ht="25.5">
      <c r="A230" s="107">
        <v>121</v>
      </c>
      <c r="B230" s="107" t="s">
        <v>381</v>
      </c>
      <c r="C230" s="109" t="s">
        <v>97</v>
      </c>
      <c r="D230" s="110">
        <v>5.05</v>
      </c>
      <c r="E230" s="107" t="s">
        <v>134</v>
      </c>
      <c r="F230" s="112" t="s">
        <v>857</v>
      </c>
    </row>
    <row r="231" spans="1:6">
      <c r="A231">
        <v>122</v>
      </c>
      <c r="B231" t="s">
        <v>382</v>
      </c>
      <c r="C231" s="91" t="s">
        <v>97</v>
      </c>
      <c r="D231" s="87">
        <v>1.0109999999999999</v>
      </c>
      <c r="E231" t="s">
        <v>105</v>
      </c>
    </row>
    <row r="232" spans="1:6">
      <c r="A232">
        <v>123</v>
      </c>
      <c r="B232" t="s">
        <v>383</v>
      </c>
      <c r="C232" s="91" t="s">
        <v>97</v>
      </c>
      <c r="D232" s="87">
        <v>0.68520000000000003</v>
      </c>
      <c r="E232" t="s">
        <v>105</v>
      </c>
    </row>
    <row r="233" spans="1:6">
      <c r="A233">
        <v>124</v>
      </c>
      <c r="B233" t="s">
        <v>384</v>
      </c>
      <c r="C233" s="91" t="s">
        <v>97</v>
      </c>
      <c r="D233" s="87">
        <v>7.09</v>
      </c>
      <c r="E233" t="s">
        <v>104</v>
      </c>
      <c r="F233" t="s">
        <v>390</v>
      </c>
    </row>
    <row r="234" spans="1:6">
      <c r="A234">
        <v>125</v>
      </c>
      <c r="B234" t="s">
        <v>385</v>
      </c>
      <c r="C234" s="91" t="s">
        <v>97</v>
      </c>
      <c r="D234" s="87">
        <v>2.1</v>
      </c>
      <c r="E234" t="s">
        <v>249</v>
      </c>
    </row>
    <row r="235" spans="1:6" ht="25.5">
      <c r="A235" s="107">
        <v>126</v>
      </c>
      <c r="B235" s="107" t="s">
        <v>386</v>
      </c>
      <c r="C235" s="109" t="s">
        <v>97</v>
      </c>
      <c r="D235" s="110">
        <v>2.39</v>
      </c>
      <c r="E235" s="111" t="s">
        <v>850</v>
      </c>
    </row>
    <row r="236" spans="1:6">
      <c r="A236">
        <v>127</v>
      </c>
      <c r="B236" t="s">
        <v>387</v>
      </c>
      <c r="C236" s="91" t="s">
        <v>97</v>
      </c>
      <c r="D236" s="87">
        <v>3.0964</v>
      </c>
      <c r="E236" t="s">
        <v>105</v>
      </c>
    </row>
    <row r="237" spans="1:6">
      <c r="A237">
        <v>128</v>
      </c>
      <c r="B237" t="s">
        <v>388</v>
      </c>
      <c r="C237" s="91" t="s">
        <v>97</v>
      </c>
      <c r="D237" s="87">
        <v>2.31</v>
      </c>
      <c r="E237" t="s">
        <v>104</v>
      </c>
      <c r="F237" t="s">
        <v>391</v>
      </c>
    </row>
    <row r="238" spans="1:6">
      <c r="C238" s="91"/>
      <c r="D238" s="87"/>
    </row>
    <row r="239" spans="1:6" ht="18">
      <c r="B239" s="104" t="s">
        <v>404</v>
      </c>
      <c r="C239" s="106"/>
      <c r="D239" s="87"/>
    </row>
    <row r="240" spans="1:6" ht="14.25">
      <c r="B240" s="93" t="s">
        <v>392</v>
      </c>
    </row>
    <row r="241" spans="1:5">
      <c r="A241">
        <v>1</v>
      </c>
      <c r="B241" s="94" t="s">
        <v>412</v>
      </c>
      <c r="C241" s="91" t="s">
        <v>97</v>
      </c>
      <c r="D241" s="99">
        <v>1.1870000000000001</v>
      </c>
      <c r="E241" t="s">
        <v>105</v>
      </c>
    </row>
    <row r="242" spans="1:5">
      <c r="A242">
        <v>2</v>
      </c>
      <c r="B242" s="94" t="s">
        <v>413</v>
      </c>
      <c r="C242" s="91" t="s">
        <v>97</v>
      </c>
      <c r="D242">
        <v>5.3669000000000002</v>
      </c>
      <c r="E242" t="s">
        <v>858</v>
      </c>
    </row>
    <row r="243" spans="1:5">
      <c r="A243">
        <v>3</v>
      </c>
      <c r="B243" s="94" t="s">
        <v>414</v>
      </c>
      <c r="C243" s="91" t="s">
        <v>97</v>
      </c>
      <c r="D243">
        <v>6.1499999999999999E-2</v>
      </c>
      <c r="E243" t="s">
        <v>105</v>
      </c>
    </row>
    <row r="244" spans="1:5">
      <c r="A244">
        <v>4</v>
      </c>
      <c r="B244" s="94" t="s">
        <v>415</v>
      </c>
      <c r="C244" s="91" t="s">
        <v>97</v>
      </c>
      <c r="D244">
        <v>7.3499999999999996E-2</v>
      </c>
      <c r="E244" t="s">
        <v>105</v>
      </c>
    </row>
    <row r="245" spans="1:5">
      <c r="A245">
        <v>5</v>
      </c>
      <c r="B245" s="94" t="s">
        <v>416</v>
      </c>
      <c r="C245" s="91" t="s">
        <v>97</v>
      </c>
      <c r="D245">
        <v>1.0547</v>
      </c>
      <c r="E245" t="s">
        <v>405</v>
      </c>
    </row>
    <row r="246" spans="1:5">
      <c r="A246">
        <v>6</v>
      </c>
      <c r="B246" s="94" t="s">
        <v>417</v>
      </c>
      <c r="C246" s="91" t="s">
        <v>97</v>
      </c>
      <c r="D246" s="87">
        <v>2.11</v>
      </c>
      <c r="E246" t="s">
        <v>104</v>
      </c>
    </row>
    <row r="247" spans="1:5">
      <c r="A247">
        <v>7</v>
      </c>
      <c r="B247" s="94" t="s">
        <v>418</v>
      </c>
      <c r="C247" s="91" t="s">
        <v>97</v>
      </c>
      <c r="D247">
        <v>2.1221999999999999</v>
      </c>
      <c r="E247" t="s">
        <v>406</v>
      </c>
    </row>
    <row r="248" spans="1:5">
      <c r="A248">
        <v>8</v>
      </c>
      <c r="B248" s="94" t="s">
        <v>419</v>
      </c>
      <c r="C248" s="91" t="s">
        <v>97</v>
      </c>
      <c r="D248" s="87">
        <v>1.07</v>
      </c>
      <c r="E248" t="s">
        <v>134</v>
      </c>
    </row>
    <row r="249" spans="1:5" ht="38.25">
      <c r="A249" s="107">
        <v>9</v>
      </c>
      <c r="B249" s="113" t="s">
        <v>420</v>
      </c>
      <c r="C249" s="109" t="s">
        <v>97</v>
      </c>
      <c r="D249" s="107">
        <v>0.61570000000000003</v>
      </c>
      <c r="E249" s="112" t="s">
        <v>859</v>
      </c>
    </row>
    <row r="250" spans="1:5" ht="38.25">
      <c r="A250" s="107">
        <v>10</v>
      </c>
      <c r="B250" s="113" t="s">
        <v>421</v>
      </c>
      <c r="C250" s="109" t="s">
        <v>97</v>
      </c>
      <c r="D250" s="110">
        <v>0.61570000000000003</v>
      </c>
      <c r="E250" s="112" t="s">
        <v>860</v>
      </c>
    </row>
    <row r="251" spans="1:5">
      <c r="A251">
        <v>11</v>
      </c>
      <c r="B251" s="94" t="s">
        <v>422</v>
      </c>
      <c r="C251" s="91" t="s">
        <v>97</v>
      </c>
      <c r="D251" s="87">
        <v>0.85</v>
      </c>
      <c r="E251" t="s">
        <v>407</v>
      </c>
    </row>
    <row r="252" spans="1:5">
      <c r="A252">
        <v>12</v>
      </c>
      <c r="B252" s="94" t="s">
        <v>423</v>
      </c>
      <c r="C252" s="91" t="s">
        <v>97</v>
      </c>
      <c r="D252" s="87">
        <v>2.11</v>
      </c>
      <c r="E252" t="s">
        <v>104</v>
      </c>
    </row>
    <row r="253" spans="1:5">
      <c r="A253">
        <v>13</v>
      </c>
      <c r="B253" s="94" t="s">
        <v>424</v>
      </c>
      <c r="C253" s="91" t="s">
        <v>97</v>
      </c>
      <c r="D253" s="87">
        <v>2.1</v>
      </c>
      <c r="E253" t="s">
        <v>104</v>
      </c>
    </row>
    <row r="254" spans="1:5">
      <c r="A254">
        <v>14</v>
      </c>
      <c r="B254" s="94" t="s">
        <v>425</v>
      </c>
      <c r="C254" s="91" t="s">
        <v>97</v>
      </c>
      <c r="D254" s="87">
        <v>1.26</v>
      </c>
      <c r="E254" t="s">
        <v>104</v>
      </c>
    </row>
    <row r="255" spans="1:5" ht="14.25">
      <c r="B255" s="93" t="s">
        <v>393</v>
      </c>
    </row>
    <row r="256" spans="1:5">
      <c r="A256">
        <v>1</v>
      </c>
      <c r="B256" s="94" t="s">
        <v>426</v>
      </c>
      <c r="C256" s="91" t="s">
        <v>97</v>
      </c>
      <c r="D256" s="87">
        <v>0.72430000000000005</v>
      </c>
      <c r="E256" t="s">
        <v>105</v>
      </c>
    </row>
    <row r="257" spans="1:6">
      <c r="A257">
        <v>2</v>
      </c>
      <c r="B257" s="94" t="s">
        <v>427</v>
      </c>
      <c r="C257" s="91" t="s">
        <v>97</v>
      </c>
      <c r="D257" s="87">
        <v>0.82599999999999996</v>
      </c>
      <c r="E257" t="s">
        <v>134</v>
      </c>
    </row>
    <row r="258" spans="1:6">
      <c r="A258">
        <v>3</v>
      </c>
      <c r="B258" s="94" t="s">
        <v>428</v>
      </c>
      <c r="C258" s="91" t="s">
        <v>97</v>
      </c>
      <c r="D258" s="87">
        <v>1.1614</v>
      </c>
      <c r="E258" s="94" t="s">
        <v>134</v>
      </c>
      <c r="F258" s="94" t="s">
        <v>477</v>
      </c>
    </row>
    <row r="259" spans="1:6">
      <c r="A259">
        <v>4</v>
      </c>
      <c r="B259" s="94" t="s">
        <v>429</v>
      </c>
      <c r="C259" s="91" t="s">
        <v>97</v>
      </c>
      <c r="D259" s="87">
        <v>1.0768</v>
      </c>
      <c r="E259" t="s">
        <v>105</v>
      </c>
    </row>
    <row r="260" spans="1:6">
      <c r="A260">
        <v>5</v>
      </c>
      <c r="B260" s="94" t="s">
        <v>430</v>
      </c>
      <c r="C260" s="91" t="s">
        <v>97</v>
      </c>
      <c r="D260" s="87">
        <v>0.20749999999999999</v>
      </c>
      <c r="E260" t="s">
        <v>105</v>
      </c>
    </row>
    <row r="261" spans="1:6">
      <c r="A261">
        <v>6</v>
      </c>
      <c r="B261" s="94" t="s">
        <v>431</v>
      </c>
      <c r="C261" s="91" t="s">
        <v>97</v>
      </c>
      <c r="D261" s="87">
        <v>1.4755</v>
      </c>
      <c r="E261" t="s">
        <v>105</v>
      </c>
    </row>
    <row r="262" spans="1:6">
      <c r="A262">
        <v>7</v>
      </c>
      <c r="B262" s="94" t="s">
        <v>393</v>
      </c>
      <c r="C262" s="91" t="s">
        <v>97</v>
      </c>
      <c r="D262" s="87">
        <v>0.73499999999999999</v>
      </c>
      <c r="E262" t="s">
        <v>229</v>
      </c>
    </row>
    <row r="263" spans="1:6">
      <c r="A263">
        <v>8</v>
      </c>
      <c r="B263" s="94" t="s">
        <v>432</v>
      </c>
      <c r="C263" s="91" t="s">
        <v>97</v>
      </c>
      <c r="D263" s="87">
        <v>0.82599999999999996</v>
      </c>
      <c r="E263" t="s">
        <v>104</v>
      </c>
    </row>
    <row r="264" spans="1:6">
      <c r="A264">
        <v>9</v>
      </c>
      <c r="B264" s="94" t="s">
        <v>433</v>
      </c>
      <c r="C264" s="91" t="s">
        <v>97</v>
      </c>
      <c r="D264" s="87">
        <v>0.72430000000000005</v>
      </c>
      <c r="E264" t="s">
        <v>408</v>
      </c>
    </row>
    <row r="265" spans="1:6">
      <c r="A265">
        <v>10</v>
      </c>
      <c r="B265" s="94" t="s">
        <v>434</v>
      </c>
      <c r="C265" s="91" t="s">
        <v>97</v>
      </c>
      <c r="D265" s="87">
        <v>3.19</v>
      </c>
      <c r="E265" t="s">
        <v>104</v>
      </c>
    </row>
    <row r="266" spans="1:6">
      <c r="A266">
        <v>11</v>
      </c>
      <c r="B266" s="94" t="s">
        <v>435</v>
      </c>
      <c r="C266" s="91" t="s">
        <v>97</v>
      </c>
      <c r="D266" s="87">
        <v>0.72430000000000005</v>
      </c>
      <c r="E266" t="s">
        <v>408</v>
      </c>
    </row>
    <row r="267" spans="1:6">
      <c r="A267">
        <v>12</v>
      </c>
      <c r="B267" s="94" t="s">
        <v>436</v>
      </c>
      <c r="C267" s="91" t="s">
        <v>97</v>
      </c>
      <c r="D267" s="87">
        <v>0.51</v>
      </c>
      <c r="E267" t="s">
        <v>104</v>
      </c>
    </row>
    <row r="268" spans="1:6" ht="14.25">
      <c r="B268" s="93" t="s">
        <v>394</v>
      </c>
    </row>
    <row r="269" spans="1:6">
      <c r="A269">
        <v>1</v>
      </c>
      <c r="B269" s="94" t="s">
        <v>437</v>
      </c>
      <c r="C269" s="91" t="s">
        <v>97</v>
      </c>
      <c r="D269" s="100">
        <v>27.7</v>
      </c>
      <c r="E269" t="s">
        <v>104</v>
      </c>
    </row>
    <row r="270" spans="1:6">
      <c r="A270">
        <v>2</v>
      </c>
      <c r="B270" s="94" t="s">
        <v>438</v>
      </c>
      <c r="C270" s="91" t="s">
        <v>97</v>
      </c>
      <c r="D270" s="100">
        <v>83.1</v>
      </c>
      <c r="E270" t="s">
        <v>104</v>
      </c>
    </row>
    <row r="271" spans="1:6" ht="14.25">
      <c r="B271" s="93" t="s">
        <v>395</v>
      </c>
    </row>
    <row r="272" spans="1:6">
      <c r="A272">
        <v>1</v>
      </c>
      <c r="B272" s="94" t="s">
        <v>439</v>
      </c>
      <c r="C272" s="91" t="s">
        <v>97</v>
      </c>
      <c r="D272" s="100">
        <v>2.9999999999999997E-4</v>
      </c>
      <c r="E272" t="s">
        <v>213</v>
      </c>
    </row>
    <row r="273" spans="1:5">
      <c r="A273">
        <v>2</v>
      </c>
      <c r="B273" s="94" t="s">
        <v>439</v>
      </c>
      <c r="C273" s="102" t="s">
        <v>440</v>
      </c>
      <c r="D273" s="100">
        <v>2.64E-2</v>
      </c>
      <c r="E273" t="s">
        <v>409</v>
      </c>
    </row>
    <row r="274" spans="1:5">
      <c r="A274">
        <v>3</v>
      </c>
      <c r="B274" s="94" t="s">
        <v>442</v>
      </c>
      <c r="C274" s="91" t="s">
        <v>97</v>
      </c>
      <c r="D274" s="101">
        <v>2.58E-5</v>
      </c>
      <c r="E274" t="s">
        <v>213</v>
      </c>
    </row>
    <row r="275" spans="1:5">
      <c r="A275">
        <v>4</v>
      </c>
      <c r="B275" s="94" t="s">
        <v>443</v>
      </c>
      <c r="C275" s="91" t="s">
        <v>97</v>
      </c>
      <c r="D275" s="100">
        <v>0.24160000000000001</v>
      </c>
      <c r="E275" t="s">
        <v>105</v>
      </c>
    </row>
    <row r="276" spans="1:5">
      <c r="A276">
        <v>5</v>
      </c>
      <c r="B276" s="94" t="s">
        <v>444</v>
      </c>
      <c r="C276" s="91" t="s">
        <v>97</v>
      </c>
      <c r="D276" s="100">
        <v>2.9999999999999997E-4</v>
      </c>
      <c r="E276" t="s">
        <v>104</v>
      </c>
    </row>
    <row r="277" spans="1:5">
      <c r="A277">
        <v>6</v>
      </c>
      <c r="B277" s="94" t="s">
        <v>445</v>
      </c>
      <c r="C277" s="102" t="s">
        <v>441</v>
      </c>
      <c r="D277" s="100">
        <v>1.1999999999999999E-3</v>
      </c>
      <c r="E277" t="s">
        <v>410</v>
      </c>
    </row>
    <row r="278" spans="1:5">
      <c r="A278">
        <v>7</v>
      </c>
      <c r="B278" s="94" t="s">
        <v>446</v>
      </c>
      <c r="C278" s="91" t="s">
        <v>97</v>
      </c>
      <c r="D278" s="100">
        <v>0.13589999999999999</v>
      </c>
      <c r="E278" t="s">
        <v>105</v>
      </c>
    </row>
    <row r="279" spans="1:5" ht="14.25">
      <c r="B279" s="93" t="s">
        <v>396</v>
      </c>
    </row>
    <row r="280" spans="1:5">
      <c r="A280">
        <v>1</v>
      </c>
      <c r="B280" s="94" t="s">
        <v>447</v>
      </c>
      <c r="C280" s="91" t="s">
        <v>97</v>
      </c>
      <c r="D280" s="100">
        <v>2.8999999999999998E-3</v>
      </c>
      <c r="E280" t="s">
        <v>213</v>
      </c>
    </row>
    <row r="281" spans="1:5">
      <c r="A281">
        <v>2</v>
      </c>
      <c r="B281" s="94" t="s">
        <v>448</v>
      </c>
      <c r="C281" s="91" t="s">
        <v>97</v>
      </c>
      <c r="D281" s="100">
        <v>3.7000000000000002E-3</v>
      </c>
      <c r="E281" s="94" t="s">
        <v>213</v>
      </c>
    </row>
    <row r="282" spans="1:5" ht="14.25">
      <c r="B282" s="93" t="s">
        <v>397</v>
      </c>
    </row>
    <row r="283" spans="1:5">
      <c r="A283">
        <v>1</v>
      </c>
      <c r="B283" s="94" t="s">
        <v>449</v>
      </c>
      <c r="C283" s="91" t="s">
        <v>97</v>
      </c>
      <c r="D283" s="100">
        <v>0.26</v>
      </c>
      <c r="E283" t="s">
        <v>229</v>
      </c>
    </row>
    <row r="284" spans="1:5">
      <c r="A284">
        <v>2</v>
      </c>
      <c r="B284" s="94" t="s">
        <v>450</v>
      </c>
      <c r="C284" s="91" t="s">
        <v>97</v>
      </c>
      <c r="D284" s="100">
        <v>0.1605</v>
      </c>
      <c r="E284" t="s">
        <v>247</v>
      </c>
    </row>
    <row r="285" spans="1:5">
      <c r="A285">
        <v>3</v>
      </c>
      <c r="B285" s="94" t="s">
        <v>451</v>
      </c>
      <c r="C285" s="91" t="s">
        <v>97</v>
      </c>
      <c r="D285" s="100">
        <v>0.3</v>
      </c>
      <c r="E285" t="s">
        <v>229</v>
      </c>
    </row>
    <row r="286" spans="1:5">
      <c r="A286">
        <v>4</v>
      </c>
      <c r="B286" s="94" t="s">
        <v>452</v>
      </c>
      <c r="C286" s="91" t="s">
        <v>97</v>
      </c>
      <c r="D286" s="100">
        <v>0.55020000000000002</v>
      </c>
      <c r="E286" t="s">
        <v>105</v>
      </c>
    </row>
    <row r="287" spans="1:5">
      <c r="A287">
        <v>5</v>
      </c>
      <c r="B287" s="94" t="s">
        <v>453</v>
      </c>
      <c r="C287" s="91" t="s">
        <v>97</v>
      </c>
      <c r="D287" s="100">
        <v>0.13550000000000001</v>
      </c>
      <c r="E287" t="s">
        <v>105</v>
      </c>
    </row>
    <row r="288" spans="1:5">
      <c r="A288">
        <v>6</v>
      </c>
      <c r="B288" s="94" t="s">
        <v>454</v>
      </c>
      <c r="C288" s="91" t="s">
        <v>97</v>
      </c>
      <c r="D288" s="100">
        <v>0.17050000000000001</v>
      </c>
      <c r="E288" t="s">
        <v>105</v>
      </c>
    </row>
    <row r="289" spans="1:5">
      <c r="A289">
        <v>7</v>
      </c>
      <c r="B289" s="94" t="s">
        <v>455</v>
      </c>
      <c r="C289" s="91" t="s">
        <v>97</v>
      </c>
      <c r="D289" s="100">
        <v>0.42059999999999997</v>
      </c>
      <c r="E289" t="s">
        <v>105</v>
      </c>
    </row>
    <row r="290" spans="1:5" ht="14.25">
      <c r="B290" s="93" t="s">
        <v>398</v>
      </c>
    </row>
    <row r="291" spans="1:5">
      <c r="A291">
        <v>1</v>
      </c>
      <c r="B291" s="94" t="s">
        <v>456</v>
      </c>
      <c r="C291" s="91" t="s">
        <v>97</v>
      </c>
      <c r="D291" s="100">
        <v>0.61599999999999999</v>
      </c>
      <c r="E291" t="s">
        <v>411</v>
      </c>
    </row>
    <row r="292" spans="1:5">
      <c r="A292">
        <v>2</v>
      </c>
      <c r="B292" s="94" t="s">
        <v>457</v>
      </c>
      <c r="C292" s="91" t="s">
        <v>97</v>
      </c>
      <c r="D292" s="100">
        <v>0.44190000000000002</v>
      </c>
      <c r="E292" t="s">
        <v>411</v>
      </c>
    </row>
    <row r="293" spans="1:5">
      <c r="A293">
        <v>3</v>
      </c>
      <c r="B293" s="94" t="s">
        <v>458</v>
      </c>
      <c r="C293" s="91" t="s">
        <v>97</v>
      </c>
      <c r="D293" s="100">
        <v>2.17</v>
      </c>
      <c r="E293" s="94" t="s">
        <v>213</v>
      </c>
    </row>
    <row r="294" spans="1:5">
      <c r="A294">
        <v>4</v>
      </c>
      <c r="B294" s="94" t="s">
        <v>459</v>
      </c>
      <c r="C294" s="91" t="s">
        <v>97</v>
      </c>
      <c r="D294" s="100">
        <v>0.71970000000000001</v>
      </c>
      <c r="E294" t="s">
        <v>411</v>
      </c>
    </row>
    <row r="295" spans="1:5">
      <c r="A295">
        <v>5</v>
      </c>
      <c r="B295" s="94" t="s">
        <v>460</v>
      </c>
      <c r="C295" s="91" t="s">
        <v>97</v>
      </c>
      <c r="D295" s="100">
        <v>4.8499999999999996</v>
      </c>
      <c r="E295" t="s">
        <v>134</v>
      </c>
    </row>
    <row r="296" spans="1:5">
      <c r="A296">
        <v>6</v>
      </c>
      <c r="B296" s="94" t="s">
        <v>398</v>
      </c>
      <c r="C296" s="91" t="s">
        <v>97</v>
      </c>
      <c r="D296" s="100">
        <v>2.63</v>
      </c>
      <c r="E296" s="94" t="s">
        <v>134</v>
      </c>
    </row>
    <row r="297" spans="1:5">
      <c r="A297">
        <v>7</v>
      </c>
      <c r="B297" s="94" t="s">
        <v>461</v>
      </c>
      <c r="C297" s="91" t="s">
        <v>97</v>
      </c>
      <c r="D297" s="100">
        <v>3.3993000000000002</v>
      </c>
      <c r="E297" t="s">
        <v>105</v>
      </c>
    </row>
    <row r="298" spans="1:5">
      <c r="A298">
        <v>8</v>
      </c>
      <c r="B298" s="94" t="s">
        <v>462</v>
      </c>
      <c r="C298" s="91" t="s">
        <v>97</v>
      </c>
      <c r="D298" s="100">
        <v>2.2663000000000002</v>
      </c>
      <c r="E298" t="s">
        <v>105</v>
      </c>
    </row>
    <row r="299" spans="1:5" ht="14.25">
      <c r="B299" s="93" t="s">
        <v>399</v>
      </c>
    </row>
    <row r="300" spans="1:5">
      <c r="A300">
        <v>1</v>
      </c>
      <c r="B300" s="94" t="s">
        <v>463</v>
      </c>
      <c r="C300" s="91" t="s">
        <v>97</v>
      </c>
      <c r="D300" s="100">
        <v>1.0103</v>
      </c>
      <c r="E300" t="s">
        <v>105</v>
      </c>
    </row>
    <row r="301" spans="1:5">
      <c r="A301">
        <v>2</v>
      </c>
      <c r="B301" s="94" t="s">
        <v>464</v>
      </c>
      <c r="C301" s="91" t="s">
        <v>97</v>
      </c>
      <c r="D301" s="100">
        <v>1.9626999999999999</v>
      </c>
      <c r="E301" t="s">
        <v>105</v>
      </c>
    </row>
    <row r="302" spans="1:5">
      <c r="A302">
        <v>3</v>
      </c>
      <c r="B302" s="94" t="s">
        <v>465</v>
      </c>
      <c r="C302" s="91" t="s">
        <v>97</v>
      </c>
      <c r="D302" s="100">
        <v>0.1021</v>
      </c>
      <c r="E302" t="s">
        <v>247</v>
      </c>
    </row>
    <row r="303" spans="1:5">
      <c r="A303">
        <v>4</v>
      </c>
      <c r="B303" s="94" t="s">
        <v>466</v>
      </c>
      <c r="C303" s="91" t="s">
        <v>97</v>
      </c>
      <c r="D303" s="100">
        <v>0.23769999999999999</v>
      </c>
      <c r="E303" t="s">
        <v>247</v>
      </c>
    </row>
    <row r="304" spans="1:5">
      <c r="A304">
        <v>5</v>
      </c>
      <c r="B304" s="94" t="s">
        <v>467</v>
      </c>
      <c r="C304" s="91" t="s">
        <v>97</v>
      </c>
      <c r="D304" s="100">
        <v>0.34029999999999999</v>
      </c>
      <c r="E304" t="s">
        <v>247</v>
      </c>
    </row>
    <row r="305" spans="1:5">
      <c r="B305" s="94"/>
      <c r="C305" s="91"/>
      <c r="D305" s="100"/>
    </row>
    <row r="306" spans="1:5" ht="18">
      <c r="B306" s="103" t="s">
        <v>468</v>
      </c>
    </row>
    <row r="307" spans="1:5" ht="14.25">
      <c r="B307" s="93" t="s">
        <v>469</v>
      </c>
    </row>
    <row r="308" spans="1:5">
      <c r="A308">
        <v>1</v>
      </c>
      <c r="B308" s="94" t="s">
        <v>480</v>
      </c>
      <c r="C308" s="105" t="s">
        <v>473</v>
      </c>
      <c r="D308">
        <v>0.3105</v>
      </c>
      <c r="E308" t="s">
        <v>247</v>
      </c>
    </row>
    <row r="309" spans="1:5">
      <c r="A309">
        <v>2</v>
      </c>
      <c r="B309" s="94" t="s">
        <v>481</v>
      </c>
      <c r="C309" s="105" t="s">
        <v>474</v>
      </c>
      <c r="D309">
        <v>0.2676</v>
      </c>
      <c r="E309" t="s">
        <v>247</v>
      </c>
    </row>
    <row r="310" spans="1:5">
      <c r="A310">
        <v>3</v>
      </c>
      <c r="B310" s="94" t="s">
        <v>486</v>
      </c>
      <c r="C310" s="105" t="s">
        <v>474</v>
      </c>
      <c r="D310">
        <v>0.1825</v>
      </c>
      <c r="E310" t="s">
        <v>247</v>
      </c>
    </row>
    <row r="311" spans="1:5">
      <c r="A311">
        <v>4</v>
      </c>
      <c r="B311" s="94" t="s">
        <v>482</v>
      </c>
      <c r="C311" s="105" t="s">
        <v>474</v>
      </c>
      <c r="D311">
        <v>0.1399</v>
      </c>
      <c r="E311" t="s">
        <v>247</v>
      </c>
    </row>
    <row r="312" spans="1:5">
      <c r="A312">
        <v>5</v>
      </c>
      <c r="B312" s="94" t="s">
        <v>483</v>
      </c>
      <c r="C312" s="105" t="s">
        <v>473</v>
      </c>
      <c r="D312">
        <v>0.37180000000000002</v>
      </c>
      <c r="E312" t="s">
        <v>247</v>
      </c>
    </row>
    <row r="313" spans="1:5">
      <c r="A313">
        <v>6</v>
      </c>
      <c r="B313" s="94" t="s">
        <v>484</v>
      </c>
      <c r="C313" s="105" t="s">
        <v>474</v>
      </c>
      <c r="D313">
        <v>0.31380000000000002</v>
      </c>
      <c r="E313" t="s">
        <v>247</v>
      </c>
    </row>
    <row r="314" spans="1:5">
      <c r="A314">
        <v>7</v>
      </c>
      <c r="B314" s="94" t="s">
        <v>485</v>
      </c>
      <c r="C314" s="105" t="s">
        <v>474</v>
      </c>
      <c r="D314">
        <v>0.21210000000000001</v>
      </c>
      <c r="E314" t="s">
        <v>247</v>
      </c>
    </row>
    <row r="315" spans="1:5">
      <c r="A315">
        <v>8</v>
      </c>
      <c r="B315" s="94" t="s">
        <v>487</v>
      </c>
      <c r="C315" s="105" t="s">
        <v>474</v>
      </c>
      <c r="D315">
        <v>0.1613</v>
      </c>
      <c r="E315" t="s">
        <v>247</v>
      </c>
    </row>
    <row r="316" spans="1:5">
      <c r="A316">
        <v>9</v>
      </c>
      <c r="B316" s="94" t="s">
        <v>488</v>
      </c>
      <c r="C316" s="105" t="s">
        <v>473</v>
      </c>
      <c r="D316">
        <v>0.42380000000000001</v>
      </c>
      <c r="E316" t="s">
        <v>247</v>
      </c>
    </row>
    <row r="317" spans="1:5">
      <c r="A317">
        <v>10</v>
      </c>
      <c r="B317" s="94" t="s">
        <v>489</v>
      </c>
      <c r="C317" s="105" t="s">
        <v>474</v>
      </c>
      <c r="D317">
        <v>0.1237</v>
      </c>
      <c r="E317" t="s">
        <v>247</v>
      </c>
    </row>
    <row r="318" spans="1:5">
      <c r="A318">
        <v>11</v>
      </c>
      <c r="B318" s="94" t="s">
        <v>490</v>
      </c>
      <c r="C318" s="105" t="s">
        <v>474</v>
      </c>
      <c r="D318">
        <v>8.6800000000000002E-2</v>
      </c>
      <c r="E318" t="s">
        <v>247</v>
      </c>
    </row>
    <row r="319" spans="1:5">
      <c r="A319">
        <v>12</v>
      </c>
      <c r="B319" s="94" t="s">
        <v>491</v>
      </c>
      <c r="C319" s="105" t="s">
        <v>474</v>
      </c>
      <c r="D319">
        <v>6.7199999999999996E-2</v>
      </c>
      <c r="E319" t="s">
        <v>247</v>
      </c>
    </row>
    <row r="320" spans="1:5">
      <c r="A320">
        <v>13</v>
      </c>
      <c r="B320" s="94" t="s">
        <v>492</v>
      </c>
      <c r="C320" s="105" t="s">
        <v>473</v>
      </c>
      <c r="D320">
        <v>0.50900000000000001</v>
      </c>
      <c r="E320" t="s">
        <v>247</v>
      </c>
    </row>
    <row r="321" spans="1:5">
      <c r="A321">
        <v>14</v>
      </c>
      <c r="B321" s="94" t="s">
        <v>493</v>
      </c>
      <c r="C321" s="105" t="s">
        <v>474</v>
      </c>
      <c r="D321">
        <v>0.14319999999999999</v>
      </c>
      <c r="E321" t="s">
        <v>247</v>
      </c>
    </row>
    <row r="322" spans="1:5">
      <c r="A322">
        <v>15</v>
      </c>
      <c r="B322" s="94" t="s">
        <v>494</v>
      </c>
      <c r="C322" s="105" t="s">
        <v>474</v>
      </c>
      <c r="D322">
        <v>9.8299999999999998E-2</v>
      </c>
      <c r="E322" t="s">
        <v>247</v>
      </c>
    </row>
    <row r="323" spans="1:5">
      <c r="A323">
        <v>16</v>
      </c>
      <c r="B323" s="94" t="s">
        <v>495</v>
      </c>
      <c r="C323" s="105" t="s">
        <v>474</v>
      </c>
      <c r="D323">
        <v>7.4300000000000005E-2</v>
      </c>
      <c r="E323" t="s">
        <v>247</v>
      </c>
    </row>
    <row r="324" spans="1:5">
      <c r="A324">
        <v>17</v>
      </c>
      <c r="B324" s="94" t="s">
        <v>496</v>
      </c>
      <c r="C324" s="105" t="s">
        <v>473</v>
      </c>
      <c r="D324">
        <v>0.48820000000000002</v>
      </c>
      <c r="E324" t="s">
        <v>247</v>
      </c>
    </row>
    <row r="325" spans="1:5">
      <c r="A325">
        <v>18</v>
      </c>
      <c r="B325" s="94" t="s">
        <v>497</v>
      </c>
      <c r="C325" s="105" t="s">
        <v>474</v>
      </c>
      <c r="D325">
        <v>0.1074</v>
      </c>
      <c r="E325" t="s">
        <v>247</v>
      </c>
    </row>
    <row r="326" spans="1:5">
      <c r="A326">
        <v>19</v>
      </c>
      <c r="B326" s="94" t="s">
        <v>498</v>
      </c>
      <c r="C326" s="105" t="s">
        <v>474</v>
      </c>
      <c r="D326">
        <v>7.6200000000000004E-2</v>
      </c>
      <c r="E326" t="s">
        <v>247</v>
      </c>
    </row>
    <row r="327" spans="1:5">
      <c r="A327">
        <v>20</v>
      </c>
      <c r="B327" s="94" t="s">
        <v>499</v>
      </c>
      <c r="C327" s="105" t="s">
        <v>474</v>
      </c>
      <c r="D327">
        <v>6.0900000000000003E-2</v>
      </c>
      <c r="E327" t="s">
        <v>247</v>
      </c>
    </row>
    <row r="328" spans="1:5">
      <c r="A328">
        <v>21</v>
      </c>
      <c r="B328" s="94" t="s">
        <v>500</v>
      </c>
      <c r="C328" s="105" t="s">
        <v>473</v>
      </c>
      <c r="D328">
        <v>0.60319999999999996</v>
      </c>
      <c r="E328" t="s">
        <v>247</v>
      </c>
    </row>
    <row r="329" spans="1:5">
      <c r="A329">
        <v>22</v>
      </c>
      <c r="B329" s="94" t="s">
        <v>501</v>
      </c>
      <c r="C329" s="105" t="s">
        <v>474</v>
      </c>
      <c r="D329">
        <v>0.13350000000000001</v>
      </c>
      <c r="E329" t="s">
        <v>247</v>
      </c>
    </row>
    <row r="330" spans="1:5">
      <c r="A330">
        <v>23</v>
      </c>
      <c r="B330" s="94" t="s">
        <v>502</v>
      </c>
      <c r="C330" s="105" t="s">
        <v>474</v>
      </c>
      <c r="D330">
        <v>9.35E-2</v>
      </c>
      <c r="E330" t="s">
        <v>247</v>
      </c>
    </row>
    <row r="331" spans="1:5">
      <c r="A331">
        <v>24</v>
      </c>
      <c r="B331" s="94" t="s">
        <v>503</v>
      </c>
      <c r="C331" s="105" t="s">
        <v>474</v>
      </c>
      <c r="D331">
        <v>7.2800000000000004E-2</v>
      </c>
      <c r="E331" t="s">
        <v>247</v>
      </c>
    </row>
    <row r="332" spans="1:5">
      <c r="A332">
        <v>25</v>
      </c>
      <c r="B332" s="94" t="s">
        <v>504</v>
      </c>
      <c r="C332" s="105" t="s">
        <v>473</v>
      </c>
      <c r="D332">
        <v>0.58509999999999995</v>
      </c>
      <c r="E332" t="s">
        <v>247</v>
      </c>
    </row>
    <row r="333" spans="1:5">
      <c r="A333">
        <v>26</v>
      </c>
      <c r="B333" s="94" t="s">
        <v>505</v>
      </c>
      <c r="C333" s="105" t="s">
        <v>474</v>
      </c>
      <c r="D333">
        <v>9.64E-2</v>
      </c>
      <c r="E333" t="s">
        <v>247</v>
      </c>
    </row>
    <row r="334" spans="1:5">
      <c r="A334">
        <v>27</v>
      </c>
      <c r="B334" s="94" t="s">
        <v>506</v>
      </c>
      <c r="C334" s="105" t="s">
        <v>474</v>
      </c>
      <c r="D334">
        <v>6.8500000000000005E-2</v>
      </c>
      <c r="E334" t="s">
        <v>247</v>
      </c>
    </row>
    <row r="335" spans="1:5">
      <c r="A335">
        <v>28</v>
      </c>
      <c r="B335" s="94" t="s">
        <v>507</v>
      </c>
      <c r="C335" s="105" t="s">
        <v>474</v>
      </c>
      <c r="D335">
        <v>5.2900000000000003E-2</v>
      </c>
      <c r="E335" t="s">
        <v>247</v>
      </c>
    </row>
    <row r="336" spans="1:5">
      <c r="A336">
        <v>29</v>
      </c>
      <c r="B336" s="94" t="s">
        <v>508</v>
      </c>
      <c r="C336" s="105" t="s">
        <v>473</v>
      </c>
      <c r="D336">
        <v>0.74509999999999998</v>
      </c>
      <c r="E336" t="s">
        <v>247</v>
      </c>
    </row>
    <row r="337" spans="1:5">
      <c r="A337">
        <v>30</v>
      </c>
      <c r="B337" s="94" t="s">
        <v>509</v>
      </c>
      <c r="C337" s="105" t="s">
        <v>474</v>
      </c>
      <c r="D337">
        <v>0.1192</v>
      </c>
      <c r="E337" t="s">
        <v>247</v>
      </c>
    </row>
    <row r="338" spans="1:5">
      <c r="A338">
        <v>31</v>
      </c>
      <c r="B338" s="94" t="s">
        <v>510</v>
      </c>
      <c r="C338" s="105" t="s">
        <v>474</v>
      </c>
      <c r="D338">
        <v>8.3400000000000002E-2</v>
      </c>
      <c r="E338" t="s">
        <v>247</v>
      </c>
    </row>
    <row r="339" spans="1:5">
      <c r="A339">
        <v>32</v>
      </c>
      <c r="B339" s="94" t="s">
        <v>511</v>
      </c>
      <c r="C339" s="105" t="s">
        <v>474</v>
      </c>
      <c r="D339">
        <v>6.3399999999999998E-2</v>
      </c>
      <c r="E339" t="s">
        <v>247</v>
      </c>
    </row>
    <row r="340" spans="1:5">
      <c r="A340">
        <v>33</v>
      </c>
      <c r="B340" s="94" t="s">
        <v>512</v>
      </c>
      <c r="C340" s="105" t="s">
        <v>473</v>
      </c>
      <c r="D340">
        <v>0.86119999999999997</v>
      </c>
      <c r="E340" t="s">
        <v>247</v>
      </c>
    </row>
    <row r="341" spans="1:5">
      <c r="A341">
        <v>34</v>
      </c>
      <c r="B341" s="94" t="s">
        <v>513</v>
      </c>
      <c r="C341" s="105" t="s">
        <v>474</v>
      </c>
      <c r="D341">
        <v>7.9699999999999993E-2</v>
      </c>
      <c r="E341" t="s">
        <v>247</v>
      </c>
    </row>
    <row r="342" spans="1:5">
      <c r="A342">
        <v>35</v>
      </c>
      <c r="B342" s="94" t="s">
        <v>514</v>
      </c>
      <c r="C342" s="105" t="s">
        <v>474</v>
      </c>
      <c r="D342">
        <v>5.6500000000000002E-2</v>
      </c>
      <c r="E342" t="s">
        <v>247</v>
      </c>
    </row>
    <row r="343" spans="1:5">
      <c r="A343">
        <v>36</v>
      </c>
      <c r="B343" s="94" t="s">
        <v>515</v>
      </c>
      <c r="C343" s="105" t="s">
        <v>474</v>
      </c>
      <c r="D343">
        <v>4.41E-2</v>
      </c>
      <c r="E343" t="s">
        <v>247</v>
      </c>
    </row>
    <row r="344" spans="1:5">
      <c r="A344">
        <v>37</v>
      </c>
      <c r="B344" s="94" t="s">
        <v>516</v>
      </c>
      <c r="C344" s="105" t="s">
        <v>473</v>
      </c>
      <c r="D344">
        <v>1.0569</v>
      </c>
      <c r="E344" t="s">
        <v>247</v>
      </c>
    </row>
    <row r="345" spans="1:5">
      <c r="A345">
        <v>38</v>
      </c>
      <c r="B345" s="94" t="s">
        <v>517</v>
      </c>
      <c r="C345" s="105" t="s">
        <v>474</v>
      </c>
      <c r="D345">
        <v>9.69E-2</v>
      </c>
      <c r="E345" t="s">
        <v>247</v>
      </c>
    </row>
    <row r="346" spans="1:5">
      <c r="A346">
        <v>39</v>
      </c>
      <c r="B346" s="94" t="s">
        <v>518</v>
      </c>
      <c r="C346" s="105" t="s">
        <v>474</v>
      </c>
      <c r="D346">
        <v>6.8199999999999997E-2</v>
      </c>
      <c r="E346" t="s">
        <v>247</v>
      </c>
    </row>
    <row r="347" spans="1:5">
      <c r="A347">
        <v>40</v>
      </c>
      <c r="B347" s="94" t="s">
        <v>519</v>
      </c>
      <c r="C347" s="105" t="s">
        <v>474</v>
      </c>
      <c r="D347">
        <v>5.2900000000000003E-2</v>
      </c>
      <c r="E347" t="s">
        <v>247</v>
      </c>
    </row>
    <row r="348" spans="1:5">
      <c r="A348">
        <v>41</v>
      </c>
      <c r="B348" s="94" t="s">
        <v>520</v>
      </c>
      <c r="C348" s="105" t="s">
        <v>473</v>
      </c>
      <c r="D348">
        <v>0.22889999999999999</v>
      </c>
      <c r="E348" t="s">
        <v>247</v>
      </c>
    </row>
    <row r="349" spans="1:5">
      <c r="A349">
        <v>42</v>
      </c>
      <c r="B349" s="94" t="s">
        <v>521</v>
      </c>
      <c r="C349" s="105" t="s">
        <v>474</v>
      </c>
      <c r="D349">
        <v>7.5600000000000001E-2</v>
      </c>
      <c r="E349" t="s">
        <v>247</v>
      </c>
    </row>
    <row r="350" spans="1:5">
      <c r="A350">
        <v>43</v>
      </c>
      <c r="B350" s="94" t="s">
        <v>522</v>
      </c>
      <c r="C350" s="105" t="s">
        <v>474</v>
      </c>
      <c r="D350">
        <v>5.2499999999999998E-2</v>
      </c>
      <c r="E350" t="s">
        <v>247</v>
      </c>
    </row>
    <row r="351" spans="1:5">
      <c r="A351">
        <v>44</v>
      </c>
      <c r="B351" s="94" t="s">
        <v>523</v>
      </c>
      <c r="C351" s="105" t="s">
        <v>474</v>
      </c>
      <c r="D351">
        <v>4.0800000000000003E-2</v>
      </c>
      <c r="E351" t="s">
        <v>247</v>
      </c>
    </row>
    <row r="352" spans="1:5">
      <c r="A352">
        <v>45</v>
      </c>
      <c r="B352" s="94" t="s">
        <v>524</v>
      </c>
      <c r="C352" s="105" t="s">
        <v>473</v>
      </c>
      <c r="D352">
        <v>0.99380000000000002</v>
      </c>
      <c r="E352" t="s">
        <v>247</v>
      </c>
    </row>
    <row r="353" spans="1:5">
      <c r="A353">
        <v>46</v>
      </c>
      <c r="B353" s="94" t="s">
        <v>525</v>
      </c>
      <c r="C353" s="105" t="s">
        <v>474</v>
      </c>
      <c r="D353">
        <v>9.1399999999999995E-2</v>
      </c>
      <c r="E353" t="s">
        <v>247</v>
      </c>
    </row>
    <row r="354" spans="1:5">
      <c r="A354">
        <v>47</v>
      </c>
      <c r="B354" s="94" t="s">
        <v>526</v>
      </c>
      <c r="C354" s="105" t="s">
        <v>474</v>
      </c>
      <c r="D354">
        <v>6.4600000000000005E-2</v>
      </c>
      <c r="E354" t="s">
        <v>247</v>
      </c>
    </row>
    <row r="355" spans="1:5">
      <c r="A355">
        <v>48</v>
      </c>
      <c r="B355" s="94" t="s">
        <v>527</v>
      </c>
      <c r="C355" s="105" t="s">
        <v>474</v>
      </c>
      <c r="D355">
        <v>5.04E-2</v>
      </c>
      <c r="E355" t="s">
        <v>247</v>
      </c>
    </row>
    <row r="356" spans="1:5">
      <c r="A356">
        <v>49</v>
      </c>
      <c r="B356" s="94" t="s">
        <v>528</v>
      </c>
      <c r="C356" s="105" t="s">
        <v>473</v>
      </c>
      <c r="D356">
        <v>0.83340000000000003</v>
      </c>
      <c r="E356" t="s">
        <v>247</v>
      </c>
    </row>
    <row r="357" spans="1:5">
      <c r="A357">
        <v>50</v>
      </c>
      <c r="B357" s="94" t="s">
        <v>529</v>
      </c>
      <c r="C357" s="105" t="s">
        <v>474</v>
      </c>
      <c r="D357">
        <v>8.3400000000000002E-2</v>
      </c>
      <c r="E357" t="s">
        <v>247</v>
      </c>
    </row>
    <row r="358" spans="1:5">
      <c r="A358">
        <v>51</v>
      </c>
      <c r="B358" s="94" t="s">
        <v>530</v>
      </c>
      <c r="C358" s="105" t="s">
        <v>474</v>
      </c>
      <c r="D358">
        <v>5.91E-2</v>
      </c>
      <c r="E358" t="s">
        <v>247</v>
      </c>
    </row>
    <row r="359" spans="1:5">
      <c r="A359">
        <v>52</v>
      </c>
      <c r="B359" s="94" t="s">
        <v>531</v>
      </c>
      <c r="C359" s="105" t="s">
        <v>474</v>
      </c>
      <c r="D359">
        <v>4.4499999999999998E-2</v>
      </c>
      <c r="E359" t="s">
        <v>247</v>
      </c>
    </row>
    <row r="360" spans="1:5">
      <c r="A360">
        <v>53</v>
      </c>
      <c r="B360" s="94" t="s">
        <v>532</v>
      </c>
      <c r="C360" s="105" t="s">
        <v>473</v>
      </c>
      <c r="D360">
        <v>1.1343000000000001</v>
      </c>
      <c r="E360" t="s">
        <v>247</v>
      </c>
    </row>
    <row r="361" spans="1:5">
      <c r="A361">
        <v>54</v>
      </c>
      <c r="B361" s="94" t="s">
        <v>533</v>
      </c>
      <c r="C361" s="105" t="s">
        <v>474</v>
      </c>
      <c r="D361">
        <v>0.1004</v>
      </c>
      <c r="E361" t="s">
        <v>247</v>
      </c>
    </row>
    <row r="362" spans="1:5">
      <c r="A362">
        <v>55</v>
      </c>
      <c r="B362" s="94" t="s">
        <v>534</v>
      </c>
      <c r="C362" s="105" t="s">
        <v>474</v>
      </c>
      <c r="D362">
        <v>7.0099999999999996E-2</v>
      </c>
      <c r="E362" t="s">
        <v>247</v>
      </c>
    </row>
    <row r="363" spans="1:5">
      <c r="A363">
        <v>56</v>
      </c>
      <c r="B363" s="94" t="s">
        <v>535</v>
      </c>
      <c r="C363" s="105" t="s">
        <v>474</v>
      </c>
      <c r="D363">
        <v>5.4399999999999997E-2</v>
      </c>
      <c r="E363" t="s">
        <v>247</v>
      </c>
    </row>
    <row r="364" spans="1:5">
      <c r="A364">
        <v>57</v>
      </c>
      <c r="B364" s="94" t="s">
        <v>536</v>
      </c>
      <c r="C364" s="105" t="s">
        <v>473</v>
      </c>
      <c r="D364">
        <v>1.0122</v>
      </c>
      <c r="E364" t="s">
        <v>247</v>
      </c>
    </row>
    <row r="365" spans="1:5">
      <c r="A365">
        <v>58</v>
      </c>
      <c r="B365" s="94" t="s">
        <v>537</v>
      </c>
      <c r="C365" s="105" t="s">
        <v>474</v>
      </c>
      <c r="D365" s="87">
        <v>8.5999999999999993E-2</v>
      </c>
      <c r="E365" t="s">
        <v>247</v>
      </c>
    </row>
    <row r="366" spans="1:5">
      <c r="A366">
        <v>59</v>
      </c>
      <c r="B366" s="94" t="s">
        <v>538</v>
      </c>
      <c r="C366" s="105" t="s">
        <v>474</v>
      </c>
      <c r="D366">
        <v>5.9299999999999999E-2</v>
      </c>
      <c r="E366" t="s">
        <v>247</v>
      </c>
    </row>
    <row r="367" spans="1:5">
      <c r="A367">
        <v>60</v>
      </c>
      <c r="B367" s="94" t="s">
        <v>539</v>
      </c>
      <c r="C367" s="105" t="s">
        <v>474</v>
      </c>
      <c r="D367">
        <v>4.5600000000000002E-2</v>
      </c>
      <c r="E367" t="s">
        <v>247</v>
      </c>
    </row>
    <row r="368" spans="1:5">
      <c r="A368">
        <v>61</v>
      </c>
      <c r="B368" s="94" t="s">
        <v>540</v>
      </c>
      <c r="C368" s="105" t="s">
        <v>473</v>
      </c>
      <c r="D368">
        <v>1.2349000000000001</v>
      </c>
      <c r="E368" t="s">
        <v>247</v>
      </c>
    </row>
    <row r="369" spans="1:5">
      <c r="A369">
        <v>62</v>
      </c>
      <c r="B369" s="94" t="s">
        <v>541</v>
      </c>
      <c r="C369" s="105" t="s">
        <v>474</v>
      </c>
      <c r="D369">
        <v>0.10349999999999999</v>
      </c>
      <c r="E369" t="s">
        <v>247</v>
      </c>
    </row>
    <row r="370" spans="1:5">
      <c r="A370">
        <v>63</v>
      </c>
      <c r="B370" s="94" t="s">
        <v>542</v>
      </c>
      <c r="C370" s="105" t="s">
        <v>474</v>
      </c>
      <c r="D370">
        <v>7.0599999999999996E-2</v>
      </c>
      <c r="E370" t="s">
        <v>247</v>
      </c>
    </row>
    <row r="371" spans="1:5">
      <c r="A371">
        <v>64</v>
      </c>
      <c r="B371" s="94" t="s">
        <v>543</v>
      </c>
      <c r="C371" s="105" t="s">
        <v>474</v>
      </c>
      <c r="D371">
        <v>5.3600000000000002E-2</v>
      </c>
      <c r="E371" t="s">
        <v>247</v>
      </c>
    </row>
    <row r="372" spans="1:5" ht="14.25">
      <c r="B372" s="93" t="s">
        <v>470</v>
      </c>
    </row>
    <row r="373" spans="1:5">
      <c r="A373">
        <v>1</v>
      </c>
      <c r="B373" s="94" t="s">
        <v>544</v>
      </c>
      <c r="C373" s="105" t="s">
        <v>473</v>
      </c>
      <c r="D373">
        <v>0.23949999999999999</v>
      </c>
      <c r="E373" t="s">
        <v>247</v>
      </c>
    </row>
    <row r="374" spans="1:5">
      <c r="A374">
        <v>2</v>
      </c>
      <c r="B374" s="94" t="s">
        <v>545</v>
      </c>
      <c r="C374" s="105" t="s">
        <v>474</v>
      </c>
      <c r="D374">
        <v>0.37740000000000001</v>
      </c>
      <c r="E374" t="s">
        <v>247</v>
      </c>
    </row>
    <row r="375" spans="1:5">
      <c r="A375">
        <v>3</v>
      </c>
      <c r="B375" s="94" t="s">
        <v>546</v>
      </c>
      <c r="C375" s="105" t="s">
        <v>474</v>
      </c>
      <c r="D375">
        <v>0.26840000000000003</v>
      </c>
      <c r="E375" t="s">
        <v>247</v>
      </c>
    </row>
    <row r="376" spans="1:5">
      <c r="A376">
        <v>4</v>
      </c>
      <c r="B376" s="94" t="s">
        <v>547</v>
      </c>
      <c r="C376" s="105" t="s">
        <v>474</v>
      </c>
      <c r="D376">
        <v>0.21360000000000001</v>
      </c>
      <c r="E376" t="s">
        <v>247</v>
      </c>
    </row>
    <row r="377" spans="1:5">
      <c r="A377">
        <v>5</v>
      </c>
      <c r="B377" s="94" t="s">
        <v>548</v>
      </c>
      <c r="C377" s="105" t="s">
        <v>473</v>
      </c>
      <c r="D377">
        <v>0.30640000000000001</v>
      </c>
      <c r="E377" t="s">
        <v>247</v>
      </c>
    </row>
    <row r="378" spans="1:5">
      <c r="A378">
        <v>6</v>
      </c>
      <c r="B378" s="94" t="s">
        <v>549</v>
      </c>
      <c r="C378" s="105" t="s">
        <v>474</v>
      </c>
      <c r="D378">
        <v>0.46560000000000001</v>
      </c>
      <c r="E378" t="s">
        <v>247</v>
      </c>
    </row>
    <row r="379" spans="1:5">
      <c r="A379">
        <v>7</v>
      </c>
      <c r="B379" s="94" t="s">
        <v>550</v>
      </c>
      <c r="C379" s="105" t="s">
        <v>474</v>
      </c>
      <c r="D379">
        <v>0.32479999999999998</v>
      </c>
      <c r="E379" t="s">
        <v>247</v>
      </c>
    </row>
    <row r="380" spans="1:5">
      <c r="A380">
        <v>8</v>
      </c>
      <c r="B380" s="94" t="s">
        <v>551</v>
      </c>
      <c r="C380" s="105" t="s">
        <v>474</v>
      </c>
      <c r="D380">
        <v>0.2535</v>
      </c>
      <c r="E380" t="s">
        <v>247</v>
      </c>
    </row>
    <row r="381" spans="1:5">
      <c r="A381">
        <v>9</v>
      </c>
      <c r="B381" s="94" t="s">
        <v>552</v>
      </c>
      <c r="C381" s="105" t="s">
        <v>473</v>
      </c>
      <c r="D381">
        <v>0.33169999999999999</v>
      </c>
      <c r="E381" t="s">
        <v>247</v>
      </c>
    </row>
    <row r="382" spans="1:5">
      <c r="A382">
        <v>10</v>
      </c>
      <c r="B382" s="94" t="s">
        <v>553</v>
      </c>
      <c r="C382" s="105" t="s">
        <v>474</v>
      </c>
      <c r="D382">
        <v>0.33729999999999999</v>
      </c>
      <c r="E382" t="s">
        <v>247</v>
      </c>
    </row>
    <row r="383" spans="1:5">
      <c r="A383">
        <v>11</v>
      </c>
      <c r="B383" s="94" t="s">
        <v>554</v>
      </c>
      <c r="C383" s="105" t="s">
        <v>474</v>
      </c>
      <c r="D383">
        <v>0.23849999999999999</v>
      </c>
      <c r="E383" t="s">
        <v>247</v>
      </c>
    </row>
    <row r="384" spans="1:5">
      <c r="A384">
        <v>12</v>
      </c>
      <c r="B384" s="94" t="s">
        <v>555</v>
      </c>
      <c r="C384" s="105" t="s">
        <v>474</v>
      </c>
      <c r="D384" s="87">
        <v>0.182</v>
      </c>
      <c r="E384" t="s">
        <v>247</v>
      </c>
    </row>
    <row r="385" spans="1:5">
      <c r="A385">
        <v>13</v>
      </c>
      <c r="B385" s="94" t="s">
        <v>556</v>
      </c>
      <c r="C385" s="105" t="s">
        <v>473</v>
      </c>
      <c r="D385">
        <v>0.40720000000000001</v>
      </c>
      <c r="E385" t="s">
        <v>247</v>
      </c>
    </row>
    <row r="386" spans="1:5">
      <c r="A386">
        <v>14</v>
      </c>
      <c r="B386" s="94" t="s">
        <v>557</v>
      </c>
      <c r="C386" s="105" t="s">
        <v>474</v>
      </c>
      <c r="D386">
        <v>0.36420000000000002</v>
      </c>
      <c r="E386" t="s">
        <v>247</v>
      </c>
    </row>
    <row r="387" spans="1:5">
      <c r="A387">
        <v>15</v>
      </c>
      <c r="B387" s="94" t="s">
        <v>558</v>
      </c>
      <c r="C387" s="105" t="s">
        <v>474</v>
      </c>
      <c r="D387" s="87">
        <v>0.253</v>
      </c>
      <c r="E387" t="s">
        <v>247</v>
      </c>
    </row>
    <row r="388" spans="1:5">
      <c r="A388">
        <v>16</v>
      </c>
      <c r="B388" s="94" t="s">
        <v>559</v>
      </c>
      <c r="C388" s="105" t="s">
        <v>474</v>
      </c>
      <c r="D388">
        <v>0.19750000000000001</v>
      </c>
      <c r="E388" t="s">
        <v>247</v>
      </c>
    </row>
    <row r="389" spans="1:5">
      <c r="A389">
        <v>17</v>
      </c>
      <c r="B389" s="94" t="s">
        <v>560</v>
      </c>
      <c r="C389" s="105" t="s">
        <v>473</v>
      </c>
      <c r="D389">
        <v>0.40350000000000003</v>
      </c>
      <c r="E389" t="s">
        <v>247</v>
      </c>
    </row>
    <row r="390" spans="1:5">
      <c r="A390">
        <v>18</v>
      </c>
      <c r="B390" s="94" t="s">
        <v>561</v>
      </c>
      <c r="C390" s="105" t="s">
        <v>474</v>
      </c>
      <c r="D390">
        <v>0.1188</v>
      </c>
      <c r="E390" t="s">
        <v>247</v>
      </c>
    </row>
    <row r="391" spans="1:5">
      <c r="A391">
        <v>19</v>
      </c>
      <c r="B391" s="94" t="s">
        <v>562</v>
      </c>
      <c r="C391" s="105" t="s">
        <v>474</v>
      </c>
      <c r="D391">
        <v>8.3599999999999994E-2</v>
      </c>
      <c r="E391" t="s">
        <v>247</v>
      </c>
    </row>
    <row r="392" spans="1:5">
      <c r="A392">
        <v>20</v>
      </c>
      <c r="B392" s="94" t="s">
        <v>563</v>
      </c>
      <c r="C392" s="105" t="s">
        <v>474</v>
      </c>
      <c r="D392">
        <v>6.4799999999999996E-2</v>
      </c>
      <c r="E392" t="s">
        <v>247</v>
      </c>
    </row>
    <row r="393" spans="1:5">
      <c r="A393">
        <v>21</v>
      </c>
      <c r="B393" s="94" t="s">
        <v>564</v>
      </c>
      <c r="C393" s="105" t="s">
        <v>473</v>
      </c>
      <c r="D393">
        <v>0.41920000000000002</v>
      </c>
      <c r="E393" t="s">
        <v>247</v>
      </c>
    </row>
    <row r="394" spans="1:5">
      <c r="A394">
        <v>22</v>
      </c>
      <c r="B394" s="94" t="s">
        <v>565</v>
      </c>
      <c r="C394" s="105" t="s">
        <v>474</v>
      </c>
      <c r="D394">
        <v>0.12920000000000001</v>
      </c>
      <c r="E394" t="s">
        <v>247</v>
      </c>
    </row>
    <row r="395" spans="1:5">
      <c r="A395">
        <v>23</v>
      </c>
      <c r="B395" s="94" t="s">
        <v>566</v>
      </c>
      <c r="C395" s="105" t="s">
        <v>474</v>
      </c>
      <c r="D395">
        <v>9.06E-2</v>
      </c>
      <c r="E395" t="s">
        <v>247</v>
      </c>
    </row>
    <row r="396" spans="1:5">
      <c r="A396">
        <v>24</v>
      </c>
      <c r="B396" s="94" t="s">
        <v>567</v>
      </c>
      <c r="C396" s="105" t="s">
        <v>474</v>
      </c>
      <c r="D396">
        <v>6.8599999999999994E-2</v>
      </c>
      <c r="E396" t="s">
        <v>247</v>
      </c>
    </row>
    <row r="397" spans="1:5">
      <c r="A397">
        <v>25</v>
      </c>
      <c r="B397" s="94" t="s">
        <v>568</v>
      </c>
      <c r="C397" s="105" t="s">
        <v>473</v>
      </c>
      <c r="D397">
        <v>0.43369999999999997</v>
      </c>
      <c r="E397" t="s">
        <v>247</v>
      </c>
    </row>
    <row r="398" spans="1:5">
      <c r="A398">
        <v>26</v>
      </c>
      <c r="B398" s="94" t="s">
        <v>569</v>
      </c>
      <c r="C398" s="105" t="s">
        <v>474</v>
      </c>
      <c r="D398">
        <v>0.1013</v>
      </c>
      <c r="E398" t="s">
        <v>247</v>
      </c>
    </row>
    <row r="399" spans="1:5">
      <c r="A399">
        <v>27</v>
      </c>
      <c r="B399" s="94" t="s">
        <v>570</v>
      </c>
      <c r="C399" s="105" t="s">
        <v>474</v>
      </c>
      <c r="D399">
        <v>7.1099999999999997E-2</v>
      </c>
      <c r="E399" t="s">
        <v>247</v>
      </c>
    </row>
    <row r="400" spans="1:5">
      <c r="A400">
        <v>28</v>
      </c>
      <c r="B400" s="94" t="s">
        <v>571</v>
      </c>
      <c r="C400" s="105" t="s">
        <v>474</v>
      </c>
      <c r="D400">
        <v>5.4199999999999998E-2</v>
      </c>
      <c r="E400" t="s">
        <v>247</v>
      </c>
    </row>
    <row r="401" spans="1:5">
      <c r="A401">
        <v>29</v>
      </c>
      <c r="B401" s="94" t="s">
        <v>572</v>
      </c>
      <c r="C401" s="105" t="s">
        <v>473</v>
      </c>
      <c r="D401">
        <v>0.55520000000000003</v>
      </c>
      <c r="E401" t="s">
        <v>247</v>
      </c>
    </row>
    <row r="402" spans="1:5">
      <c r="A402">
        <v>30</v>
      </c>
      <c r="B402" s="94" t="s">
        <v>573</v>
      </c>
      <c r="C402" s="105" t="s">
        <v>474</v>
      </c>
      <c r="D402">
        <v>0.12189999999999999</v>
      </c>
      <c r="E402" t="s">
        <v>247</v>
      </c>
    </row>
    <row r="403" spans="1:5">
      <c r="A403">
        <v>31</v>
      </c>
      <c r="B403" s="94" t="s">
        <v>574</v>
      </c>
      <c r="C403" s="105" t="s">
        <v>474</v>
      </c>
      <c r="D403">
        <v>8.5699999999999998E-2</v>
      </c>
      <c r="E403" t="s">
        <v>247</v>
      </c>
    </row>
    <row r="404" spans="1:5">
      <c r="A404">
        <v>32</v>
      </c>
      <c r="B404" s="94" t="s">
        <v>575</v>
      </c>
      <c r="C404" s="105" t="s">
        <v>474</v>
      </c>
      <c r="D404">
        <v>6.7400000000000002E-2</v>
      </c>
      <c r="E404" t="s">
        <v>247</v>
      </c>
    </row>
    <row r="405" spans="1:5">
      <c r="A405">
        <v>33</v>
      </c>
      <c r="B405" s="94" t="s">
        <v>576</v>
      </c>
      <c r="C405" s="105" t="s">
        <v>473</v>
      </c>
      <c r="D405" s="87">
        <v>0.56999999999999995</v>
      </c>
      <c r="E405" t="s">
        <v>247</v>
      </c>
    </row>
    <row r="406" spans="1:5">
      <c r="A406">
        <v>34</v>
      </c>
      <c r="B406" s="94" t="s">
        <v>577</v>
      </c>
      <c r="C406" s="105" t="s">
        <v>474</v>
      </c>
      <c r="D406">
        <v>8.4500000000000006E-2</v>
      </c>
      <c r="E406" t="s">
        <v>247</v>
      </c>
    </row>
    <row r="407" spans="1:5">
      <c r="A407">
        <v>35</v>
      </c>
      <c r="B407" s="94" t="s">
        <v>578</v>
      </c>
      <c r="C407" s="105" t="s">
        <v>474</v>
      </c>
      <c r="D407">
        <v>5.8500000000000003E-2</v>
      </c>
      <c r="E407" t="s">
        <v>247</v>
      </c>
    </row>
    <row r="408" spans="1:5">
      <c r="A408">
        <v>36</v>
      </c>
      <c r="B408" s="94" t="s">
        <v>579</v>
      </c>
      <c r="C408" s="105" t="s">
        <v>474</v>
      </c>
      <c r="D408">
        <v>4.5100000000000001E-2</v>
      </c>
      <c r="E408" t="s">
        <v>247</v>
      </c>
    </row>
    <row r="409" spans="1:5">
      <c r="A409">
        <v>37</v>
      </c>
      <c r="B409" s="94" t="s">
        <v>580</v>
      </c>
      <c r="C409" s="105" t="s">
        <v>473</v>
      </c>
      <c r="D409">
        <v>0.67230000000000001</v>
      </c>
      <c r="E409" t="s">
        <v>247</v>
      </c>
    </row>
    <row r="410" spans="1:5">
      <c r="A410">
        <v>38</v>
      </c>
      <c r="B410" s="94" t="s">
        <v>581</v>
      </c>
      <c r="C410" s="105" t="s">
        <v>474</v>
      </c>
      <c r="D410">
        <v>0.10349999999999999</v>
      </c>
      <c r="E410" t="s">
        <v>247</v>
      </c>
    </row>
    <row r="411" spans="1:5">
      <c r="A411">
        <v>39</v>
      </c>
      <c r="B411" s="94" t="s">
        <v>582</v>
      </c>
      <c r="C411" s="105" t="s">
        <v>474</v>
      </c>
      <c r="D411">
        <v>7.1900000000000006E-2</v>
      </c>
      <c r="E411" t="s">
        <v>247</v>
      </c>
    </row>
    <row r="412" spans="1:5">
      <c r="A412">
        <v>40</v>
      </c>
      <c r="B412" s="94" t="s">
        <v>583</v>
      </c>
      <c r="C412" s="105" t="s">
        <v>474</v>
      </c>
      <c r="D412">
        <v>5.4899999999999997E-2</v>
      </c>
      <c r="E412" t="s">
        <v>247</v>
      </c>
    </row>
    <row r="413" spans="1:5">
      <c r="A413">
        <v>41</v>
      </c>
      <c r="B413" s="94" t="s">
        <v>584</v>
      </c>
      <c r="C413" s="105" t="s">
        <v>473</v>
      </c>
      <c r="D413">
        <v>0.60029999999999994</v>
      </c>
      <c r="E413" t="s">
        <v>247</v>
      </c>
    </row>
    <row r="414" spans="1:5">
      <c r="A414">
        <v>42</v>
      </c>
      <c r="B414" s="94" t="s">
        <v>585</v>
      </c>
      <c r="C414" s="105" t="s">
        <v>474</v>
      </c>
      <c r="D414">
        <v>8.7400000000000005E-2</v>
      </c>
      <c r="E414" t="s">
        <v>247</v>
      </c>
    </row>
    <row r="415" spans="1:5">
      <c r="A415">
        <v>43</v>
      </c>
      <c r="B415" s="94" t="s">
        <v>586</v>
      </c>
      <c r="C415" s="105" t="s">
        <v>474</v>
      </c>
      <c r="D415">
        <v>6.1199999999999997E-2</v>
      </c>
      <c r="E415" t="s">
        <v>247</v>
      </c>
    </row>
    <row r="416" spans="1:5">
      <c r="A416">
        <v>44</v>
      </c>
      <c r="B416" s="94" t="s">
        <v>587</v>
      </c>
      <c r="C416" s="105" t="s">
        <v>474</v>
      </c>
      <c r="D416">
        <v>4.8500000000000001E-2</v>
      </c>
      <c r="E416" t="s">
        <v>247</v>
      </c>
    </row>
    <row r="417" spans="1:5">
      <c r="A417">
        <v>45</v>
      </c>
      <c r="B417" s="94" t="s">
        <v>588</v>
      </c>
      <c r="C417" s="105" t="s">
        <v>473</v>
      </c>
      <c r="D417">
        <v>0.66180000000000005</v>
      </c>
      <c r="E417" t="s">
        <v>247</v>
      </c>
    </row>
    <row r="418" spans="1:5">
      <c r="A418">
        <v>46</v>
      </c>
      <c r="B418" s="94" t="s">
        <v>589</v>
      </c>
      <c r="C418" s="105" t="s">
        <v>474</v>
      </c>
      <c r="D418">
        <v>0.1011</v>
      </c>
      <c r="E418" t="s">
        <v>247</v>
      </c>
    </row>
    <row r="419" spans="1:5">
      <c r="A419">
        <v>47</v>
      </c>
      <c r="B419" s="94" t="s">
        <v>590</v>
      </c>
      <c r="C419" s="105" t="s">
        <v>474</v>
      </c>
      <c r="D419">
        <v>7.3300000000000004E-2</v>
      </c>
      <c r="E419" t="s">
        <v>247</v>
      </c>
    </row>
    <row r="420" spans="1:5">
      <c r="A420">
        <v>48</v>
      </c>
      <c r="B420" s="94" t="s">
        <v>591</v>
      </c>
      <c r="C420" s="105" t="s">
        <v>474</v>
      </c>
      <c r="D420">
        <v>6.0699999999999997E-2</v>
      </c>
      <c r="E420" t="s">
        <v>247</v>
      </c>
    </row>
    <row r="421" spans="1:5">
      <c r="A421">
        <v>49</v>
      </c>
      <c r="B421" s="94" t="s">
        <v>592</v>
      </c>
      <c r="C421" s="105" t="s">
        <v>473</v>
      </c>
      <c r="D421">
        <v>0.81469999999999998</v>
      </c>
      <c r="E421" t="s">
        <v>247</v>
      </c>
    </row>
    <row r="422" spans="1:5">
      <c r="A422">
        <v>50</v>
      </c>
      <c r="B422" s="94" t="s">
        <v>593</v>
      </c>
      <c r="C422" s="105" t="s">
        <v>474</v>
      </c>
      <c r="D422">
        <v>7.9799999999999996E-2</v>
      </c>
      <c r="E422" t="s">
        <v>247</v>
      </c>
    </row>
    <row r="423" spans="1:5">
      <c r="A423">
        <v>51</v>
      </c>
      <c r="B423" s="94" t="s">
        <v>594</v>
      </c>
      <c r="C423" s="105" t="s">
        <v>474</v>
      </c>
      <c r="D423">
        <v>5.7299999999999997E-2</v>
      </c>
      <c r="E423" t="s">
        <v>247</v>
      </c>
    </row>
    <row r="424" spans="1:5">
      <c r="A424">
        <v>52</v>
      </c>
      <c r="B424" s="94" t="s">
        <v>595</v>
      </c>
      <c r="C424" s="105" t="s">
        <v>474</v>
      </c>
      <c r="D424">
        <v>4.4600000000000001E-2</v>
      </c>
      <c r="E424" t="s">
        <v>247</v>
      </c>
    </row>
    <row r="425" spans="1:5">
      <c r="A425">
        <v>53</v>
      </c>
      <c r="B425" s="94" t="s">
        <v>596</v>
      </c>
      <c r="C425" s="105" t="s">
        <v>473</v>
      </c>
      <c r="D425" s="87">
        <v>0.98799999999999999</v>
      </c>
      <c r="E425" t="s">
        <v>247</v>
      </c>
    </row>
    <row r="426" spans="1:5">
      <c r="A426">
        <v>54</v>
      </c>
      <c r="B426" s="94" t="s">
        <v>597</v>
      </c>
      <c r="C426" s="105" t="s">
        <v>474</v>
      </c>
      <c r="D426">
        <v>9.0800000000000006E-2</v>
      </c>
      <c r="E426" t="s">
        <v>247</v>
      </c>
    </row>
    <row r="427" spans="1:5">
      <c r="A427">
        <v>55</v>
      </c>
      <c r="B427" s="94" t="s">
        <v>598</v>
      </c>
      <c r="C427" s="105" t="s">
        <v>474</v>
      </c>
      <c r="D427">
        <v>6.5000000000000002E-2</v>
      </c>
      <c r="E427" t="s">
        <v>247</v>
      </c>
    </row>
    <row r="428" spans="1:5">
      <c r="A428">
        <v>56</v>
      </c>
      <c r="B428" s="94" t="s">
        <v>599</v>
      </c>
      <c r="C428" s="105" t="s">
        <v>474</v>
      </c>
      <c r="D428">
        <v>5.1900000000000002E-2</v>
      </c>
      <c r="E428" t="s">
        <v>247</v>
      </c>
    </row>
    <row r="429" spans="1:5">
      <c r="A429">
        <v>57</v>
      </c>
      <c r="B429" s="94" t="s">
        <v>600</v>
      </c>
      <c r="C429" s="105" t="s">
        <v>473</v>
      </c>
      <c r="D429">
        <v>0.78049999999999997</v>
      </c>
      <c r="E429" t="s">
        <v>247</v>
      </c>
    </row>
    <row r="430" spans="1:5">
      <c r="A430">
        <v>58</v>
      </c>
      <c r="B430" s="94" t="s">
        <v>601</v>
      </c>
      <c r="C430" s="105" t="s">
        <v>474</v>
      </c>
      <c r="D430">
        <v>7.2499999999999995E-2</v>
      </c>
      <c r="E430" t="s">
        <v>247</v>
      </c>
    </row>
    <row r="431" spans="1:5">
      <c r="A431">
        <v>59</v>
      </c>
      <c r="B431" s="94" t="s">
        <v>602</v>
      </c>
      <c r="C431" s="105" t="s">
        <v>474</v>
      </c>
      <c r="D431">
        <v>5.1400000000000001E-2</v>
      </c>
      <c r="E431" t="s">
        <v>247</v>
      </c>
    </row>
    <row r="432" spans="1:5">
      <c r="A432">
        <v>60</v>
      </c>
      <c r="B432" s="94" t="s">
        <v>603</v>
      </c>
      <c r="C432" s="105" t="s">
        <v>474</v>
      </c>
      <c r="D432">
        <v>4.0099999999999997E-2</v>
      </c>
      <c r="E432" t="s">
        <v>247</v>
      </c>
    </row>
    <row r="433" spans="1:5">
      <c r="A433">
        <v>61</v>
      </c>
      <c r="B433" s="94" t="s">
        <v>604</v>
      </c>
      <c r="C433" s="105" t="s">
        <v>473</v>
      </c>
      <c r="D433">
        <v>0.85850000000000004</v>
      </c>
      <c r="E433" t="s">
        <v>247</v>
      </c>
    </row>
    <row r="434" spans="1:5">
      <c r="A434">
        <v>62</v>
      </c>
      <c r="B434" s="94" t="s">
        <v>605</v>
      </c>
      <c r="C434" s="105" t="s">
        <v>474</v>
      </c>
      <c r="D434">
        <v>8.5199999999999998E-2</v>
      </c>
      <c r="E434" t="s">
        <v>247</v>
      </c>
    </row>
    <row r="435" spans="1:5">
      <c r="A435">
        <v>63</v>
      </c>
      <c r="B435" s="94" t="s">
        <v>606</v>
      </c>
      <c r="C435" s="105" t="s">
        <v>474</v>
      </c>
      <c r="D435">
        <v>6.2300000000000001E-2</v>
      </c>
      <c r="E435" t="s">
        <v>247</v>
      </c>
    </row>
    <row r="436" spans="1:5">
      <c r="A436">
        <v>64</v>
      </c>
      <c r="B436" s="94" t="s">
        <v>607</v>
      </c>
      <c r="C436" s="105" t="s">
        <v>474</v>
      </c>
      <c r="D436">
        <v>4.99E-2</v>
      </c>
      <c r="E436" t="s">
        <v>247</v>
      </c>
    </row>
    <row r="437" spans="1:5" ht="14.25">
      <c r="B437" s="93" t="s">
        <v>471</v>
      </c>
    </row>
    <row r="438" spans="1:5">
      <c r="A438">
        <v>1</v>
      </c>
      <c r="B438" s="94" t="s">
        <v>608</v>
      </c>
      <c r="C438" s="105" t="s">
        <v>473</v>
      </c>
      <c r="D438">
        <v>0.48820000000000002</v>
      </c>
      <c r="E438" t="s">
        <v>247</v>
      </c>
    </row>
    <row r="439" spans="1:5">
      <c r="A439">
        <v>2</v>
      </c>
      <c r="B439" s="94" t="s">
        <v>609</v>
      </c>
      <c r="C439" s="105" t="s">
        <v>474</v>
      </c>
      <c r="D439">
        <v>8.3299999999999999E-2</v>
      </c>
      <c r="E439" t="s">
        <v>247</v>
      </c>
    </row>
    <row r="440" spans="1:5">
      <c r="A440">
        <v>3</v>
      </c>
      <c r="B440" s="94" t="s">
        <v>610</v>
      </c>
      <c r="C440" s="105" t="s">
        <v>474</v>
      </c>
      <c r="D440">
        <v>6.0199999999999997E-2</v>
      </c>
      <c r="E440" t="s">
        <v>247</v>
      </c>
    </row>
    <row r="441" spans="1:5">
      <c r="A441">
        <v>4</v>
      </c>
      <c r="B441" s="94" t="s">
        <v>611</v>
      </c>
      <c r="C441" s="105" t="s">
        <v>474</v>
      </c>
      <c r="D441">
        <v>4.7100000000000003E-2</v>
      </c>
      <c r="E441" t="s">
        <v>247</v>
      </c>
    </row>
    <row r="442" spans="1:5">
      <c r="A442">
        <v>5</v>
      </c>
      <c r="B442" s="94" t="s">
        <v>612</v>
      </c>
      <c r="C442" s="105" t="s">
        <v>473</v>
      </c>
      <c r="D442">
        <v>0.54010000000000002</v>
      </c>
      <c r="E442" t="s">
        <v>247</v>
      </c>
    </row>
    <row r="443" spans="1:5">
      <c r="A443">
        <v>6</v>
      </c>
      <c r="B443" s="94" t="s">
        <v>613</v>
      </c>
      <c r="C443" s="105" t="s">
        <v>474</v>
      </c>
      <c r="D443">
        <v>9.3700000000000006E-2</v>
      </c>
      <c r="E443" t="s">
        <v>247</v>
      </c>
    </row>
    <row r="444" spans="1:5">
      <c r="A444">
        <v>7</v>
      </c>
      <c r="B444" s="94" t="s">
        <v>614</v>
      </c>
      <c r="C444" s="105" t="s">
        <v>474</v>
      </c>
      <c r="D444">
        <v>6.88E-2</v>
      </c>
      <c r="E444" t="s">
        <v>247</v>
      </c>
    </row>
    <row r="445" spans="1:5">
      <c r="A445">
        <v>8</v>
      </c>
      <c r="B445" s="94" t="s">
        <v>615</v>
      </c>
      <c r="C445" s="105" t="s">
        <v>474</v>
      </c>
      <c r="D445">
        <v>5.4800000000000001E-2</v>
      </c>
      <c r="E445" t="s">
        <v>247</v>
      </c>
    </row>
    <row r="446" spans="1:5">
      <c r="A446">
        <v>9</v>
      </c>
      <c r="B446" s="94" t="s">
        <v>616</v>
      </c>
      <c r="C446" s="105" t="s">
        <v>473</v>
      </c>
      <c r="D446">
        <v>0.62639999999999996</v>
      </c>
      <c r="E446" t="s">
        <v>247</v>
      </c>
    </row>
    <row r="447" spans="1:5">
      <c r="A447">
        <v>10</v>
      </c>
      <c r="B447" s="94" t="s">
        <v>617</v>
      </c>
      <c r="C447" s="105" t="s">
        <v>474</v>
      </c>
      <c r="D447">
        <v>9.11E-2</v>
      </c>
      <c r="E447" t="s">
        <v>247</v>
      </c>
    </row>
    <row r="448" spans="1:5">
      <c r="A448">
        <v>11</v>
      </c>
      <c r="B448" s="94" t="s">
        <v>618</v>
      </c>
      <c r="C448" s="105" t="s">
        <v>474</v>
      </c>
      <c r="D448" s="87">
        <v>6.2E-2</v>
      </c>
      <c r="E448" t="s">
        <v>247</v>
      </c>
    </row>
    <row r="449" spans="1:5">
      <c r="A449">
        <v>12</v>
      </c>
      <c r="B449" s="94" t="s">
        <v>619</v>
      </c>
      <c r="C449" s="105" t="s">
        <v>474</v>
      </c>
      <c r="D449">
        <v>4.6699999999999998E-2</v>
      </c>
      <c r="E449" t="s">
        <v>247</v>
      </c>
    </row>
    <row r="450" spans="1:5">
      <c r="A450">
        <v>13</v>
      </c>
      <c r="B450" s="94" t="s">
        <v>620</v>
      </c>
      <c r="C450" s="91" t="s">
        <v>473</v>
      </c>
      <c r="D450">
        <v>0.73209999999999997</v>
      </c>
      <c r="E450" t="s">
        <v>247</v>
      </c>
    </row>
    <row r="451" spans="1:5">
      <c r="A451">
        <v>14</v>
      </c>
      <c r="B451" s="94" t="s">
        <v>621</v>
      </c>
      <c r="C451" s="105" t="s">
        <v>474</v>
      </c>
      <c r="D451">
        <v>0.1089</v>
      </c>
      <c r="E451" t="s">
        <v>247</v>
      </c>
    </row>
    <row r="452" spans="1:5">
      <c r="A452">
        <v>15</v>
      </c>
      <c r="B452" s="94" t="s">
        <v>622</v>
      </c>
      <c r="C452" s="105" t="s">
        <v>474</v>
      </c>
      <c r="D452">
        <v>7.6600000000000001E-2</v>
      </c>
      <c r="E452" t="s">
        <v>247</v>
      </c>
    </row>
    <row r="453" spans="1:5">
      <c r="A453">
        <v>16</v>
      </c>
      <c r="B453" s="94" t="s">
        <v>623</v>
      </c>
      <c r="C453" s="105" t="s">
        <v>474</v>
      </c>
      <c r="D453">
        <v>6.0600000000000001E-2</v>
      </c>
      <c r="E453" t="s">
        <v>247</v>
      </c>
    </row>
    <row r="454" spans="1:5">
      <c r="A454">
        <v>17</v>
      </c>
      <c r="B454" s="94" t="s">
        <v>624</v>
      </c>
      <c r="C454" s="105" t="s">
        <v>473</v>
      </c>
      <c r="D454">
        <v>0.4602</v>
      </c>
      <c r="E454" t="s">
        <v>247</v>
      </c>
    </row>
    <row r="455" spans="1:5">
      <c r="A455">
        <v>18</v>
      </c>
      <c r="B455" s="94" t="s">
        <v>625</v>
      </c>
      <c r="C455" s="105" t="s">
        <v>474</v>
      </c>
      <c r="D455">
        <v>8.2799999999999999E-2</v>
      </c>
      <c r="E455" t="s">
        <v>247</v>
      </c>
    </row>
    <row r="456" spans="1:5">
      <c r="A456">
        <v>19</v>
      </c>
      <c r="B456" s="94" t="s">
        <v>626</v>
      </c>
      <c r="C456" s="105" t="s">
        <v>474</v>
      </c>
      <c r="D456">
        <v>6.0499999999999998E-2</v>
      </c>
      <c r="E456" t="s">
        <v>247</v>
      </c>
    </row>
    <row r="457" spans="1:5">
      <c r="A457">
        <v>20</v>
      </c>
      <c r="B457" s="94" t="s">
        <v>627</v>
      </c>
      <c r="C457" s="105" t="s">
        <v>474</v>
      </c>
      <c r="D457">
        <v>4.7100000000000003E-2</v>
      </c>
      <c r="E457" t="s">
        <v>247</v>
      </c>
    </row>
    <row r="458" spans="1:5">
      <c r="A458">
        <v>21</v>
      </c>
      <c r="B458" s="94" t="s">
        <v>624</v>
      </c>
      <c r="C458" s="105" t="s">
        <v>473</v>
      </c>
      <c r="D458">
        <v>0.47849999999999998</v>
      </c>
      <c r="E458" t="s">
        <v>247</v>
      </c>
    </row>
    <row r="459" spans="1:5">
      <c r="A459">
        <v>22</v>
      </c>
      <c r="B459" s="94" t="s">
        <v>625</v>
      </c>
      <c r="C459" s="105" t="s">
        <v>474</v>
      </c>
      <c r="D459">
        <v>9.7799999999999998E-2</v>
      </c>
      <c r="E459" t="s">
        <v>247</v>
      </c>
    </row>
    <row r="460" spans="1:5">
      <c r="A460">
        <v>23</v>
      </c>
      <c r="B460" s="94" t="s">
        <v>626</v>
      </c>
      <c r="C460" s="105" t="s">
        <v>474</v>
      </c>
      <c r="D460">
        <v>7.2599999999999998E-2</v>
      </c>
      <c r="E460" t="s">
        <v>247</v>
      </c>
    </row>
    <row r="461" spans="1:5">
      <c r="A461">
        <v>24</v>
      </c>
      <c r="B461" s="94" t="s">
        <v>627</v>
      </c>
      <c r="C461" s="105" t="s">
        <v>474</v>
      </c>
      <c r="D461">
        <v>5.4199999999999998E-2</v>
      </c>
      <c r="E461" t="s">
        <v>247</v>
      </c>
    </row>
    <row r="462" spans="1:5">
      <c r="A462">
        <v>25</v>
      </c>
      <c r="B462" s="94" t="s">
        <v>628</v>
      </c>
      <c r="C462" s="105" t="s">
        <v>473</v>
      </c>
      <c r="D462">
        <v>0.5927</v>
      </c>
      <c r="E462" t="s">
        <v>247</v>
      </c>
    </row>
    <row r="463" spans="1:5">
      <c r="A463">
        <v>26</v>
      </c>
      <c r="B463" s="94" t="s">
        <v>629</v>
      </c>
      <c r="C463" s="105" t="s">
        <v>474</v>
      </c>
      <c r="D463">
        <v>9.4899999999999998E-2</v>
      </c>
      <c r="E463" t="s">
        <v>247</v>
      </c>
    </row>
    <row r="464" spans="1:5">
      <c r="A464">
        <v>27</v>
      </c>
      <c r="B464" s="94" t="s">
        <v>630</v>
      </c>
      <c r="C464" s="105" t="s">
        <v>474</v>
      </c>
      <c r="D464">
        <v>6.6600000000000006E-2</v>
      </c>
      <c r="E464" t="s">
        <v>247</v>
      </c>
    </row>
    <row r="465" spans="1:5">
      <c r="A465">
        <v>28</v>
      </c>
      <c r="B465" s="94" t="s">
        <v>631</v>
      </c>
      <c r="C465" s="105" t="s">
        <v>474</v>
      </c>
      <c r="D465" s="87">
        <v>5.0999999999999997E-2</v>
      </c>
      <c r="E465" t="s">
        <v>247</v>
      </c>
    </row>
    <row r="466" spans="1:5">
      <c r="A466">
        <v>29</v>
      </c>
      <c r="B466" s="94" t="s">
        <v>632</v>
      </c>
      <c r="C466" s="105" t="s">
        <v>473</v>
      </c>
      <c r="D466">
        <v>0.63770000000000004</v>
      </c>
      <c r="E466" t="s">
        <v>247</v>
      </c>
    </row>
    <row r="467" spans="1:5">
      <c r="A467">
        <v>30</v>
      </c>
      <c r="B467" s="94" t="s">
        <v>633</v>
      </c>
      <c r="C467" s="105" t="s">
        <v>474</v>
      </c>
      <c r="D467">
        <v>0.1057</v>
      </c>
      <c r="E467" t="s">
        <v>247</v>
      </c>
    </row>
    <row r="468" spans="1:5">
      <c r="A468">
        <v>31</v>
      </c>
      <c r="B468" s="94" t="s">
        <v>634</v>
      </c>
      <c r="C468" s="105" t="s">
        <v>474</v>
      </c>
      <c r="D468">
        <v>7.46E-2</v>
      </c>
      <c r="E468" t="s">
        <v>247</v>
      </c>
    </row>
    <row r="469" spans="1:5">
      <c r="A469">
        <v>32</v>
      </c>
      <c r="B469" s="94" t="s">
        <v>635</v>
      </c>
      <c r="C469" s="105" t="s">
        <v>474</v>
      </c>
      <c r="D469">
        <v>5.6800000000000003E-2</v>
      </c>
      <c r="E469" t="s">
        <v>247</v>
      </c>
    </row>
    <row r="470" spans="1:5">
      <c r="A470">
        <v>33</v>
      </c>
      <c r="B470" s="94" t="s">
        <v>636</v>
      </c>
      <c r="C470" s="105" t="s">
        <v>473</v>
      </c>
      <c r="D470">
        <v>0.93810000000000004</v>
      </c>
      <c r="E470" t="s">
        <v>247</v>
      </c>
    </row>
    <row r="471" spans="1:5">
      <c r="A471">
        <v>34</v>
      </c>
      <c r="B471" s="94" t="s">
        <v>637</v>
      </c>
      <c r="C471" s="105" t="s">
        <v>474</v>
      </c>
      <c r="D471">
        <v>8.3500000000000005E-2</v>
      </c>
      <c r="E471" t="s">
        <v>247</v>
      </c>
    </row>
    <row r="472" spans="1:5">
      <c r="A472">
        <v>35</v>
      </c>
      <c r="B472" s="94" t="s">
        <v>638</v>
      </c>
      <c r="C472" s="105" t="s">
        <v>474</v>
      </c>
      <c r="D472">
        <v>5.7299999999999997E-2</v>
      </c>
      <c r="E472" t="s">
        <v>247</v>
      </c>
    </row>
    <row r="473" spans="1:5">
      <c r="A473">
        <v>36</v>
      </c>
      <c r="B473" s="94" t="s">
        <v>639</v>
      </c>
      <c r="C473" s="105" t="s">
        <v>474</v>
      </c>
      <c r="D473" s="87">
        <v>4.2999999999999997E-2</v>
      </c>
      <c r="E473" t="s">
        <v>247</v>
      </c>
    </row>
    <row r="474" spans="1:5">
      <c r="A474">
        <v>37</v>
      </c>
      <c r="B474" s="94" t="s">
        <v>640</v>
      </c>
      <c r="C474" s="105" t="s">
        <v>473</v>
      </c>
      <c r="D474" s="87">
        <v>0.30499999999999999</v>
      </c>
      <c r="E474" t="s">
        <v>247</v>
      </c>
    </row>
    <row r="475" spans="1:5">
      <c r="A475">
        <v>38</v>
      </c>
      <c r="B475" s="94" t="s">
        <v>641</v>
      </c>
      <c r="C475" s="105" t="s">
        <v>474</v>
      </c>
      <c r="D475" s="87">
        <v>0.158</v>
      </c>
      <c r="E475" t="s">
        <v>247</v>
      </c>
    </row>
    <row r="476" spans="1:5">
      <c r="A476">
        <v>39</v>
      </c>
      <c r="B476" s="94" t="s">
        <v>642</v>
      </c>
      <c r="C476" s="105" t="s">
        <v>474</v>
      </c>
      <c r="D476" s="87">
        <v>0.1086</v>
      </c>
      <c r="E476" t="s">
        <v>247</v>
      </c>
    </row>
    <row r="477" spans="1:5">
      <c r="A477">
        <v>40</v>
      </c>
      <c r="B477" s="94" t="s">
        <v>643</v>
      </c>
      <c r="C477" s="105" t="s">
        <v>474</v>
      </c>
      <c r="D477" s="87">
        <v>8.3500000000000005E-2</v>
      </c>
      <c r="E477" t="s">
        <v>247</v>
      </c>
    </row>
    <row r="478" spans="1:5">
      <c r="A478">
        <v>41</v>
      </c>
      <c r="B478" s="94" t="s">
        <v>644</v>
      </c>
      <c r="C478" s="105" t="s">
        <v>473</v>
      </c>
      <c r="D478" s="87">
        <v>0.90559999999999996</v>
      </c>
      <c r="E478" t="s">
        <v>247</v>
      </c>
    </row>
    <row r="479" spans="1:5">
      <c r="A479">
        <v>42</v>
      </c>
      <c r="B479" s="94" t="s">
        <v>645</v>
      </c>
      <c r="C479" s="105" t="s">
        <v>474</v>
      </c>
      <c r="D479" s="87">
        <v>8.3500000000000005E-2</v>
      </c>
      <c r="E479" t="s">
        <v>247</v>
      </c>
    </row>
    <row r="480" spans="1:5">
      <c r="A480">
        <v>43</v>
      </c>
      <c r="B480" s="94" t="s">
        <v>646</v>
      </c>
      <c r="C480" s="105" t="s">
        <v>474</v>
      </c>
      <c r="D480" s="87">
        <v>5.8999999999999997E-2</v>
      </c>
      <c r="E480" t="s">
        <v>247</v>
      </c>
    </row>
    <row r="481" spans="1:5">
      <c r="A481">
        <v>44</v>
      </c>
      <c r="B481" s="94" t="s">
        <v>647</v>
      </c>
      <c r="C481" s="105" t="s">
        <v>474</v>
      </c>
      <c r="D481" s="87">
        <v>4.58E-2</v>
      </c>
      <c r="E481" t="s">
        <v>247</v>
      </c>
    </row>
    <row r="482" spans="1:5">
      <c r="A482">
        <v>45</v>
      </c>
      <c r="B482" s="94" t="s">
        <v>648</v>
      </c>
      <c r="C482" s="105" t="s">
        <v>473</v>
      </c>
      <c r="D482" s="87">
        <v>1.1121000000000001</v>
      </c>
      <c r="E482" t="s">
        <v>247</v>
      </c>
    </row>
    <row r="483" spans="1:5">
      <c r="A483">
        <v>46</v>
      </c>
      <c r="B483" s="94" t="s">
        <v>649</v>
      </c>
      <c r="C483" s="105" t="s">
        <v>474</v>
      </c>
      <c r="D483" s="87">
        <v>0.1036</v>
      </c>
      <c r="E483" t="s">
        <v>247</v>
      </c>
    </row>
    <row r="484" spans="1:5">
      <c r="A484">
        <v>47</v>
      </c>
      <c r="B484" s="94" t="s">
        <v>650</v>
      </c>
      <c r="C484" s="105" t="s">
        <v>474</v>
      </c>
      <c r="D484" s="87">
        <v>7.4099999999999999E-2</v>
      </c>
      <c r="E484" t="s">
        <v>247</v>
      </c>
    </row>
    <row r="485" spans="1:5">
      <c r="A485">
        <v>48</v>
      </c>
      <c r="B485" s="94" t="s">
        <v>651</v>
      </c>
      <c r="C485" s="105" t="s">
        <v>474</v>
      </c>
      <c r="D485" s="87">
        <v>5.8500000000000003E-2</v>
      </c>
      <c r="E485" t="s">
        <v>247</v>
      </c>
    </row>
    <row r="486" spans="1:5" ht="14.25">
      <c r="B486" s="93" t="s">
        <v>472</v>
      </c>
    </row>
    <row r="487" spans="1:5" ht="38.25">
      <c r="A487" s="107">
        <v>1</v>
      </c>
      <c r="B487" s="113" t="s">
        <v>652</v>
      </c>
      <c r="C487" s="114" t="s">
        <v>475</v>
      </c>
      <c r="D487" s="110">
        <v>2E-3</v>
      </c>
      <c r="E487" s="112" t="s">
        <v>861</v>
      </c>
    </row>
    <row r="488" spans="1:5" ht="38.25">
      <c r="A488" s="107">
        <v>2</v>
      </c>
      <c r="B488" s="113" t="s">
        <v>653</v>
      </c>
      <c r="C488" s="114" t="s">
        <v>475</v>
      </c>
      <c r="D488" s="110">
        <v>0.01</v>
      </c>
      <c r="E488" s="112" t="s">
        <v>862</v>
      </c>
    </row>
    <row r="489" spans="1:5">
      <c r="A489">
        <v>3</v>
      </c>
      <c r="B489" s="94" t="s">
        <v>654</v>
      </c>
      <c r="C489" s="105" t="s">
        <v>475</v>
      </c>
      <c r="D489" s="87">
        <v>0.1111</v>
      </c>
      <c r="E489" s="94" t="s">
        <v>476</v>
      </c>
    </row>
    <row r="490" spans="1:5" ht="18">
      <c r="B490" s="95" t="s">
        <v>655</v>
      </c>
    </row>
    <row r="491" spans="1:5" ht="14.25">
      <c r="B491" s="93" t="s">
        <v>656</v>
      </c>
    </row>
    <row r="492" spans="1:5">
      <c r="A492">
        <v>1</v>
      </c>
      <c r="B492" s="94" t="s">
        <v>657</v>
      </c>
      <c r="C492" s="105" t="s">
        <v>97</v>
      </c>
      <c r="D492" s="87">
        <v>12.2</v>
      </c>
      <c r="E492" t="s">
        <v>104</v>
      </c>
    </row>
    <row r="493" spans="1:5">
      <c r="A493">
        <v>2</v>
      </c>
      <c r="B493" s="94" t="s">
        <v>658</v>
      </c>
      <c r="C493" s="105" t="s">
        <v>97</v>
      </c>
      <c r="D493" s="87">
        <v>5.3360000000000003</v>
      </c>
      <c r="E493" t="s">
        <v>105</v>
      </c>
    </row>
    <row r="494" spans="1:5">
      <c r="A494">
        <v>3</v>
      </c>
      <c r="B494" s="94" t="s">
        <v>659</v>
      </c>
      <c r="C494" s="105" t="s">
        <v>97</v>
      </c>
      <c r="D494" s="87">
        <v>5.3544999999999998</v>
      </c>
      <c r="E494" t="s">
        <v>105</v>
      </c>
    </row>
    <row r="495" spans="1:5">
      <c r="A495">
        <v>4</v>
      </c>
      <c r="B495" s="94" t="s">
        <v>660</v>
      </c>
      <c r="C495" s="105" t="s">
        <v>97</v>
      </c>
      <c r="D495" s="87">
        <v>5.1802999999999999</v>
      </c>
      <c r="E495" t="s">
        <v>105</v>
      </c>
    </row>
    <row r="496" spans="1:5">
      <c r="A496">
        <v>5</v>
      </c>
      <c r="B496" s="94" t="s">
        <v>661</v>
      </c>
      <c r="C496" s="105" t="s">
        <v>97</v>
      </c>
      <c r="D496" s="87">
        <v>5.1581999999999999</v>
      </c>
      <c r="E496" t="s">
        <v>105</v>
      </c>
    </row>
    <row r="497" spans="1:5">
      <c r="A497">
        <v>6</v>
      </c>
      <c r="B497" s="94" t="s">
        <v>662</v>
      </c>
      <c r="C497" s="105" t="s">
        <v>97</v>
      </c>
      <c r="D497" s="87">
        <v>5.5397999999999996</v>
      </c>
      <c r="E497" t="s">
        <v>105</v>
      </c>
    </row>
    <row r="498" spans="1:5">
      <c r="A498">
        <v>7</v>
      </c>
      <c r="B498" s="94" t="s">
        <v>663</v>
      </c>
      <c r="C498" s="105" t="s">
        <v>97</v>
      </c>
      <c r="D498" s="87">
        <v>5.3669000000000002</v>
      </c>
      <c r="E498" t="s">
        <v>105</v>
      </c>
    </row>
    <row r="499" spans="1:5">
      <c r="A499">
        <v>8</v>
      </c>
      <c r="B499" s="94" t="s">
        <v>664</v>
      </c>
      <c r="C499" s="105" t="s">
        <v>97</v>
      </c>
      <c r="D499" s="87">
        <v>1.76</v>
      </c>
      <c r="E499" t="s">
        <v>134</v>
      </c>
    </row>
    <row r="500" spans="1:5">
      <c r="A500">
        <v>9</v>
      </c>
      <c r="B500" s="94" t="s">
        <v>665</v>
      </c>
      <c r="C500" s="105" t="s">
        <v>97</v>
      </c>
      <c r="D500" s="87">
        <v>2.4779</v>
      </c>
      <c r="E500" t="s">
        <v>105</v>
      </c>
    </row>
    <row r="501" spans="1:5">
      <c r="A501">
        <v>10</v>
      </c>
      <c r="B501" s="94" t="s">
        <v>666</v>
      </c>
      <c r="C501" s="105" t="s">
        <v>97</v>
      </c>
      <c r="D501" s="87">
        <v>2.4495</v>
      </c>
      <c r="E501" t="s">
        <v>105</v>
      </c>
    </row>
    <row r="502" spans="1:5">
      <c r="A502">
        <v>11</v>
      </c>
      <c r="B502" s="94" t="s">
        <v>667</v>
      </c>
      <c r="C502" s="105" t="s">
        <v>97</v>
      </c>
      <c r="D502" s="87">
        <v>1.6878</v>
      </c>
      <c r="E502" t="s">
        <v>105</v>
      </c>
    </row>
    <row r="503" spans="1:5">
      <c r="A503">
        <v>12</v>
      </c>
      <c r="B503" s="94" t="s">
        <v>668</v>
      </c>
      <c r="C503" s="105" t="s">
        <v>97</v>
      </c>
      <c r="D503" s="87">
        <v>0.34799999999999998</v>
      </c>
      <c r="E503" t="s">
        <v>104</v>
      </c>
    </row>
    <row r="504" spans="1:5">
      <c r="A504">
        <v>13</v>
      </c>
      <c r="B504" s="94" t="s">
        <v>669</v>
      </c>
      <c r="C504" s="105" t="s">
        <v>97</v>
      </c>
      <c r="D504" s="87">
        <v>1.9033</v>
      </c>
      <c r="E504" t="s">
        <v>236</v>
      </c>
    </row>
    <row r="505" spans="1:5">
      <c r="A505">
        <v>14</v>
      </c>
      <c r="B505" s="94" t="s">
        <v>670</v>
      </c>
      <c r="C505" s="105" t="s">
        <v>97</v>
      </c>
      <c r="D505" s="87">
        <v>1.47</v>
      </c>
      <c r="E505" t="s">
        <v>104</v>
      </c>
    </row>
    <row r="506" spans="1:5">
      <c r="A506">
        <v>15</v>
      </c>
      <c r="B506" s="94" t="s">
        <v>671</v>
      </c>
      <c r="C506" s="105" t="s">
        <v>97</v>
      </c>
      <c r="D506" s="87">
        <v>1.9278999999999999</v>
      </c>
      <c r="E506" t="s">
        <v>105</v>
      </c>
    </row>
    <row r="507" spans="1:5">
      <c r="A507">
        <v>16</v>
      </c>
      <c r="B507" s="94" t="s">
        <v>672</v>
      </c>
      <c r="C507" s="105" t="s">
        <v>97</v>
      </c>
      <c r="D507" s="87">
        <v>2.1867000000000001</v>
      </c>
      <c r="E507" t="s">
        <v>105</v>
      </c>
    </row>
    <row r="508" spans="1:5">
      <c r="A508">
        <v>17</v>
      </c>
      <c r="B508" s="94" t="s">
        <v>673</v>
      </c>
      <c r="C508" s="105" t="s">
        <v>97</v>
      </c>
      <c r="D508" s="87">
        <v>2.2753999999999999</v>
      </c>
      <c r="E508" t="s">
        <v>105</v>
      </c>
    </row>
    <row r="509" spans="1:5">
      <c r="A509">
        <v>18</v>
      </c>
      <c r="B509" s="94" t="s">
        <v>674</v>
      </c>
      <c r="C509" s="105" t="s">
        <v>97</v>
      </c>
      <c r="D509" s="87">
        <v>2.3384999999999998</v>
      </c>
      <c r="E509" t="s">
        <v>105</v>
      </c>
    </row>
    <row r="510" spans="1:5">
      <c r="A510">
        <v>19</v>
      </c>
      <c r="B510" s="94" t="s">
        <v>675</v>
      </c>
      <c r="C510" s="105" t="s">
        <v>97</v>
      </c>
      <c r="D510" s="87">
        <v>5.3379000000000003</v>
      </c>
      <c r="E510" t="s">
        <v>105</v>
      </c>
    </row>
    <row r="511" spans="1:5">
      <c r="A511">
        <v>20</v>
      </c>
      <c r="B511" s="94" t="s">
        <v>676</v>
      </c>
      <c r="C511" s="105" t="s">
        <v>97</v>
      </c>
      <c r="D511" s="87">
        <v>0.92620000000000002</v>
      </c>
      <c r="E511" t="s">
        <v>105</v>
      </c>
    </row>
    <row r="512" spans="1:5">
      <c r="A512">
        <v>21</v>
      </c>
      <c r="B512" s="94" t="s">
        <v>677</v>
      </c>
      <c r="C512" s="105" t="s">
        <v>97</v>
      </c>
      <c r="D512" s="87">
        <v>2.6448999999999998</v>
      </c>
      <c r="E512" t="s">
        <v>105</v>
      </c>
    </row>
    <row r="513" spans="1:5">
      <c r="A513">
        <v>22</v>
      </c>
      <c r="B513" s="94" t="s">
        <v>678</v>
      </c>
      <c r="C513" s="105" t="s">
        <v>97</v>
      </c>
      <c r="D513" s="87">
        <v>2.4590999999999998</v>
      </c>
      <c r="E513" t="s">
        <v>105</v>
      </c>
    </row>
    <row r="514" spans="1:5" ht="14.25">
      <c r="B514" s="93" t="s">
        <v>679</v>
      </c>
    </row>
    <row r="515" spans="1:5">
      <c r="A515">
        <v>1</v>
      </c>
      <c r="B515" s="94" t="s">
        <v>682</v>
      </c>
      <c r="C515" s="105" t="s">
        <v>97</v>
      </c>
      <c r="D515" s="87">
        <v>3.47</v>
      </c>
      <c r="E515" t="s">
        <v>104</v>
      </c>
    </row>
    <row r="516" spans="1:5">
      <c r="A516">
        <v>2</v>
      </c>
      <c r="B516" s="94" t="s">
        <v>683</v>
      </c>
      <c r="C516" s="105" t="s">
        <v>97</v>
      </c>
      <c r="D516" s="87">
        <v>2.5499999999999998</v>
      </c>
      <c r="E516" t="s">
        <v>104</v>
      </c>
    </row>
    <row r="517" spans="1:5">
      <c r="A517">
        <v>3</v>
      </c>
      <c r="B517" s="94" t="s">
        <v>684</v>
      </c>
      <c r="C517" s="105" t="s">
        <v>97</v>
      </c>
      <c r="D517" s="87">
        <v>1.76</v>
      </c>
      <c r="E517" t="s">
        <v>134</v>
      </c>
    </row>
    <row r="518" spans="1:5">
      <c r="A518">
        <v>4</v>
      </c>
      <c r="B518" s="94" t="s">
        <v>686</v>
      </c>
      <c r="C518" s="105" t="s">
        <v>97</v>
      </c>
      <c r="D518" s="87">
        <v>4.4314999999999998</v>
      </c>
      <c r="E518" t="s">
        <v>681</v>
      </c>
    </row>
    <row r="519" spans="1:5">
      <c r="A519">
        <v>5</v>
      </c>
      <c r="B519" s="94" t="s">
        <v>687</v>
      </c>
      <c r="C519" s="105" t="s">
        <v>97</v>
      </c>
      <c r="D519" s="87">
        <v>10.276999999999999</v>
      </c>
      <c r="E519" t="s">
        <v>681</v>
      </c>
    </row>
    <row r="520" spans="1:5">
      <c r="A520">
        <v>6</v>
      </c>
      <c r="B520" s="94" t="s">
        <v>688</v>
      </c>
      <c r="C520" s="105" t="s">
        <v>97</v>
      </c>
      <c r="D520" s="87">
        <v>12.3401</v>
      </c>
      <c r="E520" t="s">
        <v>105</v>
      </c>
    </row>
    <row r="521" spans="1:5">
      <c r="A521">
        <v>7</v>
      </c>
      <c r="B521" s="94" t="s">
        <v>689</v>
      </c>
      <c r="C521" s="105" t="s">
        <v>97</v>
      </c>
      <c r="D521" s="87">
        <v>1.3201000000000001</v>
      </c>
      <c r="E521" t="s">
        <v>105</v>
      </c>
    </row>
    <row r="522" spans="1:5">
      <c r="A522">
        <v>8</v>
      </c>
      <c r="B522" s="94" t="s">
        <v>690</v>
      </c>
      <c r="C522" s="105" t="s">
        <v>97</v>
      </c>
      <c r="D522" s="87">
        <v>14.6965</v>
      </c>
      <c r="E522" t="s">
        <v>105</v>
      </c>
    </row>
    <row r="523" spans="1:5">
      <c r="A523">
        <v>9</v>
      </c>
      <c r="B523" s="94" t="s">
        <v>691</v>
      </c>
      <c r="C523" s="105" t="s">
        <v>97</v>
      </c>
      <c r="D523" s="87">
        <v>2.6886000000000001</v>
      </c>
      <c r="E523" t="s">
        <v>105</v>
      </c>
    </row>
    <row r="524" spans="1:5">
      <c r="A524">
        <v>10</v>
      </c>
      <c r="B524" s="94" t="s">
        <v>692</v>
      </c>
      <c r="C524" s="105" t="s">
        <v>97</v>
      </c>
      <c r="D524" s="87">
        <v>1.6297999999999999</v>
      </c>
      <c r="E524" t="s">
        <v>105</v>
      </c>
    </row>
    <row r="525" spans="1:5">
      <c r="A525">
        <v>11</v>
      </c>
      <c r="B525" s="94" t="s">
        <v>693</v>
      </c>
      <c r="C525" s="91" t="s">
        <v>685</v>
      </c>
      <c r="D525" s="87">
        <v>0.51200000000000001</v>
      </c>
      <c r="E525" t="s">
        <v>680</v>
      </c>
    </row>
    <row r="526" spans="1:5" ht="18">
      <c r="B526" s="95" t="s">
        <v>694</v>
      </c>
    </row>
    <row r="527" spans="1:5">
      <c r="A527">
        <v>1</v>
      </c>
      <c r="B527" s="94" t="s">
        <v>699</v>
      </c>
      <c r="C527" s="105" t="s">
        <v>97</v>
      </c>
      <c r="D527" s="87">
        <v>0.48259999999999997</v>
      </c>
      <c r="E527" t="s">
        <v>105</v>
      </c>
    </row>
    <row r="528" spans="1:5">
      <c r="A528">
        <v>2</v>
      </c>
      <c r="B528" s="94" t="s">
        <v>700</v>
      </c>
      <c r="C528" s="105" t="s">
        <v>97</v>
      </c>
      <c r="D528" s="87">
        <v>0.41160000000000002</v>
      </c>
      <c r="E528" t="s">
        <v>247</v>
      </c>
    </row>
    <row r="529" spans="1:6">
      <c r="A529">
        <v>3</v>
      </c>
      <c r="B529" s="94" t="s">
        <v>701</v>
      </c>
      <c r="C529" s="105" t="s">
        <v>97</v>
      </c>
      <c r="D529" s="87">
        <v>0.34510000000000002</v>
      </c>
      <c r="E529" t="s">
        <v>247</v>
      </c>
    </row>
    <row r="530" spans="1:6">
      <c r="A530">
        <v>4</v>
      </c>
      <c r="B530" s="94" t="s">
        <v>702</v>
      </c>
      <c r="C530" s="105" t="s">
        <v>97</v>
      </c>
      <c r="D530" s="87">
        <v>0.46450000000000002</v>
      </c>
      <c r="E530" t="s">
        <v>247</v>
      </c>
    </row>
    <row r="531" spans="1:6">
      <c r="A531">
        <v>5</v>
      </c>
      <c r="B531" s="94" t="s">
        <v>703</v>
      </c>
      <c r="C531" s="105" t="s">
        <v>97</v>
      </c>
      <c r="D531" s="87">
        <v>0.3851</v>
      </c>
      <c r="E531" t="s">
        <v>247</v>
      </c>
    </row>
    <row r="532" spans="1:6">
      <c r="A532">
        <v>6</v>
      </c>
      <c r="B532" s="94" t="s">
        <v>704</v>
      </c>
      <c r="C532" s="105" t="s">
        <v>97</v>
      </c>
      <c r="D532" s="87">
        <v>0.498</v>
      </c>
      <c r="E532" t="s">
        <v>247</v>
      </c>
    </row>
    <row r="533" spans="1:6">
      <c r="A533">
        <v>7</v>
      </c>
      <c r="B533" s="94" t="s">
        <v>705</v>
      </c>
      <c r="C533" s="105" t="s">
        <v>97</v>
      </c>
      <c r="D533" s="87">
        <v>0.34089999999999998</v>
      </c>
      <c r="E533" t="s">
        <v>247</v>
      </c>
    </row>
    <row r="534" spans="1:6">
      <c r="A534">
        <v>8</v>
      </c>
      <c r="B534" s="94" t="s">
        <v>706</v>
      </c>
      <c r="C534" s="91" t="s">
        <v>441</v>
      </c>
      <c r="D534" s="87">
        <v>2.1896</v>
      </c>
      <c r="E534" t="s">
        <v>696</v>
      </c>
      <c r="F534" t="s">
        <v>716</v>
      </c>
    </row>
    <row r="535" spans="1:6">
      <c r="A535">
        <v>9</v>
      </c>
      <c r="B535" s="94" t="s">
        <v>707</v>
      </c>
      <c r="C535" s="105" t="s">
        <v>97</v>
      </c>
      <c r="D535" s="87">
        <v>0.32150000000000001</v>
      </c>
      <c r="E535" t="s">
        <v>247</v>
      </c>
    </row>
    <row r="536" spans="1:6">
      <c r="A536">
        <v>10</v>
      </c>
      <c r="B536" s="94" t="s">
        <v>708</v>
      </c>
      <c r="C536" s="91" t="s">
        <v>441</v>
      </c>
      <c r="D536" s="87">
        <v>2.7080000000000002</v>
      </c>
      <c r="E536" t="s">
        <v>696</v>
      </c>
    </row>
    <row r="537" spans="1:6">
      <c r="A537">
        <v>11</v>
      </c>
      <c r="B537" s="94" t="s">
        <v>709</v>
      </c>
      <c r="C537" s="105" t="s">
        <v>97</v>
      </c>
      <c r="D537" s="87">
        <v>2.6267999999999998</v>
      </c>
      <c r="E537" t="s">
        <v>696</v>
      </c>
    </row>
    <row r="538" spans="1:6">
      <c r="A538">
        <v>12</v>
      </c>
      <c r="B538" s="94" t="s">
        <v>710</v>
      </c>
      <c r="C538" s="105" t="s">
        <v>97</v>
      </c>
      <c r="D538" s="87">
        <v>2.4299999999999999E-2</v>
      </c>
      <c r="E538" t="s">
        <v>697</v>
      </c>
      <c r="F538" t="s">
        <v>717</v>
      </c>
    </row>
    <row r="539" spans="1:6">
      <c r="A539">
        <v>13</v>
      </c>
      <c r="B539" s="94" t="s">
        <v>711</v>
      </c>
      <c r="C539" s="105" t="s">
        <v>97</v>
      </c>
      <c r="D539" s="87">
        <v>0.31190000000000001</v>
      </c>
      <c r="E539" t="s">
        <v>247</v>
      </c>
    </row>
    <row r="540" spans="1:6">
      <c r="A540">
        <v>14</v>
      </c>
      <c r="B540" s="94" t="s">
        <v>712</v>
      </c>
      <c r="C540" s="105" t="s">
        <v>97</v>
      </c>
      <c r="D540" s="87">
        <v>0.30409999999999998</v>
      </c>
      <c r="E540" t="s">
        <v>247</v>
      </c>
    </row>
    <row r="541" spans="1:6">
      <c r="A541">
        <v>15</v>
      </c>
      <c r="B541" s="94" t="s">
        <v>713</v>
      </c>
      <c r="C541" s="91" t="s">
        <v>695</v>
      </c>
      <c r="D541" s="87">
        <v>0.56100000000000005</v>
      </c>
      <c r="E541" t="s">
        <v>698</v>
      </c>
    </row>
    <row r="542" spans="1:6" ht="18">
      <c r="B542" s="95" t="s">
        <v>714</v>
      </c>
    </row>
    <row r="543" spans="1:6" ht="14.25">
      <c r="B543" s="93" t="s">
        <v>715</v>
      </c>
    </row>
    <row r="544" spans="1:6" ht="25.5">
      <c r="A544" s="107">
        <v>1</v>
      </c>
      <c r="B544" s="113" t="s">
        <v>726</v>
      </c>
      <c r="C544" s="109" t="s">
        <v>97</v>
      </c>
      <c r="D544" s="110">
        <v>0.16600000000000001</v>
      </c>
      <c r="E544" s="107" t="s">
        <v>718</v>
      </c>
      <c r="F544" s="111" t="s">
        <v>866</v>
      </c>
    </row>
    <row r="545" spans="1:9">
      <c r="A545">
        <v>2</v>
      </c>
      <c r="B545" s="94" t="s">
        <v>727</v>
      </c>
      <c r="C545" s="91" t="s">
        <v>97</v>
      </c>
      <c r="D545" s="87">
        <v>3.25</v>
      </c>
      <c r="E545" t="s">
        <v>213</v>
      </c>
    </row>
    <row r="546" spans="1:9" ht="25.5">
      <c r="A546" s="107">
        <v>3</v>
      </c>
      <c r="B546" s="113" t="s">
        <v>728</v>
      </c>
      <c r="C546" s="109" t="s">
        <v>97</v>
      </c>
      <c r="D546" s="110">
        <v>1.8202</v>
      </c>
      <c r="E546" s="107" t="s">
        <v>719</v>
      </c>
      <c r="F546" s="111" t="s">
        <v>867</v>
      </c>
    </row>
    <row r="547" spans="1:9" ht="25.5">
      <c r="A547" s="107">
        <v>4</v>
      </c>
      <c r="B547" s="113" t="s">
        <v>729</v>
      </c>
      <c r="C547" s="109" t="s">
        <v>97</v>
      </c>
      <c r="D547" s="110">
        <v>0.12</v>
      </c>
      <c r="E547" s="107" t="s">
        <v>718</v>
      </c>
      <c r="F547" s="111" t="s">
        <v>866</v>
      </c>
    </row>
    <row r="548" spans="1:9" ht="25.5">
      <c r="A548" s="107">
        <v>5</v>
      </c>
      <c r="B548" s="113" t="s">
        <v>730</v>
      </c>
      <c r="C548" s="109" t="s">
        <v>97</v>
      </c>
      <c r="D548" s="110">
        <v>0.1198</v>
      </c>
      <c r="E548" s="111" t="s">
        <v>863</v>
      </c>
      <c r="F548" s="111" t="s">
        <v>867</v>
      </c>
      <c r="G548" s="107"/>
      <c r="H548" s="107"/>
      <c r="I548" s="107"/>
    </row>
    <row r="549" spans="1:9">
      <c r="A549">
        <v>6</v>
      </c>
      <c r="B549" t="s">
        <v>731</v>
      </c>
      <c r="C549" s="91" t="s">
        <v>97</v>
      </c>
      <c r="D549" s="87">
        <v>1.09E-2</v>
      </c>
      <c r="E549" t="s">
        <v>720</v>
      </c>
    </row>
    <row r="550" spans="1:9" ht="25.5">
      <c r="A550" s="107">
        <v>7</v>
      </c>
      <c r="B550" s="107" t="s">
        <v>732</v>
      </c>
      <c r="C550" s="109" t="s">
        <v>97</v>
      </c>
      <c r="D550" s="110">
        <v>1.08</v>
      </c>
      <c r="E550" s="111" t="s">
        <v>864</v>
      </c>
    </row>
    <row r="551" spans="1:9" ht="25.5">
      <c r="A551">
        <v>8</v>
      </c>
      <c r="B551" t="s">
        <v>733</v>
      </c>
      <c r="C551" s="91" t="s">
        <v>97</v>
      </c>
      <c r="D551" s="87">
        <v>4.4299999999999999E-2</v>
      </c>
      <c r="E551" t="s">
        <v>718</v>
      </c>
      <c r="F551" s="108" t="s">
        <v>868</v>
      </c>
    </row>
    <row r="552" spans="1:9">
      <c r="A552">
        <v>9</v>
      </c>
      <c r="B552" t="s">
        <v>734</v>
      </c>
      <c r="C552" s="91" t="s">
        <v>97</v>
      </c>
      <c r="D552" s="87">
        <v>0.86899999999999999</v>
      </c>
      <c r="E552" t="s">
        <v>721</v>
      </c>
    </row>
    <row r="553" spans="1:9" ht="25.5">
      <c r="A553" s="107">
        <v>10</v>
      </c>
      <c r="B553" s="107" t="s">
        <v>735</v>
      </c>
      <c r="C553" s="109" t="s">
        <v>97</v>
      </c>
      <c r="D553" s="110">
        <v>8.1199999999999994E-2</v>
      </c>
      <c r="E553" s="107" t="s">
        <v>718</v>
      </c>
      <c r="F553" s="111" t="s">
        <v>866</v>
      </c>
    </row>
    <row r="554" spans="1:9" ht="25.5">
      <c r="A554" s="107">
        <v>11</v>
      </c>
      <c r="B554" s="107" t="s">
        <v>736</v>
      </c>
      <c r="C554" s="109" t="s">
        <v>97</v>
      </c>
      <c r="D554" s="110">
        <v>0.12</v>
      </c>
      <c r="E554" s="107" t="s">
        <v>718</v>
      </c>
      <c r="F554" s="111" t="s">
        <v>866</v>
      </c>
    </row>
    <row r="555" spans="1:9" ht="25.5">
      <c r="A555" s="107">
        <v>12</v>
      </c>
      <c r="B555" s="107" t="s">
        <v>737</v>
      </c>
      <c r="C555" s="109" t="s">
        <v>97</v>
      </c>
      <c r="D555" s="110">
        <v>6.8199999999999997E-2</v>
      </c>
      <c r="E555" s="107" t="s">
        <v>718</v>
      </c>
      <c r="F555" s="111" t="s">
        <v>866</v>
      </c>
    </row>
    <row r="556" spans="1:9" ht="25.5">
      <c r="A556" s="107">
        <v>13</v>
      </c>
      <c r="B556" s="107" t="s">
        <v>738</v>
      </c>
      <c r="C556" s="109" t="s">
        <v>97</v>
      </c>
      <c r="D556" s="110">
        <v>0.45839999999999997</v>
      </c>
      <c r="E556" s="107" t="s">
        <v>722</v>
      </c>
      <c r="F556" s="111" t="s">
        <v>867</v>
      </c>
    </row>
    <row r="557" spans="1:9" ht="25.5">
      <c r="A557" s="107">
        <v>14</v>
      </c>
      <c r="B557" s="107" t="s">
        <v>739</v>
      </c>
      <c r="C557" s="109" t="s">
        <v>97</v>
      </c>
      <c r="D557" s="110">
        <v>0.246</v>
      </c>
      <c r="E557" s="107" t="s">
        <v>718</v>
      </c>
      <c r="F557" s="111" t="s">
        <v>866</v>
      </c>
    </row>
    <row r="558" spans="1:9" ht="25.5">
      <c r="A558" s="107">
        <v>15</v>
      </c>
      <c r="B558" s="107" t="s">
        <v>740</v>
      </c>
      <c r="C558" s="109" t="s">
        <v>97</v>
      </c>
      <c r="D558" s="110">
        <v>0.1527</v>
      </c>
      <c r="E558" s="107" t="s">
        <v>723</v>
      </c>
      <c r="F558" s="111" t="s">
        <v>867</v>
      </c>
    </row>
    <row r="559" spans="1:9" ht="25.5">
      <c r="A559" s="107">
        <v>16</v>
      </c>
      <c r="B559" s="107" t="s">
        <v>741</v>
      </c>
      <c r="C559" s="109" t="s">
        <v>97</v>
      </c>
      <c r="D559" s="110">
        <v>8.6800000000000002E-2</v>
      </c>
      <c r="E559" s="107" t="s">
        <v>718</v>
      </c>
      <c r="F559" s="111" t="s">
        <v>866</v>
      </c>
    </row>
    <row r="560" spans="1:9" ht="38.25">
      <c r="A560" s="107">
        <v>17</v>
      </c>
      <c r="B560" s="107" t="s">
        <v>742</v>
      </c>
      <c r="C560" s="109" t="s">
        <v>97</v>
      </c>
      <c r="D560" s="110">
        <v>9.9000000000000005E-2</v>
      </c>
      <c r="E560" s="111" t="s">
        <v>865</v>
      </c>
      <c r="F560" s="111" t="s">
        <v>869</v>
      </c>
    </row>
    <row r="561" spans="1:7" ht="25.5">
      <c r="A561" s="107">
        <v>18</v>
      </c>
      <c r="B561" s="107" t="s">
        <v>743</v>
      </c>
      <c r="C561" s="109" t="s">
        <v>97</v>
      </c>
      <c r="D561" s="110">
        <v>4.3700000000000003E-2</v>
      </c>
      <c r="E561" s="107" t="s">
        <v>718</v>
      </c>
      <c r="F561" s="111" t="s">
        <v>866</v>
      </c>
    </row>
    <row r="562" spans="1:7" ht="25.5">
      <c r="A562" s="107">
        <v>19</v>
      </c>
      <c r="B562" s="107" t="s">
        <v>744</v>
      </c>
      <c r="C562" s="109" t="s">
        <v>97</v>
      </c>
      <c r="D562" s="110">
        <v>0.26529999999999998</v>
      </c>
      <c r="E562" s="107" t="s">
        <v>724</v>
      </c>
      <c r="F562" s="111" t="s">
        <v>867</v>
      </c>
    </row>
    <row r="563" spans="1:7" ht="14.25">
      <c r="B563" s="93" t="s">
        <v>725</v>
      </c>
    </row>
    <row r="564" spans="1:7" ht="25.5">
      <c r="A564" s="107">
        <v>1</v>
      </c>
      <c r="B564" s="107" t="s">
        <v>754</v>
      </c>
      <c r="C564" s="109" t="s">
        <v>97</v>
      </c>
      <c r="D564" s="110">
        <v>0.28799999999999998</v>
      </c>
      <c r="E564" s="107" t="s">
        <v>745</v>
      </c>
      <c r="F564" s="111" t="s">
        <v>870</v>
      </c>
    </row>
    <row r="565" spans="1:7">
      <c r="A565">
        <v>2</v>
      </c>
      <c r="B565" t="s">
        <v>755</v>
      </c>
      <c r="C565" s="91" t="s">
        <v>97</v>
      </c>
      <c r="D565" s="87">
        <v>0.16700000000000001</v>
      </c>
      <c r="E565" t="s">
        <v>136</v>
      </c>
    </row>
    <row r="566" spans="1:7" ht="51">
      <c r="A566" s="107">
        <v>3</v>
      </c>
      <c r="B566" s="107" t="s">
        <v>756</v>
      </c>
      <c r="C566" s="109" t="s">
        <v>97</v>
      </c>
      <c r="D566" s="110">
        <v>0.81100000000000005</v>
      </c>
      <c r="E566" s="107" t="s">
        <v>746</v>
      </c>
      <c r="F566" s="111" t="s">
        <v>871</v>
      </c>
    </row>
    <row r="567" spans="1:7" ht="38.25">
      <c r="A567" s="107">
        <v>4</v>
      </c>
      <c r="B567" s="107" t="s">
        <v>757</v>
      </c>
      <c r="C567" s="109" t="s">
        <v>97</v>
      </c>
      <c r="D567" s="110">
        <v>5.8799999999999998E-2</v>
      </c>
      <c r="E567" s="107" t="s">
        <v>747</v>
      </c>
      <c r="F567" s="111" t="s">
        <v>872</v>
      </c>
    </row>
    <row r="568" spans="1:7" ht="25.5">
      <c r="A568" s="107">
        <v>5</v>
      </c>
      <c r="B568" s="107" t="s">
        <v>758</v>
      </c>
      <c r="C568" s="109" t="s">
        <v>97</v>
      </c>
      <c r="D568" s="110">
        <v>0.17499999999999999</v>
      </c>
      <c r="E568" s="107" t="s">
        <v>718</v>
      </c>
      <c r="F568" s="111" t="s">
        <v>868</v>
      </c>
    </row>
    <row r="569" spans="1:7" ht="38.25">
      <c r="A569" s="107">
        <v>6</v>
      </c>
      <c r="B569" s="107" t="s">
        <v>759</v>
      </c>
      <c r="C569" s="109" t="s">
        <v>97</v>
      </c>
      <c r="D569" s="110">
        <v>0.26700000000000002</v>
      </c>
      <c r="E569" s="107" t="s">
        <v>748</v>
      </c>
      <c r="F569" s="111" t="s">
        <v>874</v>
      </c>
    </row>
    <row r="570" spans="1:7" ht="51">
      <c r="A570" s="107">
        <v>7</v>
      </c>
      <c r="B570" s="107" t="s">
        <v>760</v>
      </c>
      <c r="C570" s="109" t="s">
        <v>97</v>
      </c>
      <c r="D570" s="110">
        <v>1.671</v>
      </c>
      <c r="E570" s="111" t="s">
        <v>873</v>
      </c>
      <c r="F570" s="107" t="s">
        <v>750</v>
      </c>
      <c r="G570" s="107"/>
    </row>
    <row r="571" spans="1:7">
      <c r="A571">
        <v>8</v>
      </c>
      <c r="B571" t="s">
        <v>761</v>
      </c>
      <c r="C571" s="91" t="s">
        <v>97</v>
      </c>
      <c r="D571" s="87">
        <v>1.671</v>
      </c>
      <c r="E571" t="s">
        <v>749</v>
      </c>
      <c r="F571" t="s">
        <v>751</v>
      </c>
    </row>
    <row r="572" spans="1:7" ht="51">
      <c r="A572" s="107">
        <v>9</v>
      </c>
      <c r="B572" s="107" t="s">
        <v>762</v>
      </c>
      <c r="C572" s="109" t="s">
        <v>97</v>
      </c>
      <c r="D572" s="110">
        <v>0.81100000000000005</v>
      </c>
      <c r="E572" s="107" t="s">
        <v>746</v>
      </c>
      <c r="F572" s="111" t="s">
        <v>875</v>
      </c>
    </row>
    <row r="573" spans="1:7" ht="63.75">
      <c r="A573" s="107">
        <v>10</v>
      </c>
      <c r="B573" s="107" t="s">
        <v>763</v>
      </c>
      <c r="C573" s="109" t="s">
        <v>97</v>
      </c>
      <c r="D573" s="110">
        <v>1.4999999999999999E-2</v>
      </c>
      <c r="E573" s="111" t="s">
        <v>876</v>
      </c>
      <c r="F573" s="107" t="s">
        <v>752</v>
      </c>
    </row>
    <row r="574" spans="1:7" ht="25.5">
      <c r="A574" s="107">
        <v>11</v>
      </c>
      <c r="B574" s="107" t="s">
        <v>764</v>
      </c>
      <c r="C574" s="109" t="s">
        <v>97</v>
      </c>
      <c r="D574" s="110">
        <v>0.50590000000000002</v>
      </c>
      <c r="E574" s="111" t="s">
        <v>877</v>
      </c>
      <c r="F574" s="107" t="s">
        <v>753</v>
      </c>
    </row>
    <row r="575" spans="1:7" ht="18">
      <c r="B575" s="95" t="s">
        <v>765</v>
      </c>
    </row>
    <row r="576" spans="1:7" ht="14.25">
      <c r="B576" s="93" t="s">
        <v>766</v>
      </c>
    </row>
    <row r="577" spans="1:6" ht="25.5">
      <c r="A577" s="107">
        <v>1</v>
      </c>
      <c r="B577" s="107" t="s">
        <v>772</v>
      </c>
      <c r="C577" s="109" t="s">
        <v>770</v>
      </c>
      <c r="D577" s="107">
        <v>74</v>
      </c>
      <c r="E577" s="111" t="s">
        <v>878</v>
      </c>
      <c r="F577" s="107" t="s">
        <v>771</v>
      </c>
    </row>
    <row r="578" spans="1:6" ht="25.5">
      <c r="A578" s="107">
        <v>2</v>
      </c>
      <c r="B578" s="107" t="s">
        <v>773</v>
      </c>
      <c r="C578" s="109" t="s">
        <v>770</v>
      </c>
      <c r="D578" s="107">
        <v>71</v>
      </c>
      <c r="E578" s="111" t="s">
        <v>878</v>
      </c>
      <c r="F578" s="107" t="s">
        <v>771</v>
      </c>
    </row>
    <row r="579" spans="1:6" ht="25.5">
      <c r="A579" s="107">
        <v>3</v>
      </c>
      <c r="B579" s="107" t="s">
        <v>774</v>
      </c>
      <c r="C579" s="109" t="s">
        <v>770</v>
      </c>
      <c r="D579" s="107">
        <v>76</v>
      </c>
      <c r="E579" s="111" t="s">
        <v>878</v>
      </c>
      <c r="F579" s="107" t="s">
        <v>771</v>
      </c>
    </row>
    <row r="580" spans="1:6" ht="25.5">
      <c r="A580" s="107">
        <v>4</v>
      </c>
      <c r="B580" s="107" t="s">
        <v>775</v>
      </c>
      <c r="C580" s="109" t="s">
        <v>770</v>
      </c>
      <c r="D580" s="107">
        <v>58</v>
      </c>
      <c r="E580" s="111" t="s">
        <v>878</v>
      </c>
      <c r="F580" s="107" t="s">
        <v>771</v>
      </c>
    </row>
    <row r="581" spans="1:6" ht="25.5">
      <c r="A581" s="107">
        <v>5</v>
      </c>
      <c r="B581" s="107" t="s">
        <v>776</v>
      </c>
      <c r="C581" s="109" t="s">
        <v>770</v>
      </c>
      <c r="D581" s="107">
        <v>52</v>
      </c>
      <c r="E581" s="111" t="s">
        <v>878</v>
      </c>
      <c r="F581" s="107" t="s">
        <v>771</v>
      </c>
    </row>
    <row r="582" spans="1:6" ht="25.5">
      <c r="A582" s="107">
        <v>6</v>
      </c>
      <c r="B582" s="107" t="s">
        <v>777</v>
      </c>
      <c r="C582" s="109" t="s">
        <v>770</v>
      </c>
      <c r="D582" s="107">
        <v>82</v>
      </c>
      <c r="E582" s="111" t="s">
        <v>878</v>
      </c>
      <c r="F582" s="107" t="s">
        <v>771</v>
      </c>
    </row>
    <row r="583" spans="1:6" ht="25.5">
      <c r="A583" s="107">
        <v>7</v>
      </c>
      <c r="B583" s="107" t="s">
        <v>778</v>
      </c>
      <c r="C583" s="109" t="s">
        <v>770</v>
      </c>
      <c r="D583" s="107">
        <v>73</v>
      </c>
      <c r="E583" s="111" t="s">
        <v>878</v>
      </c>
      <c r="F583" s="107" t="s">
        <v>771</v>
      </c>
    </row>
    <row r="584" spans="1:6" ht="25.5">
      <c r="A584" s="107">
        <v>8</v>
      </c>
      <c r="B584" s="107" t="s">
        <v>779</v>
      </c>
      <c r="C584" s="109" t="s">
        <v>770</v>
      </c>
      <c r="D584" s="107">
        <v>71</v>
      </c>
      <c r="E584" s="111" t="s">
        <v>878</v>
      </c>
      <c r="F584" s="107" t="s">
        <v>771</v>
      </c>
    </row>
    <row r="585" spans="1:6" ht="25.5">
      <c r="A585" s="107">
        <v>9</v>
      </c>
      <c r="B585" s="107" t="s">
        <v>780</v>
      </c>
      <c r="C585" s="109" t="s">
        <v>770</v>
      </c>
      <c r="D585" s="107">
        <v>64</v>
      </c>
      <c r="E585" s="111" t="s">
        <v>878</v>
      </c>
      <c r="F585" s="107" t="s">
        <v>771</v>
      </c>
    </row>
    <row r="586" spans="1:6" ht="14.25">
      <c r="B586" s="93" t="s">
        <v>767</v>
      </c>
    </row>
    <row r="587" spans="1:6" ht="25.5">
      <c r="A587" s="107">
        <v>10</v>
      </c>
      <c r="B587" s="107" t="s">
        <v>781</v>
      </c>
      <c r="C587" s="109" t="s">
        <v>770</v>
      </c>
      <c r="D587" s="107">
        <v>871</v>
      </c>
      <c r="E587" s="111" t="s">
        <v>878</v>
      </c>
      <c r="F587" s="107" t="s">
        <v>771</v>
      </c>
    </row>
    <row r="588" spans="1:6" ht="25.5">
      <c r="A588" s="107">
        <v>11</v>
      </c>
      <c r="B588" s="107" t="s">
        <v>782</v>
      </c>
      <c r="C588" s="109" t="s">
        <v>770</v>
      </c>
      <c r="D588" s="107">
        <v>373</v>
      </c>
      <c r="E588" s="111" t="s">
        <v>878</v>
      </c>
      <c r="F588" s="107" t="s">
        <v>771</v>
      </c>
    </row>
    <row r="589" spans="1:6" ht="25.5">
      <c r="A589" s="107">
        <v>12</v>
      </c>
      <c r="B589" s="107" t="s">
        <v>783</v>
      </c>
      <c r="C589" s="109" t="s">
        <v>770</v>
      </c>
      <c r="D589" s="107">
        <v>646</v>
      </c>
      <c r="E589" s="111" t="s">
        <v>878</v>
      </c>
      <c r="F589" s="107" t="s">
        <v>771</v>
      </c>
    </row>
    <row r="590" spans="1:6" ht="25.5">
      <c r="A590" s="107">
        <v>13</v>
      </c>
      <c r="B590" s="107" t="s">
        <v>784</v>
      </c>
      <c r="C590" s="109" t="s">
        <v>770</v>
      </c>
      <c r="D590" s="107">
        <v>750</v>
      </c>
      <c r="E590" s="111" t="s">
        <v>878</v>
      </c>
      <c r="F590" s="107" t="s">
        <v>771</v>
      </c>
    </row>
    <row r="591" spans="1:6" ht="25.5">
      <c r="A591" s="107">
        <v>14</v>
      </c>
      <c r="B591" s="107" t="s">
        <v>785</v>
      </c>
      <c r="C591" s="109" t="s">
        <v>770</v>
      </c>
      <c r="D591" s="107">
        <v>322</v>
      </c>
      <c r="E591" s="111" t="s">
        <v>878</v>
      </c>
      <c r="F591" s="107" t="s">
        <v>771</v>
      </c>
    </row>
    <row r="592" spans="1:6" ht="25.5">
      <c r="A592" s="107">
        <v>15</v>
      </c>
      <c r="B592" s="107" t="s">
        <v>786</v>
      </c>
      <c r="C592" s="109" t="s">
        <v>770</v>
      </c>
      <c r="D592" s="107">
        <v>536</v>
      </c>
      <c r="E592" s="111" t="s">
        <v>878</v>
      </c>
      <c r="F592" s="107" t="s">
        <v>771</v>
      </c>
    </row>
    <row r="593" spans="1:6" ht="25.5">
      <c r="A593" s="107">
        <v>16</v>
      </c>
      <c r="B593" s="107" t="s">
        <v>787</v>
      </c>
      <c r="C593" s="109" t="s">
        <v>770</v>
      </c>
      <c r="D593" s="107">
        <v>1087</v>
      </c>
      <c r="E593" s="111" t="s">
        <v>878</v>
      </c>
      <c r="F593" s="107" t="s">
        <v>771</v>
      </c>
    </row>
    <row r="594" spans="1:6" ht="25.5">
      <c r="A594" s="107">
        <v>17</v>
      </c>
      <c r="B594" s="107" t="s">
        <v>788</v>
      </c>
      <c r="C594" s="109" t="s">
        <v>770</v>
      </c>
      <c r="D594" s="107">
        <v>467</v>
      </c>
      <c r="E594" s="111" t="s">
        <v>878</v>
      </c>
      <c r="F594" s="107" t="s">
        <v>771</v>
      </c>
    </row>
    <row r="595" spans="1:6" ht="25.5">
      <c r="A595" s="107">
        <v>18</v>
      </c>
      <c r="B595" s="107" t="s">
        <v>789</v>
      </c>
      <c r="C595" s="109" t="s">
        <v>770</v>
      </c>
      <c r="D595" s="107">
        <v>726</v>
      </c>
      <c r="E595" s="111" t="s">
        <v>878</v>
      </c>
      <c r="F595" s="107" t="s">
        <v>771</v>
      </c>
    </row>
    <row r="596" spans="1:6" ht="14.25">
      <c r="B596" s="93" t="s">
        <v>768</v>
      </c>
    </row>
    <row r="597" spans="1:6" ht="25.5">
      <c r="A597" s="107">
        <v>19</v>
      </c>
      <c r="B597" s="107" t="s">
        <v>790</v>
      </c>
      <c r="C597" s="109" t="s">
        <v>770</v>
      </c>
      <c r="D597" s="107">
        <v>987</v>
      </c>
      <c r="E597" s="111" t="s">
        <v>878</v>
      </c>
      <c r="F597" s="107" t="s">
        <v>771</v>
      </c>
    </row>
    <row r="598" spans="1:6" ht="25.5">
      <c r="A598" s="107">
        <v>20</v>
      </c>
      <c r="B598" s="107" t="s">
        <v>791</v>
      </c>
      <c r="C598" s="109" t="s">
        <v>770</v>
      </c>
      <c r="D598" s="107">
        <v>1205</v>
      </c>
      <c r="E598" s="111" t="s">
        <v>878</v>
      </c>
      <c r="F598" s="107" t="s">
        <v>771</v>
      </c>
    </row>
    <row r="599" spans="1:6" ht="25.5">
      <c r="A599" s="107">
        <v>21</v>
      </c>
      <c r="B599" s="107" t="s">
        <v>792</v>
      </c>
      <c r="C599" s="109" t="s">
        <v>770</v>
      </c>
      <c r="D599" s="107">
        <v>1010</v>
      </c>
      <c r="E599" s="111" t="s">
        <v>878</v>
      </c>
      <c r="F599" s="107" t="s">
        <v>771</v>
      </c>
    </row>
    <row r="600" spans="1:6" ht="25.5">
      <c r="A600" s="107">
        <v>22</v>
      </c>
      <c r="B600" s="107" t="s">
        <v>793</v>
      </c>
      <c r="C600" s="109" t="s">
        <v>770</v>
      </c>
      <c r="D600" s="107">
        <v>1096</v>
      </c>
      <c r="E600" s="111" t="s">
        <v>878</v>
      </c>
      <c r="F600" s="107" t="s">
        <v>771</v>
      </c>
    </row>
    <row r="601" spans="1:6" ht="14.25">
      <c r="B601" s="93" t="s">
        <v>769</v>
      </c>
    </row>
    <row r="602" spans="1:6" ht="25.5">
      <c r="A602" s="107">
        <v>23</v>
      </c>
      <c r="B602" s="107" t="s">
        <v>794</v>
      </c>
      <c r="C602" s="109" t="s">
        <v>770</v>
      </c>
      <c r="D602" s="107">
        <v>1087</v>
      </c>
      <c r="E602" s="111" t="s">
        <v>878</v>
      </c>
      <c r="F602" s="107" t="s">
        <v>771</v>
      </c>
    </row>
    <row r="603" spans="1:6" ht="25.5">
      <c r="A603" s="107">
        <v>24</v>
      </c>
      <c r="B603" s="107" t="s">
        <v>795</v>
      </c>
      <c r="C603" s="109" t="s">
        <v>770</v>
      </c>
      <c r="D603" s="107">
        <v>646</v>
      </c>
      <c r="E603" s="111" t="s">
        <v>878</v>
      </c>
      <c r="F603" s="107" t="s">
        <v>771</v>
      </c>
    </row>
    <row r="604" spans="1:6" ht="18">
      <c r="B604" s="95" t="s">
        <v>796</v>
      </c>
    </row>
    <row r="605" spans="1:6" ht="14.25">
      <c r="B605" s="93" t="s">
        <v>797</v>
      </c>
    </row>
    <row r="606" spans="1:6">
      <c r="A606">
        <v>1</v>
      </c>
      <c r="B606" t="s">
        <v>802</v>
      </c>
      <c r="C606" s="91" t="s">
        <v>97</v>
      </c>
      <c r="D606" s="87">
        <v>2.6</v>
      </c>
      <c r="E606" t="s">
        <v>798</v>
      </c>
    </row>
    <row r="607" spans="1:6">
      <c r="A607">
        <v>2</v>
      </c>
      <c r="B607" t="s">
        <v>803</v>
      </c>
      <c r="C607" s="91" t="s">
        <v>97</v>
      </c>
      <c r="D607" s="87">
        <v>0.252</v>
      </c>
      <c r="E607" t="s">
        <v>798</v>
      </c>
    </row>
    <row r="608" spans="1:6">
      <c r="A608">
        <v>3</v>
      </c>
      <c r="B608" t="s">
        <v>804</v>
      </c>
      <c r="C608" s="91" t="s">
        <v>97</v>
      </c>
      <c r="D608" s="87">
        <v>0.16</v>
      </c>
      <c r="E608" t="s">
        <v>798</v>
      </c>
    </row>
    <row r="609" spans="1:6">
      <c r="A609">
        <v>4</v>
      </c>
      <c r="B609" t="s">
        <v>805</v>
      </c>
      <c r="C609" s="91" t="s">
        <v>97</v>
      </c>
      <c r="D609" s="87">
        <v>1.0676000000000001</v>
      </c>
      <c r="E609" t="s">
        <v>410</v>
      </c>
    </row>
    <row r="610" spans="1:6">
      <c r="A610">
        <v>5</v>
      </c>
      <c r="B610" t="s">
        <v>806</v>
      </c>
      <c r="C610" s="91" t="s">
        <v>97</v>
      </c>
      <c r="D610" s="87">
        <v>2.6499999999999999E-2</v>
      </c>
      <c r="E610" t="s">
        <v>799</v>
      </c>
    </row>
    <row r="611" spans="1:6">
      <c r="A611">
        <v>6</v>
      </c>
      <c r="B611" t="s">
        <v>807</v>
      </c>
      <c r="C611" s="91" t="s">
        <v>97</v>
      </c>
      <c r="D611" s="87">
        <v>1.59</v>
      </c>
      <c r="E611" t="s">
        <v>799</v>
      </c>
    </row>
    <row r="612" spans="1:6">
      <c r="A612">
        <v>7</v>
      </c>
      <c r="B612" t="s">
        <v>808</v>
      </c>
      <c r="C612" s="91" t="s">
        <v>97</v>
      </c>
      <c r="D612" s="87">
        <v>0.10970000000000001</v>
      </c>
      <c r="E612" t="s">
        <v>799</v>
      </c>
    </row>
    <row r="613" spans="1:6" ht="25.5">
      <c r="A613" s="107">
        <v>8</v>
      </c>
      <c r="B613" s="107" t="s">
        <v>809</v>
      </c>
      <c r="C613" s="109" t="s">
        <v>97</v>
      </c>
      <c r="D613" s="110">
        <v>2.0499999999999998</v>
      </c>
      <c r="E613" s="107" t="s">
        <v>799</v>
      </c>
      <c r="F613" s="111" t="s">
        <v>879</v>
      </c>
    </row>
    <row r="614" spans="1:6" ht="25.5">
      <c r="A614" s="107">
        <v>9</v>
      </c>
      <c r="B614" s="107" t="s">
        <v>810</v>
      </c>
      <c r="C614" s="109" t="s">
        <v>97</v>
      </c>
      <c r="D614" s="110">
        <v>1.81</v>
      </c>
      <c r="E614" s="107" t="s">
        <v>799</v>
      </c>
      <c r="F614" s="111" t="s">
        <v>879</v>
      </c>
    </row>
    <row r="615" spans="1:6" ht="25.5">
      <c r="A615" s="107">
        <v>10</v>
      </c>
      <c r="B615" s="107" t="s">
        <v>811</v>
      </c>
      <c r="C615" s="109" t="s">
        <v>97</v>
      </c>
      <c r="D615" s="110">
        <v>5.53</v>
      </c>
      <c r="E615" s="107" t="s">
        <v>799</v>
      </c>
      <c r="F615" s="111" t="s">
        <v>879</v>
      </c>
    </row>
    <row r="616" spans="1:6">
      <c r="A616">
        <v>11</v>
      </c>
      <c r="B616" t="s">
        <v>812</v>
      </c>
      <c r="C616" s="91" t="s">
        <v>97</v>
      </c>
      <c r="D616" s="87">
        <v>3.77</v>
      </c>
      <c r="E616" t="s">
        <v>799</v>
      </c>
    </row>
    <row r="617" spans="1:6">
      <c r="A617">
        <v>12</v>
      </c>
      <c r="B617" t="s">
        <v>813</v>
      </c>
      <c r="C617" s="91" t="s">
        <v>97</v>
      </c>
      <c r="D617" s="87">
        <v>0.53300000000000003</v>
      </c>
      <c r="E617" t="s">
        <v>799</v>
      </c>
    </row>
    <row r="618" spans="1:6">
      <c r="A618">
        <v>13</v>
      </c>
      <c r="B618" t="s">
        <v>814</v>
      </c>
      <c r="C618" s="91" t="s">
        <v>97</v>
      </c>
      <c r="D618" s="87">
        <v>16</v>
      </c>
      <c r="E618" t="s">
        <v>799</v>
      </c>
    </row>
    <row r="619" spans="1:6">
      <c r="A619">
        <v>14</v>
      </c>
      <c r="B619" t="s">
        <v>815</v>
      </c>
      <c r="C619" s="91" t="s">
        <v>97</v>
      </c>
      <c r="D619" s="87">
        <v>5.01</v>
      </c>
      <c r="E619" t="s">
        <v>799</v>
      </c>
    </row>
    <row r="620" spans="1:6">
      <c r="A620">
        <v>15</v>
      </c>
      <c r="B620" t="s">
        <v>816</v>
      </c>
      <c r="C620" s="91" t="s">
        <v>97</v>
      </c>
      <c r="D620" s="87">
        <v>8.09</v>
      </c>
      <c r="E620" t="s">
        <v>799</v>
      </c>
    </row>
    <row r="621" spans="1:6" ht="25.5">
      <c r="A621" s="107">
        <v>16</v>
      </c>
      <c r="B621" s="107" t="s">
        <v>817</v>
      </c>
      <c r="C621" s="109" t="s">
        <v>97</v>
      </c>
      <c r="D621" s="110">
        <v>3.23</v>
      </c>
      <c r="E621" s="107" t="s">
        <v>799</v>
      </c>
      <c r="F621" s="111" t="s">
        <v>880</v>
      </c>
    </row>
    <row r="622" spans="1:6" ht="25.5">
      <c r="A622" s="107">
        <v>17</v>
      </c>
      <c r="B622" s="107" t="s">
        <v>818</v>
      </c>
      <c r="C622" s="109" t="s">
        <v>97</v>
      </c>
      <c r="D622" s="110">
        <v>5.25</v>
      </c>
      <c r="E622" s="107" t="s">
        <v>799</v>
      </c>
      <c r="F622" s="111" t="s">
        <v>881</v>
      </c>
    </row>
    <row r="623" spans="1:6">
      <c r="A623">
        <v>18</v>
      </c>
      <c r="B623" t="s">
        <v>819</v>
      </c>
      <c r="C623" s="91" t="s">
        <v>97</v>
      </c>
      <c r="D623" s="87">
        <v>7.04</v>
      </c>
      <c r="E623" t="s">
        <v>799</v>
      </c>
      <c r="F623" t="s">
        <v>800</v>
      </c>
    </row>
    <row r="624" spans="1:6">
      <c r="A624">
        <v>19</v>
      </c>
      <c r="B624" t="s">
        <v>820</v>
      </c>
      <c r="C624" s="91" t="s">
        <v>97</v>
      </c>
      <c r="D624" s="87">
        <v>8.51</v>
      </c>
      <c r="E624" t="s">
        <v>799</v>
      </c>
      <c r="F624" t="s">
        <v>801</v>
      </c>
    </row>
    <row r="625" spans="1:5">
      <c r="A625">
        <v>20</v>
      </c>
      <c r="B625" t="s">
        <v>821</v>
      </c>
      <c r="C625" s="91" t="s">
        <v>97</v>
      </c>
      <c r="D625" s="87">
        <v>0.64810000000000001</v>
      </c>
      <c r="E625" t="s">
        <v>105</v>
      </c>
    </row>
    <row r="626" spans="1:5" ht="14.25">
      <c r="B626" s="93" t="s">
        <v>822</v>
      </c>
    </row>
    <row r="627" spans="1:5">
      <c r="A627">
        <v>1</v>
      </c>
      <c r="B627" t="s">
        <v>431</v>
      </c>
      <c r="C627" s="91" t="s">
        <v>97</v>
      </c>
      <c r="D627" s="87">
        <v>2.93</v>
      </c>
      <c r="E627" t="s">
        <v>823</v>
      </c>
    </row>
    <row r="628" spans="1:5">
      <c r="A628">
        <v>2</v>
      </c>
      <c r="B628" t="s">
        <v>830</v>
      </c>
      <c r="C628" s="91" t="s">
        <v>97</v>
      </c>
      <c r="D628" s="87">
        <v>2</v>
      </c>
      <c r="E628" t="s">
        <v>824</v>
      </c>
    </row>
    <row r="629" spans="1:5">
      <c r="A629">
        <v>3</v>
      </c>
      <c r="B629" t="s">
        <v>831</v>
      </c>
      <c r="C629" s="91" t="s">
        <v>97</v>
      </c>
      <c r="D629" s="87">
        <v>2.5299999999999998</v>
      </c>
      <c r="E629" t="s">
        <v>825</v>
      </c>
    </row>
    <row r="630" spans="1:5">
      <c r="A630">
        <v>4</v>
      </c>
      <c r="B630" t="s">
        <v>832</v>
      </c>
      <c r="C630" s="91" t="s">
        <v>97</v>
      </c>
      <c r="D630" s="87">
        <v>3.33</v>
      </c>
      <c r="E630" t="s">
        <v>826</v>
      </c>
    </row>
    <row r="631" spans="1:5">
      <c r="A631">
        <v>5</v>
      </c>
      <c r="B631" t="s">
        <v>833</v>
      </c>
      <c r="C631" s="91" t="s">
        <v>97</v>
      </c>
      <c r="D631" s="87">
        <v>3.27</v>
      </c>
      <c r="E631" t="s">
        <v>827</v>
      </c>
    </row>
    <row r="632" spans="1:5">
      <c r="A632">
        <v>6</v>
      </c>
      <c r="B632" t="s">
        <v>834</v>
      </c>
      <c r="C632" s="91" t="s">
        <v>97</v>
      </c>
      <c r="D632" s="87">
        <v>4</v>
      </c>
      <c r="E632" t="s">
        <v>828</v>
      </c>
    </row>
    <row r="633" spans="1:5">
      <c r="A633">
        <v>7</v>
      </c>
      <c r="B633" t="s">
        <v>835</v>
      </c>
      <c r="C633" s="91" t="s">
        <v>97</v>
      </c>
      <c r="D633" s="87">
        <v>3.13</v>
      </c>
      <c r="E633" t="s">
        <v>829</v>
      </c>
    </row>
  </sheetData>
  <mergeCells count="7">
    <mergeCell ref="A1:E1"/>
    <mergeCell ref="E4:E6"/>
    <mergeCell ref="F4:F6"/>
    <mergeCell ref="A2:F2"/>
    <mergeCell ref="A4:A6"/>
    <mergeCell ref="B4:B6"/>
    <mergeCell ref="C4:C6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I187"/>
  <sheetViews>
    <sheetView workbookViewId="0">
      <selection activeCell="G12" sqref="G12"/>
    </sheetView>
  </sheetViews>
  <sheetFormatPr defaultRowHeight="12.75"/>
  <cols>
    <col min="1" max="1" width="74.5703125" style="92" bestFit="1" customWidth="1"/>
    <col min="2" max="2" width="9.140625" customWidth="1"/>
    <col min="3" max="5" width="7" bestFit="1" customWidth="1"/>
    <col min="6" max="6" width="12.140625" customWidth="1"/>
    <col min="7" max="7" width="35.28515625" style="92" customWidth="1"/>
    <col min="8" max="8" width="14.85546875" bestFit="1" customWidth="1"/>
    <col min="9" max="9" width="15" bestFit="1" customWidth="1"/>
    <col min="10" max="10" width="14.85546875" bestFit="1" customWidth="1"/>
  </cols>
  <sheetData>
    <row r="1" spans="1:9" ht="12.75" customHeight="1">
      <c r="A1" s="588" t="s">
        <v>936</v>
      </c>
      <c r="B1" s="589" t="s">
        <v>938</v>
      </c>
      <c r="C1" s="590" t="s">
        <v>935</v>
      </c>
      <c r="D1" s="590"/>
      <c r="E1" s="590"/>
      <c r="F1" s="590"/>
      <c r="G1" s="588" t="s">
        <v>890</v>
      </c>
      <c r="H1" s="131"/>
      <c r="I1" s="131"/>
    </row>
    <row r="2" spans="1:9">
      <c r="A2" s="588"/>
      <c r="B2" s="589"/>
      <c r="C2" s="590" t="s">
        <v>889</v>
      </c>
      <c r="D2" s="590"/>
      <c r="E2" s="590"/>
      <c r="F2" s="590"/>
      <c r="G2" s="588"/>
      <c r="H2" s="131"/>
      <c r="I2" s="131"/>
    </row>
    <row r="3" spans="1:9">
      <c r="A3" s="180"/>
      <c r="B3" s="181"/>
      <c r="C3" s="182">
        <v>0</v>
      </c>
      <c r="D3" s="182">
        <v>50</v>
      </c>
      <c r="E3" s="182">
        <v>75</v>
      </c>
      <c r="F3" s="182">
        <v>100</v>
      </c>
      <c r="G3" s="180"/>
      <c r="H3" s="151"/>
      <c r="I3" s="151"/>
    </row>
    <row r="4" spans="1:9" hidden="1">
      <c r="A4" s="169" t="s">
        <v>943</v>
      </c>
      <c r="B4" s="153">
        <v>0</v>
      </c>
      <c r="C4" s="151">
        <v>0</v>
      </c>
      <c r="D4" s="151">
        <v>0</v>
      </c>
      <c r="E4" s="151">
        <v>0</v>
      </c>
      <c r="F4" s="151">
        <v>0</v>
      </c>
      <c r="G4" s="170" t="s">
        <v>944</v>
      </c>
      <c r="H4" s="151"/>
      <c r="I4" s="151"/>
    </row>
    <row r="5" spans="1:9" ht="14.25">
      <c r="A5" s="138" t="s">
        <v>469</v>
      </c>
      <c r="B5" s="10"/>
    </row>
    <row r="6" spans="1:9">
      <c r="A6" s="139" t="s">
        <v>891</v>
      </c>
      <c r="B6" s="137">
        <v>7</v>
      </c>
      <c r="C6" s="131">
        <v>0.3105</v>
      </c>
      <c r="D6" s="131">
        <v>0.2676</v>
      </c>
      <c r="E6" s="131">
        <v>0.1825</v>
      </c>
      <c r="F6" s="131">
        <v>0.1399</v>
      </c>
      <c r="G6" s="92" t="s">
        <v>247</v>
      </c>
      <c r="H6" s="131"/>
      <c r="I6" s="131"/>
    </row>
    <row r="7" spans="1:9">
      <c r="A7" s="139" t="s">
        <v>892</v>
      </c>
      <c r="B7" s="137">
        <v>7</v>
      </c>
      <c r="C7" s="131">
        <v>0.37180000000000002</v>
      </c>
      <c r="D7" s="131">
        <v>0.31380000000000002</v>
      </c>
      <c r="E7" s="132">
        <v>0.21210000000000001</v>
      </c>
      <c r="F7" s="131">
        <v>0.1613</v>
      </c>
      <c r="G7" s="92" t="s">
        <v>247</v>
      </c>
      <c r="H7" s="131"/>
      <c r="I7" s="131"/>
    </row>
    <row r="8" spans="1:9">
      <c r="A8" s="139" t="s">
        <v>893</v>
      </c>
      <c r="B8" s="137">
        <v>8.5</v>
      </c>
      <c r="C8" s="131">
        <v>0.42380000000000001</v>
      </c>
      <c r="D8" s="131">
        <v>0.1237</v>
      </c>
      <c r="E8" s="131">
        <v>8.6800000000000002E-2</v>
      </c>
      <c r="F8" s="131">
        <v>6.7199999999999996E-2</v>
      </c>
      <c r="G8" s="92" t="s">
        <v>247</v>
      </c>
      <c r="H8" s="131"/>
      <c r="I8" s="131"/>
    </row>
    <row r="9" spans="1:9">
      <c r="A9" s="139" t="s">
        <v>894</v>
      </c>
      <c r="B9" s="137">
        <v>8.5</v>
      </c>
      <c r="C9" s="132">
        <v>0.50900000000000001</v>
      </c>
      <c r="D9" s="131">
        <v>0.14319999999999999</v>
      </c>
      <c r="E9" s="131">
        <v>9.8299999999999998E-2</v>
      </c>
      <c r="F9" s="131">
        <v>7.4300000000000005E-2</v>
      </c>
      <c r="G9" s="92" t="s">
        <v>247</v>
      </c>
      <c r="H9" s="131"/>
      <c r="I9" s="131"/>
    </row>
    <row r="10" spans="1:9">
      <c r="A10" s="139" t="s">
        <v>895</v>
      </c>
      <c r="B10" s="137">
        <v>11</v>
      </c>
      <c r="C10" s="131">
        <v>0.48820000000000002</v>
      </c>
      <c r="D10" s="131">
        <v>0.1074</v>
      </c>
      <c r="E10" s="131">
        <v>7.6200000000000004E-2</v>
      </c>
      <c r="F10" s="131">
        <v>6.0900000000000003E-2</v>
      </c>
      <c r="G10" s="92" t="s">
        <v>247</v>
      </c>
      <c r="H10" s="131"/>
      <c r="I10" s="131"/>
    </row>
    <row r="11" spans="1:9">
      <c r="A11" s="139" t="s">
        <v>896</v>
      </c>
      <c r="B11" s="137">
        <v>11</v>
      </c>
      <c r="C11" s="131">
        <v>0.60319999999999996</v>
      </c>
      <c r="D11" s="131">
        <v>0.13350000000000001</v>
      </c>
      <c r="E11" s="131">
        <v>9.35E-2</v>
      </c>
      <c r="F11" s="131">
        <v>7.2800000000000004E-2</v>
      </c>
      <c r="G11" s="92" t="s">
        <v>247</v>
      </c>
      <c r="H11" s="131"/>
      <c r="I11" s="131"/>
    </row>
    <row r="12" spans="1:9">
      <c r="A12" s="139" t="s">
        <v>897</v>
      </c>
      <c r="B12" s="137">
        <v>16</v>
      </c>
      <c r="C12" s="131">
        <v>0.58509999999999995</v>
      </c>
      <c r="D12" s="131">
        <v>9.64E-2</v>
      </c>
      <c r="E12" s="131">
        <v>6.8500000000000005E-2</v>
      </c>
      <c r="F12" s="131">
        <v>5.2900000000000003E-2</v>
      </c>
      <c r="G12" s="92" t="s">
        <v>247</v>
      </c>
      <c r="H12" s="131"/>
      <c r="I12" s="131"/>
    </row>
    <row r="13" spans="1:9">
      <c r="A13" s="139" t="s">
        <v>898</v>
      </c>
      <c r="B13" s="137">
        <v>16</v>
      </c>
      <c r="C13" s="131">
        <v>0.74509999999999998</v>
      </c>
      <c r="D13" s="131">
        <v>0.1192</v>
      </c>
      <c r="E13" s="131">
        <v>8.3400000000000002E-2</v>
      </c>
      <c r="F13" s="131">
        <v>6.3399999999999998E-2</v>
      </c>
      <c r="G13" s="92" t="s">
        <v>247</v>
      </c>
      <c r="H13" s="131"/>
      <c r="I13" s="131"/>
    </row>
    <row r="14" spans="1:9">
      <c r="A14" s="139" t="s">
        <v>899</v>
      </c>
      <c r="B14" s="137">
        <v>32</v>
      </c>
      <c r="C14" s="131">
        <v>0.86119999999999997</v>
      </c>
      <c r="D14" s="131">
        <v>7.9699999999999993E-2</v>
      </c>
      <c r="E14" s="131">
        <v>5.6500000000000002E-2</v>
      </c>
      <c r="F14" s="131">
        <v>4.41E-2</v>
      </c>
      <c r="G14" s="92" t="s">
        <v>247</v>
      </c>
      <c r="H14" s="131"/>
      <c r="I14" s="131"/>
    </row>
    <row r="15" spans="1:9">
      <c r="A15" s="139" t="s">
        <v>900</v>
      </c>
      <c r="B15" s="137">
        <v>32</v>
      </c>
      <c r="C15" s="131">
        <v>1.0569</v>
      </c>
      <c r="D15" s="131">
        <v>9.69E-2</v>
      </c>
      <c r="E15" s="131">
        <v>6.8199999999999997E-2</v>
      </c>
      <c r="F15" s="131">
        <v>5.2900000000000003E-2</v>
      </c>
      <c r="G15" s="92" t="s">
        <v>247</v>
      </c>
      <c r="H15" s="131"/>
      <c r="I15" s="131"/>
    </row>
    <row r="16" spans="1:9">
      <c r="A16" s="139" t="s">
        <v>901</v>
      </c>
      <c r="B16" s="137">
        <v>32</v>
      </c>
      <c r="C16" s="131">
        <v>0.22889999999999999</v>
      </c>
      <c r="D16" s="131">
        <v>7.5600000000000001E-2</v>
      </c>
      <c r="E16" s="131">
        <v>5.2499999999999998E-2</v>
      </c>
      <c r="F16" s="131">
        <v>4.0800000000000003E-2</v>
      </c>
      <c r="G16" s="92" t="s">
        <v>247</v>
      </c>
      <c r="H16" s="131"/>
      <c r="I16" s="131"/>
    </row>
    <row r="17" spans="1:9">
      <c r="A17" s="139" t="s">
        <v>902</v>
      </c>
      <c r="B17" s="137">
        <v>32</v>
      </c>
      <c r="C17" s="131">
        <v>0.99380000000000002</v>
      </c>
      <c r="D17" s="131">
        <v>9.1399999999999995E-2</v>
      </c>
      <c r="E17" s="131">
        <v>6.4600000000000005E-2</v>
      </c>
      <c r="F17" s="131">
        <v>5.04E-2</v>
      </c>
      <c r="G17" s="92" t="s">
        <v>247</v>
      </c>
      <c r="H17" s="131"/>
      <c r="I17" s="131"/>
    </row>
    <row r="18" spans="1:9">
      <c r="A18" s="139" t="s">
        <v>903</v>
      </c>
      <c r="B18" s="137">
        <v>32</v>
      </c>
      <c r="C18" s="131">
        <v>0.83340000000000003</v>
      </c>
      <c r="D18" s="131">
        <v>8.3400000000000002E-2</v>
      </c>
      <c r="E18" s="131">
        <v>5.91E-2</v>
      </c>
      <c r="F18" s="131">
        <v>4.4499999999999998E-2</v>
      </c>
      <c r="G18" s="92" t="s">
        <v>247</v>
      </c>
      <c r="H18" s="131"/>
      <c r="I18" s="131"/>
    </row>
    <row r="19" spans="1:9">
      <c r="A19" s="139" t="s">
        <v>904</v>
      </c>
      <c r="B19" s="137">
        <v>32</v>
      </c>
      <c r="C19" s="131">
        <v>1.1343000000000001</v>
      </c>
      <c r="D19" s="131">
        <v>0.1004</v>
      </c>
      <c r="E19" s="131">
        <v>7.0099999999999996E-2</v>
      </c>
      <c r="F19" s="131">
        <v>5.4399999999999997E-2</v>
      </c>
      <c r="G19" s="92" t="s">
        <v>247</v>
      </c>
      <c r="H19" s="131"/>
      <c r="I19" s="131"/>
    </row>
    <row r="20" spans="1:9">
      <c r="A20" s="139" t="s">
        <v>905</v>
      </c>
      <c r="B20" s="137">
        <v>32</v>
      </c>
      <c r="C20" s="131">
        <v>1.0122</v>
      </c>
      <c r="D20" s="132">
        <v>8.5999999999999993E-2</v>
      </c>
      <c r="E20" s="131">
        <v>5.9299999999999999E-2</v>
      </c>
      <c r="F20" s="131">
        <v>4.5600000000000002E-2</v>
      </c>
      <c r="G20" s="92" t="s">
        <v>247</v>
      </c>
      <c r="H20" s="131"/>
      <c r="I20" s="131"/>
    </row>
    <row r="21" spans="1:9">
      <c r="A21" s="139" t="s">
        <v>906</v>
      </c>
      <c r="B21" s="137">
        <v>32</v>
      </c>
      <c r="C21" s="131">
        <v>1.2349000000000001</v>
      </c>
      <c r="D21" s="131">
        <v>0.10349999999999999</v>
      </c>
      <c r="E21" s="131">
        <v>7.0599999999999996E-2</v>
      </c>
      <c r="F21" s="131">
        <v>5.3600000000000002E-2</v>
      </c>
      <c r="G21" s="92" t="s">
        <v>247</v>
      </c>
      <c r="H21" s="131"/>
      <c r="I21" s="131"/>
    </row>
    <row r="22" spans="1:9" ht="14.25">
      <c r="A22" s="138" t="s">
        <v>470</v>
      </c>
      <c r="C22" s="131"/>
      <c r="D22" s="130"/>
      <c r="E22" s="130"/>
      <c r="F22" s="130"/>
      <c r="H22" s="131"/>
      <c r="I22" s="131"/>
    </row>
    <row r="23" spans="1:9">
      <c r="A23" s="139" t="s">
        <v>907</v>
      </c>
      <c r="B23" s="137">
        <v>1.5</v>
      </c>
      <c r="C23" s="131">
        <v>0.23949999999999999</v>
      </c>
      <c r="D23" s="131">
        <v>0.37740000000000001</v>
      </c>
      <c r="E23" s="131">
        <v>0.26840000000000003</v>
      </c>
      <c r="F23" s="131">
        <v>0.21360000000000001</v>
      </c>
      <c r="G23" s="92" t="s">
        <v>247</v>
      </c>
      <c r="H23" s="131"/>
      <c r="I23" s="131"/>
    </row>
    <row r="24" spans="1:9">
      <c r="A24" s="139" t="s">
        <v>908</v>
      </c>
      <c r="B24" s="137">
        <v>1.5</v>
      </c>
      <c r="C24" s="131">
        <v>0.30640000000000001</v>
      </c>
      <c r="D24" s="131">
        <v>0.46560000000000001</v>
      </c>
      <c r="E24" s="131">
        <v>0.32479999999999998</v>
      </c>
      <c r="F24" s="131">
        <v>0.2535</v>
      </c>
      <c r="G24" s="92" t="s">
        <v>247</v>
      </c>
      <c r="H24" s="131"/>
      <c r="I24" s="131"/>
    </row>
    <row r="25" spans="1:9">
      <c r="A25" s="139" t="s">
        <v>909</v>
      </c>
      <c r="B25" s="137">
        <v>7</v>
      </c>
      <c r="C25" s="131">
        <v>0.33169999999999999</v>
      </c>
      <c r="D25" s="131">
        <v>0.33729999999999999</v>
      </c>
      <c r="E25" s="131">
        <v>0.23849999999999999</v>
      </c>
      <c r="F25" s="132">
        <v>0.182</v>
      </c>
      <c r="G25" s="92" t="s">
        <v>247</v>
      </c>
      <c r="H25" s="131"/>
      <c r="I25" s="131"/>
    </row>
    <row r="26" spans="1:9">
      <c r="A26" s="139" t="s">
        <v>910</v>
      </c>
      <c r="B26" s="137">
        <v>7</v>
      </c>
      <c r="C26" s="131">
        <v>0.40720000000000001</v>
      </c>
      <c r="D26" s="131">
        <v>0.36420000000000002</v>
      </c>
      <c r="E26" s="132">
        <v>0.253</v>
      </c>
      <c r="F26" s="131">
        <v>0.19750000000000001</v>
      </c>
      <c r="G26" s="92" t="s">
        <v>247</v>
      </c>
      <c r="H26" s="131"/>
      <c r="I26" s="131"/>
    </row>
    <row r="27" spans="1:9">
      <c r="A27" s="139" t="s">
        <v>911</v>
      </c>
      <c r="B27" s="137">
        <v>8.5</v>
      </c>
      <c r="C27" s="131">
        <v>0.40350000000000003</v>
      </c>
      <c r="D27" s="131">
        <v>0.1188</v>
      </c>
      <c r="E27" s="131">
        <v>8.3599999999999994E-2</v>
      </c>
      <c r="F27" s="131">
        <v>6.4799999999999996E-2</v>
      </c>
      <c r="G27" s="92" t="s">
        <v>247</v>
      </c>
      <c r="H27" s="131"/>
      <c r="I27" s="131"/>
    </row>
    <row r="28" spans="1:9">
      <c r="A28" s="139" t="s">
        <v>912</v>
      </c>
      <c r="B28" s="137">
        <v>8.5</v>
      </c>
      <c r="C28" s="131">
        <v>0.41920000000000002</v>
      </c>
      <c r="D28" s="131">
        <v>0.12920000000000001</v>
      </c>
      <c r="E28" s="131">
        <v>9.06E-2</v>
      </c>
      <c r="F28" s="131">
        <v>6.8599999999999994E-2</v>
      </c>
      <c r="G28" s="92" t="s">
        <v>247</v>
      </c>
      <c r="H28" s="131"/>
      <c r="I28" s="131"/>
    </row>
    <row r="29" spans="1:9">
      <c r="A29" s="139" t="s">
        <v>913</v>
      </c>
      <c r="B29" s="137">
        <v>11</v>
      </c>
      <c r="C29" s="131">
        <v>0.43369999999999997</v>
      </c>
      <c r="D29" s="131">
        <v>0.1013</v>
      </c>
      <c r="E29" s="131">
        <v>7.1099999999999997E-2</v>
      </c>
      <c r="F29" s="131">
        <v>5.4199999999999998E-2</v>
      </c>
      <c r="G29" s="92" t="s">
        <v>247</v>
      </c>
      <c r="H29" s="131"/>
      <c r="I29" s="131"/>
    </row>
    <row r="30" spans="1:9">
      <c r="A30" s="139" t="s">
        <v>914</v>
      </c>
      <c r="B30" s="137">
        <v>11</v>
      </c>
      <c r="C30" s="131">
        <v>0.55520000000000003</v>
      </c>
      <c r="D30" s="131">
        <v>0.12189999999999999</v>
      </c>
      <c r="E30" s="131">
        <v>8.5699999999999998E-2</v>
      </c>
      <c r="F30" s="131">
        <v>6.7400000000000002E-2</v>
      </c>
      <c r="G30" s="92" t="s">
        <v>247</v>
      </c>
      <c r="H30" s="131"/>
      <c r="I30" s="131"/>
    </row>
    <row r="31" spans="1:9">
      <c r="A31" s="139" t="s">
        <v>915</v>
      </c>
      <c r="B31" s="137">
        <v>16</v>
      </c>
      <c r="C31" s="132">
        <v>0.56999999999999995</v>
      </c>
      <c r="D31" s="131">
        <v>8.4500000000000006E-2</v>
      </c>
      <c r="E31" s="131">
        <v>5.8500000000000003E-2</v>
      </c>
      <c r="F31" s="131">
        <v>4.5100000000000001E-2</v>
      </c>
      <c r="G31" s="92" t="s">
        <v>247</v>
      </c>
      <c r="H31" s="131"/>
      <c r="I31" s="131"/>
    </row>
    <row r="32" spans="1:9">
      <c r="A32" s="139" t="s">
        <v>916</v>
      </c>
      <c r="B32" s="137">
        <v>16</v>
      </c>
      <c r="C32" s="131">
        <v>0.67230000000000001</v>
      </c>
      <c r="D32" s="131">
        <v>0.10349999999999999</v>
      </c>
      <c r="E32" s="131">
        <v>7.1900000000000006E-2</v>
      </c>
      <c r="F32" s="131">
        <v>5.4899999999999997E-2</v>
      </c>
      <c r="G32" s="92" t="s">
        <v>247</v>
      </c>
      <c r="H32" s="131"/>
      <c r="I32" s="131"/>
    </row>
    <row r="33" spans="1:9">
      <c r="A33" s="139" t="s">
        <v>917</v>
      </c>
      <c r="B33" s="137">
        <v>16</v>
      </c>
      <c r="C33" s="131">
        <v>0.60029999999999994</v>
      </c>
      <c r="D33" s="131">
        <v>8.7400000000000005E-2</v>
      </c>
      <c r="E33" s="131">
        <v>6.1199999999999997E-2</v>
      </c>
      <c r="F33" s="131">
        <v>4.8500000000000001E-2</v>
      </c>
      <c r="G33" s="92" t="s">
        <v>247</v>
      </c>
      <c r="H33" s="131"/>
      <c r="I33" s="131"/>
    </row>
    <row r="34" spans="1:9">
      <c r="A34" s="139" t="s">
        <v>918</v>
      </c>
      <c r="B34" s="137">
        <v>16</v>
      </c>
      <c r="C34" s="131">
        <v>0.66180000000000005</v>
      </c>
      <c r="D34" s="131">
        <v>0.1011</v>
      </c>
      <c r="E34" s="131">
        <v>7.3300000000000004E-2</v>
      </c>
      <c r="F34" s="131">
        <v>6.0699999999999997E-2</v>
      </c>
      <c r="G34" s="92" t="s">
        <v>247</v>
      </c>
      <c r="H34" s="131"/>
      <c r="I34" s="131"/>
    </row>
    <row r="35" spans="1:9">
      <c r="A35" s="139" t="s">
        <v>919</v>
      </c>
      <c r="B35" s="137">
        <v>32</v>
      </c>
      <c r="C35" s="131">
        <v>0.81469999999999998</v>
      </c>
      <c r="D35" s="131">
        <v>7.9799999999999996E-2</v>
      </c>
      <c r="E35" s="131">
        <v>5.7299999999999997E-2</v>
      </c>
      <c r="F35" s="131">
        <v>4.4600000000000001E-2</v>
      </c>
      <c r="G35" s="92" t="s">
        <v>247</v>
      </c>
      <c r="H35" s="131"/>
      <c r="I35" s="131"/>
    </row>
    <row r="36" spans="1:9">
      <c r="A36" s="139" t="s">
        <v>920</v>
      </c>
      <c r="B36" s="137">
        <v>32</v>
      </c>
      <c r="C36" s="132">
        <v>0.98799999999999999</v>
      </c>
      <c r="D36" s="131">
        <v>9.0800000000000006E-2</v>
      </c>
      <c r="E36" s="131">
        <v>6.5000000000000002E-2</v>
      </c>
      <c r="F36" s="131">
        <v>5.1900000000000002E-2</v>
      </c>
      <c r="G36" s="92" t="s">
        <v>247</v>
      </c>
      <c r="H36" s="131"/>
      <c r="I36" s="131"/>
    </row>
    <row r="37" spans="1:9">
      <c r="A37" s="139" t="s">
        <v>921</v>
      </c>
      <c r="B37" s="137">
        <v>32</v>
      </c>
      <c r="C37" s="131">
        <v>0.78049999999999997</v>
      </c>
      <c r="D37" s="131">
        <v>7.2499999999999995E-2</v>
      </c>
      <c r="E37" s="131">
        <v>5.1400000000000001E-2</v>
      </c>
      <c r="F37" s="131">
        <v>4.0099999999999997E-2</v>
      </c>
      <c r="G37" s="92" t="s">
        <v>247</v>
      </c>
      <c r="H37" s="131"/>
      <c r="I37" s="131"/>
    </row>
    <row r="38" spans="1:9">
      <c r="A38" s="139" t="s">
        <v>922</v>
      </c>
      <c r="B38" s="137">
        <v>32</v>
      </c>
      <c r="C38" s="131">
        <v>0.85850000000000004</v>
      </c>
      <c r="D38" s="131">
        <v>8.5199999999999998E-2</v>
      </c>
      <c r="E38" s="131">
        <v>6.2300000000000001E-2</v>
      </c>
      <c r="F38" s="131">
        <v>4.99E-2</v>
      </c>
      <c r="G38" s="92" t="s">
        <v>247</v>
      </c>
      <c r="H38" s="131"/>
      <c r="I38" s="131"/>
    </row>
    <row r="39" spans="1:9" ht="14.25">
      <c r="A39" s="138" t="s">
        <v>471</v>
      </c>
      <c r="C39" s="131"/>
      <c r="D39" s="130"/>
      <c r="E39" s="130"/>
      <c r="F39" s="130"/>
      <c r="H39" s="131"/>
      <c r="I39" s="131"/>
    </row>
    <row r="40" spans="1:9">
      <c r="A40" s="139" t="s">
        <v>923</v>
      </c>
      <c r="B40" s="137">
        <v>16</v>
      </c>
      <c r="C40" s="131">
        <v>0.48820000000000002</v>
      </c>
      <c r="D40" s="131">
        <v>8.3299999999999999E-2</v>
      </c>
      <c r="E40" s="131">
        <v>6.0199999999999997E-2</v>
      </c>
      <c r="F40" s="131">
        <v>4.7100000000000003E-2</v>
      </c>
      <c r="G40" s="92" t="s">
        <v>247</v>
      </c>
      <c r="H40" s="131"/>
      <c r="I40" s="131"/>
    </row>
    <row r="41" spans="1:9">
      <c r="A41" s="139" t="s">
        <v>924</v>
      </c>
      <c r="B41" s="137">
        <v>16</v>
      </c>
      <c r="C41" s="131">
        <v>0.54010000000000002</v>
      </c>
      <c r="D41" s="131">
        <v>9.3700000000000006E-2</v>
      </c>
      <c r="E41" s="131">
        <v>6.88E-2</v>
      </c>
      <c r="F41" s="131">
        <v>5.4800000000000001E-2</v>
      </c>
      <c r="G41" s="92" t="s">
        <v>247</v>
      </c>
      <c r="H41" s="131"/>
    </row>
    <row r="42" spans="1:9">
      <c r="A42" s="139" t="s">
        <v>925</v>
      </c>
      <c r="B42" s="137">
        <v>16</v>
      </c>
      <c r="C42" s="131">
        <v>0.62639999999999996</v>
      </c>
      <c r="D42" s="131">
        <v>9.11E-2</v>
      </c>
      <c r="E42" s="132">
        <v>6.2E-2</v>
      </c>
      <c r="F42" s="131">
        <v>4.6699999999999998E-2</v>
      </c>
      <c r="G42" s="92" t="s">
        <v>247</v>
      </c>
      <c r="H42" s="131"/>
    </row>
    <row r="43" spans="1:9">
      <c r="A43" s="139" t="s">
        <v>926</v>
      </c>
      <c r="B43" s="137">
        <v>16</v>
      </c>
      <c r="C43" s="131">
        <v>0.73209999999999997</v>
      </c>
      <c r="D43" s="131">
        <v>0.1089</v>
      </c>
      <c r="E43" s="131">
        <v>7.6600000000000001E-2</v>
      </c>
      <c r="F43" s="131">
        <v>6.0600000000000001E-2</v>
      </c>
      <c r="G43" s="92" t="s">
        <v>247</v>
      </c>
      <c r="H43" s="131"/>
    </row>
    <row r="44" spans="1:9">
      <c r="A44" s="139" t="s">
        <v>927</v>
      </c>
      <c r="B44" s="137">
        <v>16</v>
      </c>
      <c r="C44" s="131">
        <v>0.4602</v>
      </c>
      <c r="D44" s="131">
        <v>8.2799999999999999E-2</v>
      </c>
      <c r="E44" s="131">
        <v>6.0499999999999998E-2</v>
      </c>
      <c r="F44" s="131">
        <v>4.7100000000000003E-2</v>
      </c>
      <c r="G44" s="92" t="s">
        <v>247</v>
      </c>
      <c r="H44" s="131"/>
    </row>
    <row r="45" spans="1:9">
      <c r="A45" s="139" t="s">
        <v>928</v>
      </c>
      <c r="B45" s="137">
        <v>16</v>
      </c>
      <c r="C45" s="131">
        <v>0.47849999999999998</v>
      </c>
      <c r="D45" s="131">
        <v>9.7799999999999998E-2</v>
      </c>
      <c r="E45" s="131">
        <v>7.2599999999999998E-2</v>
      </c>
      <c r="F45" s="131">
        <v>5.4199999999999998E-2</v>
      </c>
      <c r="G45" s="92" t="s">
        <v>247</v>
      </c>
      <c r="H45" s="131"/>
    </row>
    <row r="46" spans="1:9">
      <c r="A46" s="139" t="s">
        <v>929</v>
      </c>
      <c r="B46" s="137">
        <v>16</v>
      </c>
      <c r="C46" s="131">
        <v>0.5927</v>
      </c>
      <c r="D46" s="131">
        <v>9.4899999999999998E-2</v>
      </c>
      <c r="E46" s="131">
        <v>6.6600000000000006E-2</v>
      </c>
      <c r="F46" s="132">
        <v>5.0999999999999997E-2</v>
      </c>
      <c r="G46" s="92" t="s">
        <v>247</v>
      </c>
      <c r="H46" s="131"/>
    </row>
    <row r="47" spans="1:9">
      <c r="A47" s="139" t="s">
        <v>930</v>
      </c>
      <c r="B47" s="137">
        <v>16</v>
      </c>
      <c r="C47" s="131">
        <v>0.63770000000000004</v>
      </c>
      <c r="D47" s="131">
        <v>0.1057</v>
      </c>
      <c r="E47" s="131">
        <v>7.46E-2</v>
      </c>
      <c r="F47" s="131">
        <v>5.6800000000000003E-2</v>
      </c>
      <c r="G47" s="92" t="s">
        <v>247</v>
      </c>
      <c r="H47" s="131"/>
    </row>
    <row r="48" spans="1:9">
      <c r="A48" s="139" t="s">
        <v>931</v>
      </c>
      <c r="B48" s="137">
        <v>16</v>
      </c>
      <c r="C48" s="131">
        <v>0.93810000000000004</v>
      </c>
      <c r="D48" s="131">
        <v>8.3500000000000005E-2</v>
      </c>
      <c r="E48" s="131">
        <v>5.7299999999999997E-2</v>
      </c>
      <c r="F48" s="132">
        <v>4.2999999999999997E-2</v>
      </c>
      <c r="G48" s="92" t="s">
        <v>247</v>
      </c>
      <c r="H48" s="131"/>
    </row>
    <row r="49" spans="1:8">
      <c r="A49" s="139" t="s">
        <v>932</v>
      </c>
      <c r="B49" s="137">
        <v>16</v>
      </c>
      <c r="C49" s="132">
        <v>0.30499999999999999</v>
      </c>
      <c r="D49" s="132">
        <v>0.158</v>
      </c>
      <c r="E49" s="132">
        <v>0.1086</v>
      </c>
      <c r="F49" s="132">
        <v>8.3500000000000005E-2</v>
      </c>
      <c r="G49" s="92" t="s">
        <v>247</v>
      </c>
      <c r="H49" s="131"/>
    </row>
    <row r="50" spans="1:8">
      <c r="A50" s="139" t="s">
        <v>933</v>
      </c>
      <c r="B50" s="137">
        <v>32</v>
      </c>
      <c r="C50" s="132">
        <v>0.90559999999999996</v>
      </c>
      <c r="D50" s="132">
        <v>8.3500000000000005E-2</v>
      </c>
      <c r="E50" s="132">
        <v>5.8999999999999997E-2</v>
      </c>
      <c r="F50" s="132">
        <v>4.58E-2</v>
      </c>
      <c r="G50" s="92" t="s">
        <v>247</v>
      </c>
      <c r="H50" s="131"/>
    </row>
    <row r="51" spans="1:8">
      <c r="A51" s="139" t="s">
        <v>934</v>
      </c>
      <c r="B51" s="137">
        <v>32</v>
      </c>
      <c r="C51" s="132">
        <v>1.1121000000000001</v>
      </c>
      <c r="D51" s="132">
        <v>0.1036</v>
      </c>
      <c r="E51" s="132">
        <v>7.4099999999999999E-2</v>
      </c>
      <c r="F51" s="132">
        <v>5.8500000000000003E-2</v>
      </c>
      <c r="G51" s="92" t="s">
        <v>247</v>
      </c>
      <c r="H51" s="131"/>
    </row>
    <row r="52" spans="1:8" ht="14.25">
      <c r="A52" s="138" t="s">
        <v>472</v>
      </c>
      <c r="C52" s="130"/>
      <c r="D52" s="130"/>
      <c r="E52" s="131"/>
      <c r="F52" s="131"/>
      <c r="H52" s="131"/>
    </row>
    <row r="53" spans="1:8" ht="38.25">
      <c r="A53" s="140" t="s">
        <v>652</v>
      </c>
      <c r="C53" s="131"/>
      <c r="D53" s="130"/>
      <c r="E53" s="131"/>
      <c r="F53" s="134">
        <v>2E-3</v>
      </c>
      <c r="G53" s="142" t="s">
        <v>861</v>
      </c>
      <c r="H53" s="131"/>
    </row>
    <row r="54" spans="1:8" ht="38.25">
      <c r="A54" s="140" t="s">
        <v>653</v>
      </c>
      <c r="C54" s="131"/>
      <c r="D54" s="130"/>
      <c r="E54" s="130"/>
      <c r="F54" s="134">
        <v>0.01</v>
      </c>
      <c r="G54" s="142" t="s">
        <v>862</v>
      </c>
      <c r="H54" s="131"/>
    </row>
    <row r="55" spans="1:8">
      <c r="A55" s="139" t="s">
        <v>654</v>
      </c>
      <c r="C55" s="131"/>
      <c r="D55" s="130"/>
      <c r="E55" s="130"/>
      <c r="F55" s="132">
        <v>0.1111</v>
      </c>
      <c r="G55" s="139" t="s">
        <v>476</v>
      </c>
      <c r="H55" s="131"/>
    </row>
    <row r="56" spans="1:8">
      <c r="C56" s="94"/>
      <c r="F56" s="130"/>
      <c r="H56" s="131"/>
    </row>
    <row r="57" spans="1:8">
      <c r="C57" s="94"/>
      <c r="F57" s="130"/>
      <c r="H57" s="131"/>
    </row>
    <row r="58" spans="1:8">
      <c r="C58" s="94"/>
      <c r="F58" s="130"/>
      <c r="H58" s="131"/>
    </row>
    <row r="59" spans="1:8">
      <c r="C59" s="94"/>
      <c r="F59" s="130"/>
      <c r="H59" s="131"/>
    </row>
    <row r="60" spans="1:8">
      <c r="C60" s="94"/>
      <c r="F60" s="130"/>
      <c r="H60" s="131"/>
    </row>
    <row r="61" spans="1:8">
      <c r="C61" s="94"/>
      <c r="F61" s="130"/>
      <c r="H61" s="131"/>
    </row>
    <row r="62" spans="1:8">
      <c r="F62" s="130"/>
      <c r="H62" s="131"/>
    </row>
    <row r="63" spans="1:8">
      <c r="F63" s="130"/>
      <c r="G63" s="143"/>
      <c r="H63" s="131"/>
    </row>
    <row r="64" spans="1:8">
      <c r="F64" s="130"/>
      <c r="H64" s="131"/>
    </row>
    <row r="65" spans="3:8">
      <c r="F65" s="130"/>
      <c r="H65" s="131"/>
    </row>
    <row r="66" spans="3:8">
      <c r="F66" s="130"/>
      <c r="H66" s="131"/>
    </row>
    <row r="67" spans="3:8">
      <c r="F67" s="130"/>
      <c r="H67" s="131"/>
    </row>
    <row r="68" spans="3:8">
      <c r="F68" s="130"/>
      <c r="H68" s="131"/>
    </row>
    <row r="69" spans="3:8">
      <c r="F69" s="130"/>
      <c r="H69" s="131"/>
    </row>
    <row r="70" spans="3:8">
      <c r="C70" s="171"/>
      <c r="F70" s="131"/>
      <c r="H70" s="131"/>
    </row>
    <row r="71" spans="3:8">
      <c r="F71" s="130"/>
      <c r="H71" s="131"/>
    </row>
    <row r="72" spans="3:8">
      <c r="F72" s="130"/>
      <c r="H72" s="131"/>
    </row>
    <row r="73" spans="3:8">
      <c r="F73" s="130"/>
      <c r="H73" s="131"/>
    </row>
    <row r="74" spans="3:8">
      <c r="F74" s="130"/>
      <c r="H74" s="131"/>
    </row>
    <row r="75" spans="3:8">
      <c r="F75" s="130"/>
      <c r="H75" s="131"/>
    </row>
    <row r="76" spans="3:8">
      <c r="F76" s="130"/>
      <c r="H76" s="131"/>
    </row>
    <row r="77" spans="3:8">
      <c r="F77" s="130"/>
      <c r="H77" s="131"/>
    </row>
    <row r="78" spans="3:8">
      <c r="F78" s="130"/>
      <c r="H78" s="131"/>
    </row>
    <row r="79" spans="3:8">
      <c r="F79" s="130"/>
      <c r="H79" s="131"/>
    </row>
    <row r="80" spans="3:8">
      <c r="F80" s="130"/>
      <c r="H80" s="131"/>
    </row>
    <row r="81" spans="6:9">
      <c r="F81" s="130"/>
      <c r="H81" s="131"/>
    </row>
    <row r="82" spans="6:9">
      <c r="F82" s="130"/>
      <c r="G82" s="143"/>
      <c r="H82" s="131"/>
    </row>
    <row r="83" spans="6:9">
      <c r="F83" s="130"/>
      <c r="H83" s="131"/>
    </row>
    <row r="84" spans="6:9">
      <c r="F84" s="130"/>
      <c r="H84" s="131"/>
    </row>
    <row r="85" spans="6:9">
      <c r="F85" s="130"/>
      <c r="G85" s="143"/>
      <c r="H85" s="131"/>
    </row>
    <row r="86" spans="6:9">
      <c r="F86" s="130"/>
      <c r="H86" s="131"/>
    </row>
    <row r="87" spans="6:9">
      <c r="F87" s="130"/>
      <c r="H87" s="131"/>
    </row>
    <row r="88" spans="6:9">
      <c r="F88" s="130"/>
      <c r="H88" s="131"/>
    </row>
    <row r="89" spans="6:9">
      <c r="F89" s="130"/>
      <c r="H89" s="131"/>
      <c r="I89" s="131"/>
    </row>
    <row r="90" spans="6:9">
      <c r="F90" s="130"/>
      <c r="H90" s="131"/>
      <c r="I90" s="131"/>
    </row>
    <row r="91" spans="6:9">
      <c r="F91" s="130"/>
      <c r="H91" s="131"/>
      <c r="I91" s="131"/>
    </row>
    <row r="92" spans="6:9">
      <c r="F92" s="130"/>
      <c r="H92" s="131"/>
      <c r="I92" s="131"/>
    </row>
    <row r="93" spans="6:9">
      <c r="F93" s="130"/>
      <c r="H93" s="131"/>
      <c r="I93" s="131"/>
    </row>
    <row r="94" spans="6:9">
      <c r="F94" s="130"/>
      <c r="H94" s="131"/>
      <c r="I94" s="131"/>
    </row>
    <row r="95" spans="6:9">
      <c r="F95" s="130"/>
      <c r="H95" s="131"/>
      <c r="I95" s="131"/>
    </row>
    <row r="96" spans="6:9">
      <c r="F96" s="130"/>
      <c r="H96" s="131"/>
      <c r="I96" s="131"/>
    </row>
    <row r="97" spans="6:9">
      <c r="F97" s="130"/>
      <c r="H97" s="131"/>
      <c r="I97" s="131"/>
    </row>
    <row r="98" spans="6:9">
      <c r="F98" s="130"/>
      <c r="H98" s="131"/>
      <c r="I98" s="131"/>
    </row>
    <row r="99" spans="6:9">
      <c r="F99" s="130"/>
      <c r="H99" s="131"/>
      <c r="I99" s="131"/>
    </row>
    <row r="100" spans="6:9">
      <c r="F100" s="130"/>
      <c r="H100" s="131"/>
      <c r="I100" s="131"/>
    </row>
    <row r="101" spans="6:9">
      <c r="F101" s="130"/>
      <c r="H101" s="131"/>
      <c r="I101" s="131"/>
    </row>
    <row r="102" spans="6:9">
      <c r="F102" s="130"/>
      <c r="H102" s="131"/>
      <c r="I102" s="131"/>
    </row>
    <row r="103" spans="6:9">
      <c r="F103" s="130"/>
      <c r="G103" s="143"/>
      <c r="H103" s="131"/>
      <c r="I103" s="131"/>
    </row>
    <row r="104" spans="6:9">
      <c r="F104" s="130"/>
      <c r="H104" s="131"/>
      <c r="I104" s="131"/>
    </row>
    <row r="105" spans="6:9">
      <c r="F105" s="130"/>
      <c r="H105" s="131"/>
      <c r="I105" s="131"/>
    </row>
    <row r="106" spans="6:9">
      <c r="F106" s="130"/>
      <c r="H106" s="131"/>
      <c r="I106" s="131"/>
    </row>
    <row r="107" spans="6:9">
      <c r="F107" s="130"/>
      <c r="H107" s="131"/>
      <c r="I107" s="131"/>
    </row>
    <row r="108" spans="6:9">
      <c r="F108" s="130"/>
      <c r="H108" s="131"/>
      <c r="I108" s="131"/>
    </row>
    <row r="109" spans="6:9">
      <c r="F109" s="130"/>
      <c r="H109" s="131"/>
      <c r="I109" s="131"/>
    </row>
    <row r="110" spans="6:9">
      <c r="F110" s="130"/>
      <c r="H110" s="131"/>
      <c r="I110" s="131"/>
    </row>
    <row r="111" spans="6:9">
      <c r="F111" s="130"/>
      <c r="H111" s="131"/>
      <c r="I111" s="131"/>
    </row>
    <row r="112" spans="6:9">
      <c r="F112" s="130"/>
      <c r="H112" s="131"/>
      <c r="I112" s="131"/>
    </row>
    <row r="113" spans="6:9">
      <c r="F113" s="130"/>
      <c r="H113" s="131"/>
      <c r="I113" s="131"/>
    </row>
    <row r="114" spans="6:9">
      <c r="F114" s="130"/>
      <c r="H114" s="131"/>
      <c r="I114" s="131"/>
    </row>
    <row r="115" spans="6:9">
      <c r="F115" s="130"/>
      <c r="H115" s="131"/>
      <c r="I115" s="131"/>
    </row>
    <row r="116" spans="6:9">
      <c r="F116" s="130"/>
      <c r="H116" s="131"/>
      <c r="I116" s="131"/>
    </row>
    <row r="117" spans="6:9">
      <c r="F117" s="130"/>
      <c r="H117" s="131"/>
      <c r="I117" s="131"/>
    </row>
    <row r="118" spans="6:9">
      <c r="F118" s="130"/>
      <c r="H118" s="131"/>
      <c r="I118" s="131"/>
    </row>
    <row r="119" spans="6:9">
      <c r="F119" s="130"/>
      <c r="H119" s="131"/>
      <c r="I119" s="131"/>
    </row>
    <row r="120" spans="6:9">
      <c r="F120" s="130"/>
      <c r="H120" s="131"/>
      <c r="I120" s="131"/>
    </row>
    <row r="121" spans="6:9">
      <c r="F121" s="130"/>
      <c r="H121" s="131"/>
      <c r="I121" s="131"/>
    </row>
    <row r="122" spans="6:9">
      <c r="F122" s="130"/>
      <c r="H122" s="131"/>
      <c r="I122" s="131"/>
    </row>
    <row r="123" spans="6:9">
      <c r="F123" s="130"/>
      <c r="G123" s="143"/>
      <c r="H123" s="131"/>
      <c r="I123" s="131"/>
    </row>
    <row r="124" spans="6:9">
      <c r="F124" s="130"/>
      <c r="H124" s="131"/>
      <c r="I124" s="131"/>
    </row>
    <row r="125" spans="6:9">
      <c r="F125" s="130"/>
      <c r="H125" s="131"/>
      <c r="I125" s="131"/>
    </row>
    <row r="126" spans="6:9">
      <c r="F126" s="130"/>
      <c r="H126" s="131"/>
      <c r="I126" s="131"/>
    </row>
    <row r="127" spans="6:9">
      <c r="F127" s="130"/>
      <c r="H127" s="131"/>
      <c r="I127" s="131"/>
    </row>
    <row r="128" spans="6:9">
      <c r="F128" s="130"/>
      <c r="H128" s="131"/>
      <c r="I128" s="131"/>
    </row>
    <row r="129" spans="3:9">
      <c r="F129" s="130"/>
      <c r="H129" s="131"/>
      <c r="I129" s="131"/>
    </row>
    <row r="130" spans="3:9">
      <c r="F130" s="130"/>
      <c r="H130" s="131"/>
      <c r="I130" s="131"/>
    </row>
    <row r="131" spans="3:9">
      <c r="F131" s="130"/>
      <c r="H131" s="131"/>
      <c r="I131" s="131"/>
    </row>
    <row r="132" spans="3:9">
      <c r="F132" s="130"/>
      <c r="H132" s="131"/>
      <c r="I132" s="131"/>
    </row>
    <row r="133" spans="3:9">
      <c r="F133" s="130"/>
      <c r="H133" s="131"/>
      <c r="I133" s="131"/>
    </row>
    <row r="134" spans="3:9">
      <c r="F134" s="130"/>
      <c r="H134" s="131"/>
      <c r="I134" s="131"/>
    </row>
    <row r="135" spans="3:9">
      <c r="C135" s="171"/>
      <c r="F135" s="131"/>
      <c r="H135" s="131"/>
      <c r="I135" s="131"/>
    </row>
    <row r="136" spans="3:9">
      <c r="F136" s="130"/>
      <c r="H136" s="131"/>
      <c r="I136" s="131"/>
    </row>
    <row r="137" spans="3:9">
      <c r="F137" s="130"/>
      <c r="H137" s="131"/>
      <c r="I137" s="131"/>
    </row>
    <row r="138" spans="3:9">
      <c r="F138" s="130"/>
      <c r="H138" s="131"/>
      <c r="I138" s="131"/>
    </row>
    <row r="139" spans="3:9">
      <c r="F139" s="130"/>
      <c r="H139" s="131"/>
      <c r="I139" s="131"/>
    </row>
    <row r="140" spans="3:9">
      <c r="F140" s="130"/>
      <c r="H140" s="131"/>
      <c r="I140" s="131"/>
    </row>
    <row r="141" spans="3:9">
      <c r="F141" s="130"/>
      <c r="H141" s="131"/>
      <c r="I141" s="131"/>
    </row>
    <row r="142" spans="3:9">
      <c r="F142" s="130"/>
      <c r="H142" s="131"/>
      <c r="I142" s="131"/>
    </row>
    <row r="143" spans="3:9">
      <c r="F143" s="130"/>
      <c r="H143" s="131"/>
      <c r="I143" s="131"/>
    </row>
    <row r="144" spans="3:9">
      <c r="F144" s="130"/>
      <c r="H144" s="131"/>
      <c r="I144" s="131"/>
    </row>
    <row r="145" spans="6:9">
      <c r="F145" s="130"/>
      <c r="H145" s="131"/>
      <c r="I145" s="131"/>
    </row>
    <row r="146" spans="6:9">
      <c r="F146" s="130"/>
      <c r="G146" s="143"/>
      <c r="H146" s="131"/>
      <c r="I146" s="131"/>
    </row>
    <row r="147" spans="6:9">
      <c r="F147" s="130"/>
      <c r="H147" s="131"/>
      <c r="I147" s="131"/>
    </row>
    <row r="148" spans="6:9">
      <c r="F148" s="131"/>
      <c r="H148" s="131"/>
      <c r="I148" s="131"/>
    </row>
    <row r="149" spans="6:9">
      <c r="F149" s="130"/>
      <c r="H149" s="131"/>
      <c r="I149" s="131"/>
    </row>
    <row r="150" spans="6:9">
      <c r="F150" s="130"/>
      <c r="H150" s="131"/>
      <c r="I150" s="131"/>
    </row>
    <row r="151" spans="6:9">
      <c r="F151" s="130"/>
      <c r="H151" s="131"/>
      <c r="I151" s="131"/>
    </row>
    <row r="152" spans="6:9">
      <c r="F152" s="130"/>
      <c r="H152" s="131"/>
      <c r="I152" s="131"/>
    </row>
    <row r="153" spans="6:9">
      <c r="F153" s="130"/>
      <c r="H153" s="131"/>
      <c r="I153" s="131"/>
    </row>
    <row r="154" spans="6:9">
      <c r="F154" s="130"/>
      <c r="H154" s="131"/>
      <c r="I154" s="131"/>
    </row>
    <row r="155" spans="6:9">
      <c r="F155" s="130"/>
      <c r="H155" s="131"/>
      <c r="I155" s="131"/>
    </row>
    <row r="156" spans="6:9">
      <c r="F156" s="130"/>
      <c r="H156" s="131"/>
      <c r="I156" s="131"/>
    </row>
    <row r="157" spans="6:9">
      <c r="F157" s="130"/>
      <c r="H157" s="131"/>
      <c r="I157" s="131"/>
    </row>
    <row r="158" spans="6:9">
      <c r="F158" s="130"/>
      <c r="H158" s="131"/>
      <c r="I158" s="131"/>
    </row>
    <row r="159" spans="6:9">
      <c r="F159" s="130"/>
      <c r="H159" s="131"/>
      <c r="I159" s="131"/>
    </row>
    <row r="160" spans="6:9">
      <c r="F160" s="130"/>
      <c r="H160" s="131"/>
      <c r="I160" s="131"/>
    </row>
    <row r="161" spans="6:9">
      <c r="F161" s="130"/>
      <c r="H161" s="131"/>
      <c r="I161" s="131"/>
    </row>
    <row r="162" spans="6:9">
      <c r="F162" s="130"/>
      <c r="H162" s="131"/>
      <c r="I162" s="131"/>
    </row>
    <row r="163" spans="6:9">
      <c r="F163" s="130"/>
      <c r="G163" s="143"/>
      <c r="H163" s="131"/>
      <c r="I163" s="131"/>
    </row>
    <row r="164" spans="6:9">
      <c r="F164" s="130"/>
      <c r="H164" s="131"/>
      <c r="I164" s="131"/>
    </row>
    <row r="165" spans="6:9">
      <c r="F165" s="130"/>
      <c r="H165" s="131"/>
      <c r="I165" s="131"/>
    </row>
    <row r="166" spans="6:9">
      <c r="F166" s="130"/>
      <c r="H166" s="131"/>
      <c r="I166" s="131"/>
    </row>
    <row r="167" spans="6:9">
      <c r="F167" s="130"/>
      <c r="H167" s="131"/>
      <c r="I167" s="131"/>
    </row>
    <row r="168" spans="6:9">
      <c r="F168" s="130"/>
      <c r="H168" s="131"/>
      <c r="I168" s="131"/>
    </row>
    <row r="169" spans="6:9">
      <c r="F169" s="130"/>
      <c r="H169" s="131"/>
      <c r="I169" s="131"/>
    </row>
    <row r="170" spans="6:9">
      <c r="F170" s="130"/>
      <c r="H170" s="131"/>
      <c r="I170" s="131"/>
    </row>
    <row r="171" spans="6:9">
      <c r="F171" s="130"/>
      <c r="G171" s="143"/>
      <c r="H171" s="131"/>
      <c r="I171" s="131"/>
    </row>
    <row r="172" spans="6:9">
      <c r="F172" s="130"/>
      <c r="G172" s="143"/>
      <c r="H172" s="131"/>
      <c r="I172" s="131"/>
    </row>
    <row r="173" spans="6:9">
      <c r="F173" s="130"/>
      <c r="G173" s="143"/>
      <c r="H173" s="131"/>
      <c r="I173" s="131"/>
    </row>
    <row r="174" spans="6:9">
      <c r="F174" s="130"/>
      <c r="G174" s="143"/>
      <c r="H174" s="131"/>
      <c r="I174" s="131"/>
    </row>
    <row r="175" spans="6:9">
      <c r="F175" s="130"/>
      <c r="G175" s="143"/>
      <c r="H175" s="131"/>
      <c r="I175" s="131"/>
    </row>
    <row r="176" spans="6:9">
      <c r="F176" s="130"/>
      <c r="G176" s="143"/>
      <c r="H176" s="131"/>
      <c r="I176" s="131"/>
    </row>
    <row r="177" spans="1:9">
      <c r="F177" s="130"/>
      <c r="G177" s="143"/>
      <c r="H177" s="131"/>
      <c r="I177" s="131"/>
    </row>
    <row r="178" spans="1:9">
      <c r="F178" s="130"/>
      <c r="G178" s="143"/>
      <c r="H178" s="131"/>
      <c r="I178" s="131"/>
    </row>
    <row r="179" spans="1:9">
      <c r="F179" s="130"/>
      <c r="G179" s="143"/>
      <c r="H179" s="131"/>
      <c r="I179" s="131"/>
    </row>
    <row r="180" spans="1:9">
      <c r="F180" s="130"/>
      <c r="G180" s="143"/>
      <c r="H180" s="131"/>
      <c r="I180" s="131"/>
    </row>
    <row r="181" spans="1:9">
      <c r="F181" s="130"/>
      <c r="G181" s="143"/>
      <c r="H181" s="131"/>
      <c r="I181" s="131"/>
    </row>
    <row r="182" spans="1:9">
      <c r="F182" s="130"/>
      <c r="G182" s="143"/>
      <c r="H182" s="131"/>
      <c r="I182" s="131"/>
    </row>
    <row r="183" spans="1:9">
      <c r="F183" s="130"/>
      <c r="G183" s="143"/>
      <c r="H183" s="131"/>
      <c r="I183" s="131"/>
    </row>
    <row r="184" spans="1:9">
      <c r="C184" s="171"/>
      <c r="F184" s="131"/>
      <c r="H184" s="131"/>
      <c r="I184" s="131"/>
    </row>
    <row r="185" spans="1:9">
      <c r="A185" s="141"/>
      <c r="C185" s="113"/>
      <c r="F185" s="133"/>
      <c r="G185" s="144"/>
      <c r="H185" s="135"/>
      <c r="I185" s="131"/>
    </row>
    <row r="186" spans="1:9">
      <c r="A186" s="141"/>
      <c r="C186" s="113"/>
      <c r="F186" s="133"/>
      <c r="G186" s="144"/>
      <c r="H186" s="135"/>
      <c r="I186" s="131"/>
    </row>
    <row r="187" spans="1:9">
      <c r="C187" s="94"/>
      <c r="F187" s="130"/>
      <c r="G187" s="143"/>
      <c r="H187" s="136"/>
      <c r="I187" s="131"/>
    </row>
  </sheetData>
  <mergeCells count="5">
    <mergeCell ref="A1:A2"/>
    <mergeCell ref="B1:B2"/>
    <mergeCell ref="C1:F1"/>
    <mergeCell ref="C2:F2"/>
    <mergeCell ref="G1:G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9"/>
  <dimension ref="A1:F17"/>
  <sheetViews>
    <sheetView workbookViewId="0">
      <selection activeCell="E26" sqref="E26"/>
    </sheetView>
  </sheetViews>
  <sheetFormatPr defaultRowHeight="12.75"/>
  <cols>
    <col min="2" max="2" width="34.28515625" customWidth="1"/>
    <col min="4" max="4" width="16.28515625" customWidth="1"/>
    <col min="5" max="5" width="50.7109375" customWidth="1"/>
    <col min="6" max="6" width="29.7109375" customWidth="1"/>
  </cols>
  <sheetData>
    <row r="1" spans="1:6" ht="45.75" customHeight="1">
      <c r="A1" s="183" t="s">
        <v>946</v>
      </c>
      <c r="B1" s="183" t="s">
        <v>947</v>
      </c>
      <c r="C1" s="183" t="s">
        <v>20</v>
      </c>
      <c r="D1" s="184" t="s">
        <v>948</v>
      </c>
      <c r="E1" s="183" t="s">
        <v>95</v>
      </c>
      <c r="F1" s="183" t="s">
        <v>96</v>
      </c>
    </row>
    <row r="2" spans="1:6">
      <c r="A2" s="178"/>
      <c r="B2" s="178" t="s">
        <v>945</v>
      </c>
      <c r="C2" s="178" t="s">
        <v>945</v>
      </c>
      <c r="D2" s="178">
        <v>0</v>
      </c>
      <c r="E2" s="178" t="s">
        <v>944</v>
      </c>
      <c r="F2" s="178"/>
    </row>
    <row r="3" spans="1:6">
      <c r="A3" s="178">
        <v>1</v>
      </c>
      <c r="B3" s="179" t="s">
        <v>699</v>
      </c>
      <c r="C3" s="130" t="s">
        <v>97</v>
      </c>
      <c r="D3" s="132">
        <v>0.48259999999999997</v>
      </c>
      <c r="E3" s="92" t="s">
        <v>105</v>
      </c>
      <c r="F3" s="178"/>
    </row>
    <row r="4" spans="1:6">
      <c r="A4" s="178">
        <v>2</v>
      </c>
      <c r="B4" s="179" t="s">
        <v>700</v>
      </c>
      <c r="C4" s="130" t="s">
        <v>97</v>
      </c>
      <c r="D4" s="132">
        <v>0.41160000000000002</v>
      </c>
      <c r="E4" s="92" t="s">
        <v>247</v>
      </c>
      <c r="F4" s="178"/>
    </row>
    <row r="5" spans="1:6">
      <c r="A5" s="178">
        <v>3</v>
      </c>
      <c r="B5" s="179" t="s">
        <v>701</v>
      </c>
      <c r="C5" s="130" t="s">
        <v>97</v>
      </c>
      <c r="D5" s="132">
        <v>0.34510000000000002</v>
      </c>
      <c r="E5" s="92" t="s">
        <v>247</v>
      </c>
      <c r="F5" s="178"/>
    </row>
    <row r="6" spans="1:6">
      <c r="A6" s="178">
        <v>4</v>
      </c>
      <c r="B6" s="179" t="s">
        <v>702</v>
      </c>
      <c r="C6" s="130" t="s">
        <v>97</v>
      </c>
      <c r="D6" s="132">
        <v>0.46450000000000002</v>
      </c>
      <c r="E6" s="92" t="s">
        <v>247</v>
      </c>
      <c r="F6" s="178"/>
    </row>
    <row r="7" spans="1:6">
      <c r="A7" s="178">
        <v>5</v>
      </c>
      <c r="B7" s="179" t="s">
        <v>703</v>
      </c>
      <c r="C7" s="130" t="s">
        <v>97</v>
      </c>
      <c r="D7" s="132">
        <v>0.3851</v>
      </c>
      <c r="E7" s="92" t="s">
        <v>247</v>
      </c>
      <c r="F7" s="178"/>
    </row>
    <row r="8" spans="1:6">
      <c r="A8" s="178">
        <v>6</v>
      </c>
      <c r="B8" s="179" t="s">
        <v>704</v>
      </c>
      <c r="C8" s="130" t="s">
        <v>97</v>
      </c>
      <c r="D8" s="132">
        <v>0.498</v>
      </c>
      <c r="E8" s="92" t="s">
        <v>247</v>
      </c>
      <c r="F8" s="178"/>
    </row>
    <row r="9" spans="1:6">
      <c r="A9" s="178">
        <v>7</v>
      </c>
      <c r="B9" s="179" t="s">
        <v>705</v>
      </c>
      <c r="C9" s="130" t="s">
        <v>97</v>
      </c>
      <c r="D9" s="132">
        <v>0.34089999999999998</v>
      </c>
      <c r="E9" s="92" t="s">
        <v>247</v>
      </c>
      <c r="F9" s="178"/>
    </row>
    <row r="10" spans="1:6">
      <c r="A10" s="178">
        <v>8</v>
      </c>
      <c r="B10" s="179" t="s">
        <v>706</v>
      </c>
      <c r="C10" s="178" t="s">
        <v>441</v>
      </c>
      <c r="D10" s="132">
        <v>2.1896</v>
      </c>
      <c r="E10" s="92" t="s">
        <v>696</v>
      </c>
      <c r="F10" s="178" t="s">
        <v>716</v>
      </c>
    </row>
    <row r="11" spans="1:6">
      <c r="A11" s="178">
        <v>9</v>
      </c>
      <c r="B11" s="179" t="s">
        <v>707</v>
      </c>
      <c r="C11" s="130" t="s">
        <v>97</v>
      </c>
      <c r="D11" s="132">
        <v>0.32150000000000001</v>
      </c>
      <c r="E11" s="92" t="s">
        <v>247</v>
      </c>
      <c r="F11" s="178"/>
    </row>
    <row r="12" spans="1:6">
      <c r="A12" s="178">
        <v>10</v>
      </c>
      <c r="B12" s="179" t="s">
        <v>708</v>
      </c>
      <c r="C12" s="178" t="s">
        <v>441</v>
      </c>
      <c r="D12" s="132">
        <v>2.7080000000000002</v>
      </c>
      <c r="E12" s="92" t="s">
        <v>696</v>
      </c>
      <c r="F12" s="178"/>
    </row>
    <row r="13" spans="1:6">
      <c r="A13" s="178">
        <v>11</v>
      </c>
      <c r="B13" s="179" t="s">
        <v>709</v>
      </c>
      <c r="C13" s="130" t="s">
        <v>97</v>
      </c>
      <c r="D13" s="132">
        <v>2.6267999999999998</v>
      </c>
      <c r="E13" s="92" t="s">
        <v>696</v>
      </c>
      <c r="F13" s="178"/>
    </row>
    <row r="14" spans="1:6">
      <c r="A14" s="178">
        <v>12</v>
      </c>
      <c r="B14" s="179" t="s">
        <v>710</v>
      </c>
      <c r="C14" s="130" t="s">
        <v>97</v>
      </c>
      <c r="D14" s="132">
        <v>2.4299999999999999E-2</v>
      </c>
      <c r="E14" s="92" t="s">
        <v>697</v>
      </c>
      <c r="F14" s="178" t="s">
        <v>717</v>
      </c>
    </row>
    <row r="15" spans="1:6">
      <c r="A15" s="178">
        <v>13</v>
      </c>
      <c r="B15" s="179" t="s">
        <v>711</v>
      </c>
      <c r="C15" s="130" t="s">
        <v>97</v>
      </c>
      <c r="D15" s="132">
        <v>0.31190000000000001</v>
      </c>
      <c r="E15" s="92" t="s">
        <v>247</v>
      </c>
      <c r="F15" s="178"/>
    </row>
    <row r="16" spans="1:6">
      <c r="A16" s="178">
        <v>14</v>
      </c>
      <c r="B16" s="179" t="s">
        <v>712</v>
      </c>
      <c r="C16" s="130" t="s">
        <v>97</v>
      </c>
      <c r="D16" s="132">
        <v>0.30409999999999998</v>
      </c>
      <c r="E16" s="92" t="s">
        <v>247</v>
      </c>
      <c r="F16" s="178"/>
    </row>
    <row r="17" spans="1:6">
      <c r="A17" s="178">
        <v>15</v>
      </c>
      <c r="B17" s="179" t="s">
        <v>713</v>
      </c>
      <c r="C17" s="178" t="s">
        <v>695</v>
      </c>
      <c r="D17" s="132">
        <v>0.56100000000000005</v>
      </c>
      <c r="E17" s="92" t="s">
        <v>698</v>
      </c>
      <c r="F17" s="1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Fr-01</vt:lpstr>
      <vt:lpstr>Fr-02</vt:lpstr>
      <vt:lpstr>Fr-03</vt:lpstr>
      <vt:lpstr>Fr-03.1</vt:lpstr>
      <vt:lpstr>ปันส่วน</vt:lpstr>
      <vt:lpstr>Fr-04.1</vt:lpstr>
      <vt:lpstr>Fr-04.2</vt:lpstr>
      <vt:lpstr>Fr-05</vt:lpstr>
      <vt:lpstr>Appendix-Emission Factor TGO</vt:lpstr>
      <vt:lpstr>Emission Factor TGO-Transport</vt:lpstr>
      <vt:lpstr>Emission Factor TGO-Energy</vt:lpstr>
      <vt:lpstr>พาหนะ</vt:lpstr>
      <vt:lpstr>หน่วยผลิตภัณฑ์</vt:lpstr>
    </vt:vector>
  </TitlesOfParts>
  <Company>Thailand Environment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cp:lastPrinted>2011-05-10T01:13:10Z</cp:lastPrinted>
  <dcterms:created xsi:type="dcterms:W3CDTF">2010-05-17T09:33:41Z</dcterms:created>
  <dcterms:modified xsi:type="dcterms:W3CDTF">2012-05-13T07:41:27Z</dcterms:modified>
</cp:coreProperties>
</file>