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8945" windowHeight="8565" tabRatio="870" activeTab="2"/>
  </bookViews>
  <sheets>
    <sheet name="Index" sheetId="5" r:id="rId1"/>
    <sheet name="NstuA" sheetId="21" r:id="rId2"/>
    <sheet name="Menu11" sheetId="13" r:id="rId3"/>
    <sheet name="stu1" sheetId="8" r:id="rId4"/>
    <sheet name="kd11" sheetId="11" r:id="rId5"/>
  </sheets>
  <externalReferences>
    <externalReference r:id="rId6"/>
  </externalReferences>
  <definedNames>
    <definedName name="ChoosePic" localSheetId="4">INDEX('kd11'!PicTable,#REF!)</definedName>
    <definedName name="ChoosePic" localSheetId="2">INDEX(Menu11!PicTable,#REF!)</definedName>
    <definedName name="ChoosePic" localSheetId="1">#N/A</definedName>
    <definedName name="ChoosePic">INDEX('kd11'!PicTable,#REF!)</definedName>
    <definedName name="ChoosePic2" localSheetId="4">INDEX('kd11'!PicTable,#REF!)</definedName>
    <definedName name="ChoosePic2" localSheetId="2">INDEX(Menu11!PicTable,#REF!)</definedName>
    <definedName name="ChoosePic2" localSheetId="1">#N/A</definedName>
    <definedName name="ChoosePic2">INDEX('kd11'!PicTable,#REF!)</definedName>
    <definedName name="date">[1]list01!$G$1:$G$31</definedName>
    <definedName name="grade1">[1]เกณฑ์!$C$8:$G$16</definedName>
    <definedName name="grade2">[1]เกณฑ์!$J$4:$N$9</definedName>
    <definedName name="grade3">[1]เกณฑ์!$J$11:$N$15</definedName>
    <definedName name="group_sara">[1]list01!$D$1:$D$12</definedName>
    <definedName name="kroo">[1]list01!$K$1:$K$13</definedName>
    <definedName name="level_class">[1]list01!$I$1:$I$7</definedName>
    <definedName name="level_ed">[1]list01!$E$1:$E$3</definedName>
    <definedName name="list">[1]list01!$C$1:$C$5</definedName>
    <definedName name="month">[1]list01!$A$1:$A$23</definedName>
    <definedName name="months">[1]list01!$F$1:$F$12</definedName>
    <definedName name="PicTable" localSheetId="4">#REF!</definedName>
    <definedName name="PicTable" localSheetId="2">#REF!</definedName>
    <definedName name="PicTable" localSheetId="1">#REF!</definedName>
    <definedName name="PicTable">#REF!</definedName>
    <definedName name="posit">[1]list01!$B$1:$B$7</definedName>
    <definedName name="_xlnm.Print_Area" localSheetId="4">'kd11'!$C$2:$L$50</definedName>
    <definedName name="_xlnm.Print_Area" localSheetId="1">NstuA!$B$2:$N$42</definedName>
    <definedName name="_xlnm.Print_Area" localSheetId="3">'stu1'!$C$2:$Q$47</definedName>
    <definedName name="scor1">[1]list01!$M$1:$M$11</definedName>
    <definedName name="section">[1]list01!$L$1:$L$5</definedName>
    <definedName name="time">[1]list01!$J$1:$J$2</definedName>
    <definedName name="year_ed">[1]list01!$H$1:$H$19</definedName>
  </definedNames>
  <calcPr calcId="124519"/>
</workbook>
</file>

<file path=xl/calcChain.xml><?xml version="1.0" encoding="utf-8"?>
<calcChain xmlns="http://schemas.openxmlformats.org/spreadsheetml/2006/main">
  <c r="BJ10" i="11"/>
  <c r="BJ14"/>
  <c r="BJ18"/>
  <c r="BJ22"/>
  <c r="BJ26"/>
  <c r="BJ30"/>
  <c r="BJ34"/>
  <c r="BJ38"/>
  <c r="BJ42"/>
  <c r="BJ46"/>
  <c r="CY50"/>
  <c r="CZ50" s="1"/>
  <c r="CY49"/>
  <c r="CZ49" s="1"/>
  <c r="CY48"/>
  <c r="CZ48" s="1"/>
  <c r="CW48" s="1"/>
  <c r="CY47"/>
  <c r="CZ47" s="1"/>
  <c r="CY46"/>
  <c r="CZ46" s="1"/>
  <c r="CY45"/>
  <c r="CZ45" s="1"/>
  <c r="CY44"/>
  <c r="CZ44" s="1"/>
  <c r="CY43"/>
  <c r="CZ43" s="1"/>
  <c r="CY42"/>
  <c r="CZ42" s="1"/>
  <c r="CY41"/>
  <c r="CZ41" s="1"/>
  <c r="CY40"/>
  <c r="CZ40" s="1"/>
  <c r="CY39"/>
  <c r="CZ39" s="1"/>
  <c r="CY38"/>
  <c r="CZ38" s="1"/>
  <c r="CY37"/>
  <c r="CZ37" s="1"/>
  <c r="CY36"/>
  <c r="CZ36" s="1"/>
  <c r="CY35"/>
  <c r="CZ35" s="1"/>
  <c r="CY34"/>
  <c r="CZ34" s="1"/>
  <c r="CY33"/>
  <c r="CZ33" s="1"/>
  <c r="CY32"/>
  <c r="CZ32" s="1"/>
  <c r="CY31"/>
  <c r="CZ31" s="1"/>
  <c r="CY30"/>
  <c r="CZ30" s="1"/>
  <c r="CY29"/>
  <c r="CZ29" s="1"/>
  <c r="CY28"/>
  <c r="CZ28" s="1"/>
  <c r="CY27"/>
  <c r="CZ27" s="1"/>
  <c r="CY26"/>
  <c r="CZ26" s="1"/>
  <c r="CY25"/>
  <c r="CZ25" s="1"/>
  <c r="CY24"/>
  <c r="CZ24" s="1"/>
  <c r="CY23"/>
  <c r="CZ23" s="1"/>
  <c r="CY22"/>
  <c r="CZ22" s="1"/>
  <c r="CY21"/>
  <c r="CZ21" s="1"/>
  <c r="CY20"/>
  <c r="CZ20" s="1"/>
  <c r="CY19"/>
  <c r="CZ19" s="1"/>
  <c r="CY18"/>
  <c r="CZ18" s="1"/>
  <c r="CY17"/>
  <c r="CZ17" s="1"/>
  <c r="CY16"/>
  <c r="CZ16" s="1"/>
  <c r="CY15"/>
  <c r="CZ15" s="1"/>
  <c r="CY14"/>
  <c r="CZ14" s="1"/>
  <c r="CY13"/>
  <c r="CZ13" s="1"/>
  <c r="CY12"/>
  <c r="CZ12" s="1"/>
  <c r="CY11"/>
  <c r="CZ11" s="1"/>
  <c r="CY10"/>
  <c r="CZ10" s="1"/>
  <c r="CY9"/>
  <c r="CZ9" s="1"/>
  <c r="CP4"/>
  <c r="CL50"/>
  <c r="CM50" s="1"/>
  <c r="CL49"/>
  <c r="CM49" s="1"/>
  <c r="CL48"/>
  <c r="CM48" s="1"/>
  <c r="CL47"/>
  <c r="CJ47" s="1"/>
  <c r="CL46"/>
  <c r="CM46" s="1"/>
  <c r="CL45"/>
  <c r="CJ45" s="1"/>
  <c r="CL44"/>
  <c r="CM44" s="1"/>
  <c r="CL43"/>
  <c r="CJ43" s="1"/>
  <c r="CL42"/>
  <c r="CM42" s="1"/>
  <c r="CL41"/>
  <c r="CJ41" s="1"/>
  <c r="CL40"/>
  <c r="CM40" s="1"/>
  <c r="CL39"/>
  <c r="CJ39" s="1"/>
  <c r="CL38"/>
  <c r="CM38" s="1"/>
  <c r="CL37"/>
  <c r="CL36"/>
  <c r="CM36" s="1"/>
  <c r="CL35"/>
  <c r="CJ35" s="1"/>
  <c r="CL34"/>
  <c r="CM34" s="1"/>
  <c r="CL33"/>
  <c r="CJ33" s="1"/>
  <c r="CL32"/>
  <c r="CM32" s="1"/>
  <c r="CL31"/>
  <c r="CJ31" s="1"/>
  <c r="CL30"/>
  <c r="CM30" s="1"/>
  <c r="CL29"/>
  <c r="CJ29" s="1"/>
  <c r="CL28"/>
  <c r="CM28" s="1"/>
  <c r="CL27"/>
  <c r="CJ27" s="1"/>
  <c r="CL26"/>
  <c r="CM26" s="1"/>
  <c r="CL25"/>
  <c r="CJ25" s="1"/>
  <c r="CL24"/>
  <c r="CM24" s="1"/>
  <c r="CL23"/>
  <c r="CJ23" s="1"/>
  <c r="CL22"/>
  <c r="CM22" s="1"/>
  <c r="CL21"/>
  <c r="CJ21" s="1"/>
  <c r="CL20"/>
  <c r="CM20" s="1"/>
  <c r="CM19"/>
  <c r="CL19"/>
  <c r="CJ19" s="1"/>
  <c r="CL18"/>
  <c r="CM18" s="1"/>
  <c r="CL17"/>
  <c r="CJ17" s="1"/>
  <c r="CL16"/>
  <c r="CM16" s="1"/>
  <c r="CL15"/>
  <c r="CJ15" s="1"/>
  <c r="CL14"/>
  <c r="CM14" s="1"/>
  <c r="CL13"/>
  <c r="CJ13" s="1"/>
  <c r="CL12"/>
  <c r="CM12" s="1"/>
  <c r="CM11"/>
  <c r="CL11"/>
  <c r="CJ11" s="1"/>
  <c r="CL10"/>
  <c r="CM10" s="1"/>
  <c r="CL9"/>
  <c r="CM9" s="1"/>
  <c r="CC4"/>
  <c r="BY50"/>
  <c r="BZ50" s="1"/>
  <c r="BY49"/>
  <c r="BW49" s="1"/>
  <c r="BY48"/>
  <c r="BZ48" s="1"/>
  <c r="BZ47"/>
  <c r="BY47"/>
  <c r="BW47" s="1"/>
  <c r="BY46"/>
  <c r="BZ46" s="1"/>
  <c r="BY45"/>
  <c r="BW45" s="1"/>
  <c r="BY44"/>
  <c r="BZ44" s="1"/>
  <c r="BZ43"/>
  <c r="BY43"/>
  <c r="BW43" s="1"/>
  <c r="BY42"/>
  <c r="BZ42" s="1"/>
  <c r="BY41"/>
  <c r="BW41" s="1"/>
  <c r="BY40"/>
  <c r="BZ40" s="1"/>
  <c r="BZ39"/>
  <c r="BY39"/>
  <c r="BW39" s="1"/>
  <c r="BY38"/>
  <c r="BZ38" s="1"/>
  <c r="BY37"/>
  <c r="BW37" s="1"/>
  <c r="BY36"/>
  <c r="BZ36" s="1"/>
  <c r="BZ35"/>
  <c r="BY35"/>
  <c r="BW35" s="1"/>
  <c r="BY34"/>
  <c r="BZ34" s="1"/>
  <c r="BY33"/>
  <c r="BW33" s="1"/>
  <c r="BY32"/>
  <c r="BZ32" s="1"/>
  <c r="BZ31"/>
  <c r="BY31"/>
  <c r="BW31" s="1"/>
  <c r="BY30"/>
  <c r="BZ30" s="1"/>
  <c r="BY29"/>
  <c r="BW29" s="1"/>
  <c r="BY28"/>
  <c r="BZ28" s="1"/>
  <c r="BZ27"/>
  <c r="BY27"/>
  <c r="BW27" s="1"/>
  <c r="BY26"/>
  <c r="BZ26" s="1"/>
  <c r="BY25"/>
  <c r="BW25" s="1"/>
  <c r="BY24"/>
  <c r="BZ24" s="1"/>
  <c r="BZ23"/>
  <c r="BY23"/>
  <c r="BW23" s="1"/>
  <c r="BY22"/>
  <c r="BZ22" s="1"/>
  <c r="BY21"/>
  <c r="BW21" s="1"/>
  <c r="BY20"/>
  <c r="BZ20" s="1"/>
  <c r="BZ19"/>
  <c r="BY19"/>
  <c r="BW19" s="1"/>
  <c r="BY18"/>
  <c r="BZ18" s="1"/>
  <c r="BY17"/>
  <c r="BW17" s="1"/>
  <c r="BY16"/>
  <c r="BZ16" s="1"/>
  <c r="BZ15"/>
  <c r="BY15"/>
  <c r="BW15" s="1"/>
  <c r="BY14"/>
  <c r="BZ14" s="1"/>
  <c r="BY13"/>
  <c r="BW13" s="1"/>
  <c r="BY12"/>
  <c r="BZ12" s="1"/>
  <c r="BZ11"/>
  <c r="BY11"/>
  <c r="BW11" s="1"/>
  <c r="BY10"/>
  <c r="BZ10" s="1"/>
  <c r="BZ9"/>
  <c r="BY9"/>
  <c r="BW9"/>
  <c r="BP4"/>
  <c r="BL50"/>
  <c r="BM50" s="1"/>
  <c r="BL49"/>
  <c r="BM49" s="1"/>
  <c r="BL48"/>
  <c r="BM48" s="1"/>
  <c r="BL47"/>
  <c r="BM47" s="1"/>
  <c r="BM46"/>
  <c r="BL46"/>
  <c r="BL45"/>
  <c r="BM45" s="1"/>
  <c r="BL44"/>
  <c r="BM44" s="1"/>
  <c r="BL43"/>
  <c r="BM43" s="1"/>
  <c r="BM42"/>
  <c r="BL42"/>
  <c r="BL41"/>
  <c r="BM41" s="1"/>
  <c r="BL40"/>
  <c r="BM40" s="1"/>
  <c r="BL39"/>
  <c r="BM39" s="1"/>
  <c r="BM38"/>
  <c r="BL38"/>
  <c r="BL37"/>
  <c r="BM37" s="1"/>
  <c r="BL36"/>
  <c r="BM36" s="1"/>
  <c r="BL35"/>
  <c r="BM35" s="1"/>
  <c r="BM34"/>
  <c r="BL34"/>
  <c r="BL33"/>
  <c r="BM33" s="1"/>
  <c r="BL32"/>
  <c r="BM32" s="1"/>
  <c r="BL31"/>
  <c r="BM31" s="1"/>
  <c r="BM30"/>
  <c r="BL30"/>
  <c r="BL29"/>
  <c r="BM29" s="1"/>
  <c r="BL28"/>
  <c r="BM28" s="1"/>
  <c r="BL27"/>
  <c r="BM27" s="1"/>
  <c r="BM26"/>
  <c r="BL26"/>
  <c r="BL25"/>
  <c r="BM25" s="1"/>
  <c r="BL24"/>
  <c r="BM24" s="1"/>
  <c r="BL23"/>
  <c r="BM23" s="1"/>
  <c r="BM22"/>
  <c r="BL22"/>
  <c r="BL21"/>
  <c r="BM21" s="1"/>
  <c r="BL20"/>
  <c r="BM20" s="1"/>
  <c r="BL19"/>
  <c r="BM19" s="1"/>
  <c r="BM18"/>
  <c r="BL18"/>
  <c r="BL17"/>
  <c r="BM17" s="1"/>
  <c r="BL16"/>
  <c r="BM16" s="1"/>
  <c r="BL15"/>
  <c r="BM15" s="1"/>
  <c r="BM14"/>
  <c r="BL14"/>
  <c r="BL13"/>
  <c r="BM13" s="1"/>
  <c r="BL12"/>
  <c r="BM12" s="1"/>
  <c r="BL11"/>
  <c r="BM11" s="1"/>
  <c r="BM10"/>
  <c r="BL10"/>
  <c r="BL9"/>
  <c r="BM9" s="1"/>
  <c r="BC4"/>
  <c r="AY50"/>
  <c r="AZ50" s="1"/>
  <c r="AY49"/>
  <c r="AZ49" s="1"/>
  <c r="AY48"/>
  <c r="AW48" s="1"/>
  <c r="AY47"/>
  <c r="AZ47" s="1"/>
  <c r="AY46"/>
  <c r="AZ46" s="1"/>
  <c r="AY45"/>
  <c r="AZ45" s="1"/>
  <c r="AY44"/>
  <c r="AW44" s="1"/>
  <c r="AY43"/>
  <c r="AZ43" s="1"/>
  <c r="AY42"/>
  <c r="AZ42" s="1"/>
  <c r="AY41"/>
  <c r="AZ41" s="1"/>
  <c r="AY40"/>
  <c r="AW40" s="1"/>
  <c r="AY39"/>
  <c r="AZ39" s="1"/>
  <c r="AY38"/>
  <c r="AZ38" s="1"/>
  <c r="AY37"/>
  <c r="AZ37" s="1"/>
  <c r="AY36"/>
  <c r="AW36" s="1"/>
  <c r="AY35"/>
  <c r="AZ35" s="1"/>
  <c r="AY34"/>
  <c r="AZ34" s="1"/>
  <c r="AY33"/>
  <c r="AZ33" s="1"/>
  <c r="AY32"/>
  <c r="AW32" s="1"/>
  <c r="AY31"/>
  <c r="AZ31" s="1"/>
  <c r="AY30"/>
  <c r="AZ30" s="1"/>
  <c r="AY29"/>
  <c r="AZ29" s="1"/>
  <c r="AY28"/>
  <c r="AW28" s="1"/>
  <c r="AY27"/>
  <c r="AZ27" s="1"/>
  <c r="AY26"/>
  <c r="AZ26" s="1"/>
  <c r="AY25"/>
  <c r="AZ25" s="1"/>
  <c r="AY24"/>
  <c r="AW24" s="1"/>
  <c r="AY23"/>
  <c r="AZ23" s="1"/>
  <c r="AY22"/>
  <c r="AZ22" s="1"/>
  <c r="AY21"/>
  <c r="AZ21" s="1"/>
  <c r="AY20"/>
  <c r="AW20" s="1"/>
  <c r="AY19"/>
  <c r="AZ19" s="1"/>
  <c r="AY18"/>
  <c r="AZ18" s="1"/>
  <c r="AY17"/>
  <c r="AZ17" s="1"/>
  <c r="AZ16"/>
  <c r="AY16"/>
  <c r="AW16" s="1"/>
  <c r="AY15"/>
  <c r="AZ15" s="1"/>
  <c r="AY14"/>
  <c r="AZ14" s="1"/>
  <c r="AY13"/>
  <c r="AZ13" s="1"/>
  <c r="AZ12"/>
  <c r="AY12"/>
  <c r="AW12" s="1"/>
  <c r="AY11"/>
  <c r="AZ11" s="1"/>
  <c r="AY10"/>
  <c r="AZ10" s="1"/>
  <c r="AY9"/>
  <c r="AZ9" s="1"/>
  <c r="AP4"/>
  <c r="AL50"/>
  <c r="AM50" s="1"/>
  <c r="AL49"/>
  <c r="AM49" s="1"/>
  <c r="AL48"/>
  <c r="AM48" s="1"/>
  <c r="AL47"/>
  <c r="AJ47" s="1"/>
  <c r="AL46"/>
  <c r="AM46" s="1"/>
  <c r="AM45"/>
  <c r="AL45"/>
  <c r="AJ45" s="1"/>
  <c r="AL44"/>
  <c r="AM44" s="1"/>
  <c r="AL43"/>
  <c r="AJ43" s="1"/>
  <c r="AL42"/>
  <c r="AM42" s="1"/>
  <c r="AM41"/>
  <c r="AL41"/>
  <c r="AJ41" s="1"/>
  <c r="AL40"/>
  <c r="AM40" s="1"/>
  <c r="AL39"/>
  <c r="AJ39" s="1"/>
  <c r="AL38"/>
  <c r="AM38" s="1"/>
  <c r="AM37"/>
  <c r="AL37"/>
  <c r="AJ37" s="1"/>
  <c r="AL36"/>
  <c r="AM36" s="1"/>
  <c r="AL35"/>
  <c r="AJ35" s="1"/>
  <c r="AL34"/>
  <c r="AM34" s="1"/>
  <c r="AM33"/>
  <c r="AL33"/>
  <c r="AJ33" s="1"/>
  <c r="AL32"/>
  <c r="AM32" s="1"/>
  <c r="AL31"/>
  <c r="AJ31" s="1"/>
  <c r="AL30"/>
  <c r="AM30" s="1"/>
  <c r="AM29"/>
  <c r="AL29"/>
  <c r="AJ29" s="1"/>
  <c r="AL28"/>
  <c r="AM28" s="1"/>
  <c r="AL27"/>
  <c r="AJ27" s="1"/>
  <c r="AL26"/>
  <c r="AM26" s="1"/>
  <c r="AM25"/>
  <c r="AL25"/>
  <c r="AJ25" s="1"/>
  <c r="AL24"/>
  <c r="AM24" s="1"/>
  <c r="AL23"/>
  <c r="AJ23" s="1"/>
  <c r="AL22"/>
  <c r="AM22" s="1"/>
  <c r="AM21"/>
  <c r="AL21"/>
  <c r="AJ21" s="1"/>
  <c r="AL20"/>
  <c r="AM20" s="1"/>
  <c r="AL19"/>
  <c r="AJ19" s="1"/>
  <c r="AL18"/>
  <c r="AM18" s="1"/>
  <c r="AM17"/>
  <c r="AL17"/>
  <c r="AJ17" s="1"/>
  <c r="AL16"/>
  <c r="AM16" s="1"/>
  <c r="AL15"/>
  <c r="AJ15" s="1"/>
  <c r="AL14"/>
  <c r="AM14" s="1"/>
  <c r="AM13"/>
  <c r="AL13"/>
  <c r="AJ13" s="1"/>
  <c r="AL12"/>
  <c r="AM12" s="1"/>
  <c r="AL11"/>
  <c r="AJ11" s="1"/>
  <c r="AL10"/>
  <c r="AM10" s="1"/>
  <c r="AM9"/>
  <c r="AL9"/>
  <c r="AJ9"/>
  <c r="AC4"/>
  <c r="Y50"/>
  <c r="Z50" s="1"/>
  <c r="Y49"/>
  <c r="Z49" s="1"/>
  <c r="Y48"/>
  <c r="Y47"/>
  <c r="Z47" s="1"/>
  <c r="Y46"/>
  <c r="Z46" s="1"/>
  <c r="Y45"/>
  <c r="Z45" s="1"/>
  <c r="Y44"/>
  <c r="Y43"/>
  <c r="Z43" s="1"/>
  <c r="Y42"/>
  <c r="Z42" s="1"/>
  <c r="Y41"/>
  <c r="Z41" s="1"/>
  <c r="Y40"/>
  <c r="Y39"/>
  <c r="Z39" s="1"/>
  <c r="Y38"/>
  <c r="Z38" s="1"/>
  <c r="Y37"/>
  <c r="Z37" s="1"/>
  <c r="Y36"/>
  <c r="Y35"/>
  <c r="Z35" s="1"/>
  <c r="Y34"/>
  <c r="Z34" s="1"/>
  <c r="Y33"/>
  <c r="Z33" s="1"/>
  <c r="Y32"/>
  <c r="Y31"/>
  <c r="Z31" s="1"/>
  <c r="Y30"/>
  <c r="Z30" s="1"/>
  <c r="Y29"/>
  <c r="Z29" s="1"/>
  <c r="Y28"/>
  <c r="Y27"/>
  <c r="Z27" s="1"/>
  <c r="Y26"/>
  <c r="Z26" s="1"/>
  <c r="Y25"/>
  <c r="Z25" s="1"/>
  <c r="Y24"/>
  <c r="Y23"/>
  <c r="Z23" s="1"/>
  <c r="Y22"/>
  <c r="Z22" s="1"/>
  <c r="Y21"/>
  <c r="Z21" s="1"/>
  <c r="Y20"/>
  <c r="Y19"/>
  <c r="Z19" s="1"/>
  <c r="Y18"/>
  <c r="Z18" s="1"/>
  <c r="Y17"/>
  <c r="Z17" s="1"/>
  <c r="Y16"/>
  <c r="Y15"/>
  <c r="Z15" s="1"/>
  <c r="Y14"/>
  <c r="Z14" s="1"/>
  <c r="Y13"/>
  <c r="Z13" s="1"/>
  <c r="Y12"/>
  <c r="Y11"/>
  <c r="Z11" s="1"/>
  <c r="Y10"/>
  <c r="Z10" s="1"/>
  <c r="Y9"/>
  <c r="Z9" s="1"/>
  <c r="L10"/>
  <c r="L11"/>
  <c r="M11" s="1"/>
  <c r="L12"/>
  <c r="L13"/>
  <c r="M13" s="1"/>
  <c r="L14"/>
  <c r="L15"/>
  <c r="L16"/>
  <c r="L17"/>
  <c r="M17" s="1"/>
  <c r="L18"/>
  <c r="L19"/>
  <c r="M19" s="1"/>
  <c r="L20"/>
  <c r="L21"/>
  <c r="M21" s="1"/>
  <c r="L22"/>
  <c r="L23"/>
  <c r="L24"/>
  <c r="L25"/>
  <c r="M25" s="1"/>
  <c r="L26"/>
  <c r="L27"/>
  <c r="M27" s="1"/>
  <c r="L28"/>
  <c r="L29"/>
  <c r="M29" s="1"/>
  <c r="L30"/>
  <c r="L31"/>
  <c r="L32"/>
  <c r="L33"/>
  <c r="M33" s="1"/>
  <c r="L34"/>
  <c r="L35"/>
  <c r="M35"/>
  <c r="L36"/>
  <c r="L37"/>
  <c r="M37" s="1"/>
  <c r="L38"/>
  <c r="L39"/>
  <c r="L40"/>
  <c r="L41"/>
  <c r="M41" s="1"/>
  <c r="L42"/>
  <c r="L43"/>
  <c r="M43" s="1"/>
  <c r="L44"/>
  <c r="L45"/>
  <c r="M45" s="1"/>
  <c r="L46"/>
  <c r="L47"/>
  <c r="L48"/>
  <c r="L49"/>
  <c r="M49" s="1"/>
  <c r="L50"/>
  <c r="L9"/>
  <c r="M9" s="1"/>
  <c r="H14" i="5"/>
  <c r="N11" i="21"/>
  <c r="O11"/>
  <c r="N12"/>
  <c r="O12"/>
  <c r="N13"/>
  <c r="O13"/>
  <c r="N14"/>
  <c r="O14"/>
  <c r="N15"/>
  <c r="O15"/>
  <c r="N16"/>
  <c r="O16"/>
  <c r="N17"/>
  <c r="O17"/>
  <c r="N18"/>
  <c r="O18"/>
  <c r="N19"/>
  <c r="O19"/>
  <c r="N20"/>
  <c r="O20"/>
  <c r="N21"/>
  <c r="O21"/>
  <c r="N22"/>
  <c r="O22"/>
  <c r="N23"/>
  <c r="O23"/>
  <c r="N24"/>
  <c r="O24"/>
  <c r="N25"/>
  <c r="O25"/>
  <c r="N26"/>
  <c r="O26"/>
  <c r="N27"/>
  <c r="O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M9"/>
  <c r="J9" s="1"/>
  <c r="N9"/>
  <c r="O9"/>
  <c r="J35" i="11" l="1"/>
  <c r="J49"/>
  <c r="J45"/>
  <c r="J43"/>
  <c r="J41"/>
  <c r="J37"/>
  <c r="J33"/>
  <c r="J29"/>
  <c r="J27"/>
  <c r="J25"/>
  <c r="J21"/>
  <c r="J19"/>
  <c r="J17"/>
  <c r="J13"/>
  <c r="J11"/>
  <c r="Z12"/>
  <c r="W12" s="1"/>
  <c r="Z16"/>
  <c r="W16" s="1"/>
  <c r="Z20"/>
  <c r="W20" s="1"/>
  <c r="Z24"/>
  <c r="W24" s="1"/>
  <c r="Z28"/>
  <c r="W28" s="1"/>
  <c r="Z32"/>
  <c r="W32" s="1"/>
  <c r="Z36"/>
  <c r="W36" s="1"/>
  <c r="Z40"/>
  <c r="W40" s="1"/>
  <c r="Z44"/>
  <c r="W44" s="1"/>
  <c r="Z48"/>
  <c r="W48" s="1"/>
  <c r="W50"/>
  <c r="W46"/>
  <c r="W42"/>
  <c r="W38"/>
  <c r="W34"/>
  <c r="W30"/>
  <c r="W26"/>
  <c r="W22"/>
  <c r="W18"/>
  <c r="W14"/>
  <c r="W10"/>
  <c r="W49"/>
  <c r="W47"/>
  <c r="W45"/>
  <c r="W43"/>
  <c r="W41"/>
  <c r="W39"/>
  <c r="W37"/>
  <c r="W35"/>
  <c r="W33"/>
  <c r="W31"/>
  <c r="W29"/>
  <c r="W27"/>
  <c r="W25"/>
  <c r="W23"/>
  <c r="W21"/>
  <c r="W19"/>
  <c r="W17"/>
  <c r="W15"/>
  <c r="W13"/>
  <c r="W11"/>
  <c r="AJ50"/>
  <c r="AJ48"/>
  <c r="AJ46"/>
  <c r="AJ44"/>
  <c r="AJ42"/>
  <c r="AJ40"/>
  <c r="AJ38"/>
  <c r="AJ36"/>
  <c r="AJ34"/>
  <c r="AJ32"/>
  <c r="AJ30"/>
  <c r="AJ28"/>
  <c r="AJ26"/>
  <c r="AJ24"/>
  <c r="AJ22"/>
  <c r="AJ20"/>
  <c r="AJ18"/>
  <c r="AJ16"/>
  <c r="AJ14"/>
  <c r="AJ12"/>
  <c r="AJ10"/>
  <c r="AM11"/>
  <c r="AM15"/>
  <c r="AM19"/>
  <c r="AM23"/>
  <c r="AM27"/>
  <c r="AM31"/>
  <c r="AM35"/>
  <c r="AM39"/>
  <c r="AM43"/>
  <c r="AM47"/>
  <c r="AJ49"/>
  <c r="AZ20"/>
  <c r="AZ24"/>
  <c r="AZ28"/>
  <c r="AZ32"/>
  <c r="AZ36"/>
  <c r="AZ40"/>
  <c r="AZ44"/>
  <c r="AZ48"/>
  <c r="AW50"/>
  <c r="AW46"/>
  <c r="AW42"/>
  <c r="AW38"/>
  <c r="AW34"/>
  <c r="AW30"/>
  <c r="AW26"/>
  <c r="AW22"/>
  <c r="AW18"/>
  <c r="AW14"/>
  <c r="AW10"/>
  <c r="AW49"/>
  <c r="AW47"/>
  <c r="AW45"/>
  <c r="AW43"/>
  <c r="AW41"/>
  <c r="AW39"/>
  <c r="AW37"/>
  <c r="AW35"/>
  <c r="AW33"/>
  <c r="AW31"/>
  <c r="AW29"/>
  <c r="AW27"/>
  <c r="AW25"/>
  <c r="AW23"/>
  <c r="AW21"/>
  <c r="AW19"/>
  <c r="AW17"/>
  <c r="AW15"/>
  <c r="AW13"/>
  <c r="AW11"/>
  <c r="BJ44"/>
  <c r="BJ36"/>
  <c r="BJ32"/>
  <c r="BJ28"/>
  <c r="BJ24"/>
  <c r="BJ20"/>
  <c r="BJ16"/>
  <c r="BJ12"/>
  <c r="BJ50"/>
  <c r="BJ48"/>
  <c r="BJ40"/>
  <c r="BJ49"/>
  <c r="BJ47"/>
  <c r="BJ45"/>
  <c r="BJ43"/>
  <c r="BJ41"/>
  <c r="BJ39"/>
  <c r="BJ37"/>
  <c r="BJ35"/>
  <c r="BJ33"/>
  <c r="BJ31"/>
  <c r="BJ29"/>
  <c r="BJ27"/>
  <c r="BJ25"/>
  <c r="BJ23"/>
  <c r="BJ21"/>
  <c r="BJ19"/>
  <c r="BJ17"/>
  <c r="BJ15"/>
  <c r="BJ13"/>
  <c r="BJ11"/>
  <c r="BZ13"/>
  <c r="BZ17"/>
  <c r="BZ21"/>
  <c r="BZ25"/>
  <c r="BZ29"/>
  <c r="BZ33"/>
  <c r="BZ37"/>
  <c r="BZ41"/>
  <c r="BZ45"/>
  <c r="BZ49"/>
  <c r="BW50"/>
  <c r="BW48"/>
  <c r="BW46"/>
  <c r="BW44"/>
  <c r="BW42"/>
  <c r="BW40"/>
  <c r="BW38"/>
  <c r="BW36"/>
  <c r="BW34"/>
  <c r="BW32"/>
  <c r="BW30"/>
  <c r="BW28"/>
  <c r="BW26"/>
  <c r="BW24"/>
  <c r="BW22"/>
  <c r="BW20"/>
  <c r="BW18"/>
  <c r="BW16"/>
  <c r="BW14"/>
  <c r="BW12"/>
  <c r="BW10"/>
  <c r="CM15"/>
  <c r="CM23"/>
  <c r="CM31"/>
  <c r="CM27"/>
  <c r="CJ9"/>
  <c r="CJ50"/>
  <c r="CM35"/>
  <c r="CM39"/>
  <c r="CM43"/>
  <c r="CM47"/>
  <c r="CJ48"/>
  <c r="CJ46"/>
  <c r="CJ44"/>
  <c r="CJ42"/>
  <c r="CJ40"/>
  <c r="CJ38"/>
  <c r="CJ36"/>
  <c r="CJ34"/>
  <c r="CJ32"/>
  <c r="CJ30"/>
  <c r="CJ28"/>
  <c r="CJ26"/>
  <c r="CJ24"/>
  <c r="CJ22"/>
  <c r="CJ20"/>
  <c r="CJ18"/>
  <c r="CJ16"/>
  <c r="CJ14"/>
  <c r="CJ12"/>
  <c r="CJ10"/>
  <c r="CM13"/>
  <c r="CM17"/>
  <c r="CM21"/>
  <c r="CM25"/>
  <c r="CM29"/>
  <c r="CM33"/>
  <c r="CM37"/>
  <c r="CJ37" s="1"/>
  <c r="CM41"/>
  <c r="CM45"/>
  <c r="CJ49"/>
  <c r="CW11"/>
  <c r="CW13"/>
  <c r="CW15"/>
  <c r="CW17"/>
  <c r="CW19"/>
  <c r="CW21"/>
  <c r="CW23"/>
  <c r="CW25"/>
  <c r="CW27"/>
  <c r="CW29"/>
  <c r="CW31"/>
  <c r="CW33"/>
  <c r="CW35"/>
  <c r="CW37"/>
  <c r="CW39"/>
  <c r="CW41"/>
  <c r="CW43"/>
  <c r="CW45"/>
  <c r="CW47"/>
  <c r="CW9"/>
  <c r="CW10"/>
  <c r="CW12"/>
  <c r="CW14"/>
  <c r="CW16"/>
  <c r="CW18"/>
  <c r="CW20"/>
  <c r="CW22"/>
  <c r="CW24"/>
  <c r="CW26"/>
  <c r="CW28"/>
  <c r="CW30"/>
  <c r="CW32"/>
  <c r="CW34"/>
  <c r="CW36"/>
  <c r="CW38"/>
  <c r="CW40"/>
  <c r="CW42"/>
  <c r="CW44"/>
  <c r="CW46"/>
  <c r="CW50"/>
  <c r="CW49"/>
  <c r="BJ9"/>
  <c r="AW9"/>
  <c r="W9"/>
  <c r="M47"/>
  <c r="M39"/>
  <c r="J39" s="1"/>
  <c r="M31"/>
  <c r="J31" s="1"/>
  <c r="M23"/>
  <c r="J23" s="1"/>
  <c r="M15"/>
  <c r="J15" s="1"/>
  <c r="J9"/>
  <c r="M50"/>
  <c r="J50" s="1"/>
  <c r="M48"/>
  <c r="J48" s="1"/>
  <c r="M46"/>
  <c r="J46" s="1"/>
  <c r="M44"/>
  <c r="J44" s="1"/>
  <c r="M42"/>
  <c r="J42" s="1"/>
  <c r="M40"/>
  <c r="J40" s="1"/>
  <c r="M38"/>
  <c r="J38" s="1"/>
  <c r="M36"/>
  <c r="J36" s="1"/>
  <c r="M34"/>
  <c r="J34" s="1"/>
  <c r="M32"/>
  <c r="J32" s="1"/>
  <c r="M30"/>
  <c r="J30" s="1"/>
  <c r="M28"/>
  <c r="J28" s="1"/>
  <c r="M26"/>
  <c r="J26" s="1"/>
  <c r="M24"/>
  <c r="J24" s="1"/>
  <c r="M22"/>
  <c r="J22" s="1"/>
  <c r="M20"/>
  <c r="J20" s="1"/>
  <c r="M18"/>
  <c r="J18" s="1"/>
  <c r="M16"/>
  <c r="J16" s="1"/>
  <c r="M14"/>
  <c r="J14" s="1"/>
  <c r="M12"/>
  <c r="J12" s="1"/>
  <c r="M10"/>
  <c r="J10" s="1"/>
  <c r="O4" i="21"/>
  <c r="O5"/>
  <c r="O6"/>
  <c r="O7"/>
  <c r="O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839"/>
  <c r="O840"/>
  <c r="O841"/>
  <c r="O842"/>
  <c r="O843"/>
  <c r="O844"/>
  <c r="O845"/>
  <c r="O846"/>
  <c r="O847"/>
  <c r="O848"/>
  <c r="O849"/>
  <c r="O850"/>
  <c r="O851"/>
  <c r="O852"/>
  <c r="O853"/>
  <c r="O854"/>
  <c r="O855"/>
  <c r="O856"/>
  <c r="O857"/>
  <c r="O858"/>
  <c r="O859"/>
  <c r="O860"/>
  <c r="O861"/>
  <c r="O862"/>
  <c r="O863"/>
  <c r="O864"/>
  <c r="O865"/>
  <c r="O866"/>
  <c r="O867"/>
  <c r="O868"/>
  <c r="O869"/>
  <c r="O870"/>
  <c r="O871"/>
  <c r="O872"/>
  <c r="O873"/>
  <c r="O874"/>
  <c r="O875"/>
  <c r="O876"/>
  <c r="O877"/>
  <c r="O878"/>
  <c r="O879"/>
  <c r="O880"/>
  <c r="O881"/>
  <c r="O882"/>
  <c r="O883"/>
  <c r="O884"/>
  <c r="O885"/>
  <c r="O886"/>
  <c r="O887"/>
  <c r="O888"/>
  <c r="O889"/>
  <c r="O890"/>
  <c r="O891"/>
  <c r="O892"/>
  <c r="O893"/>
  <c r="O894"/>
  <c r="O895"/>
  <c r="O896"/>
  <c r="O897"/>
  <c r="O898"/>
  <c r="O899"/>
  <c r="O900"/>
  <c r="O901"/>
  <c r="O902"/>
  <c r="O903"/>
  <c r="O904"/>
  <c r="O905"/>
  <c r="O906"/>
  <c r="O907"/>
  <c r="O908"/>
  <c r="O909"/>
  <c r="O910"/>
  <c r="O911"/>
  <c r="O912"/>
  <c r="O913"/>
  <c r="O914"/>
  <c r="O915"/>
  <c r="O916"/>
  <c r="O917"/>
  <c r="O918"/>
  <c r="O919"/>
  <c r="O920"/>
  <c r="O921"/>
  <c r="O922"/>
  <c r="O923"/>
  <c r="O924"/>
  <c r="O925"/>
  <c r="O926"/>
  <c r="O927"/>
  <c r="O928"/>
  <c r="O929"/>
  <c r="O930"/>
  <c r="O931"/>
  <c r="O932"/>
  <c r="O933"/>
  <c r="O934"/>
  <c r="O935"/>
  <c r="O936"/>
  <c r="O937"/>
  <c r="O938"/>
  <c r="O939"/>
  <c r="O940"/>
  <c r="O941"/>
  <c r="O942"/>
  <c r="O943"/>
  <c r="O944"/>
  <c r="O945"/>
  <c r="O946"/>
  <c r="O947"/>
  <c r="O948"/>
  <c r="O949"/>
  <c r="O950"/>
  <c r="O951"/>
  <c r="O952"/>
  <c r="O953"/>
  <c r="O954"/>
  <c r="O955"/>
  <c r="O956"/>
  <c r="O957"/>
  <c r="O958"/>
  <c r="O959"/>
  <c r="O960"/>
  <c r="O961"/>
  <c r="O962"/>
  <c r="O963"/>
  <c r="O964"/>
  <c r="O965"/>
  <c r="O966"/>
  <c r="O967"/>
  <c r="O968"/>
  <c r="O969"/>
  <c r="O970"/>
  <c r="O971"/>
  <c r="O972"/>
  <c r="O973"/>
  <c r="O974"/>
  <c r="O975"/>
  <c r="O976"/>
  <c r="O977"/>
  <c r="O978"/>
  <c r="O979"/>
  <c r="O980"/>
  <c r="O981"/>
  <c r="O982"/>
  <c r="O983"/>
  <c r="O984"/>
  <c r="O985"/>
  <c r="O986"/>
  <c r="O987"/>
  <c r="O988"/>
  <c r="O989"/>
  <c r="O990"/>
  <c r="O991"/>
  <c r="O992"/>
  <c r="O993"/>
  <c r="O994"/>
  <c r="O995"/>
  <c r="O996"/>
  <c r="O997"/>
  <c r="O998"/>
  <c r="O999"/>
  <c r="O1000"/>
  <c r="O1001"/>
  <c r="O1002"/>
  <c r="O1003"/>
  <c r="O1004"/>
  <c r="O1005"/>
  <c r="O1006"/>
  <c r="O1007"/>
  <c r="O1008"/>
  <c r="O1009"/>
  <c r="O1010"/>
  <c r="O1011"/>
  <c r="O1012"/>
  <c r="O1013"/>
  <c r="O1014"/>
  <c r="O1015"/>
  <c r="O1016"/>
  <c r="O1017"/>
  <c r="O1018"/>
  <c r="O1019"/>
  <c r="O1020"/>
  <c r="O1021"/>
  <c r="O1022"/>
  <c r="O1023"/>
  <c r="O1024"/>
  <c r="O1025"/>
  <c r="O1026"/>
  <c r="O1027"/>
  <c r="O1028"/>
  <c r="O1029"/>
  <c r="O1030"/>
  <c r="O1031"/>
  <c r="O1032"/>
  <c r="O1033"/>
  <c r="O1034"/>
  <c r="O1035"/>
  <c r="O1036"/>
  <c r="O1037"/>
  <c r="O1038"/>
  <c r="O1039"/>
  <c r="O1040"/>
  <c r="O1041"/>
  <c r="O1042"/>
  <c r="O1043"/>
  <c r="O1044"/>
  <c r="O1045"/>
  <c r="O1046"/>
  <c r="O1047"/>
  <c r="O1048"/>
  <c r="O1049"/>
  <c r="O1050"/>
  <c r="O1051"/>
  <c r="O1052"/>
  <c r="O1053"/>
  <c r="O1054"/>
  <c r="O1055"/>
  <c r="O1056"/>
  <c r="O1057"/>
  <c r="O1058"/>
  <c r="O1059"/>
  <c r="O1060"/>
  <c r="O1061"/>
  <c r="O1062"/>
  <c r="O1063"/>
  <c r="O1064"/>
  <c r="O1065"/>
  <c r="O1066"/>
  <c r="O1067"/>
  <c r="O1068"/>
  <c r="O1069"/>
  <c r="O1070"/>
  <c r="O1071"/>
  <c r="O1072"/>
  <c r="O1073"/>
  <c r="O1074"/>
  <c r="O1075"/>
  <c r="O1076"/>
  <c r="O1077"/>
  <c r="O1078"/>
  <c r="O1079"/>
  <c r="O1080"/>
  <c r="O1081"/>
  <c r="O1082"/>
  <c r="O1083"/>
  <c r="O1084"/>
  <c r="O1085"/>
  <c r="O1086"/>
  <c r="O1087"/>
  <c r="O1088"/>
  <c r="O1089"/>
  <c r="O1090"/>
  <c r="O1091"/>
  <c r="O1092"/>
  <c r="O1093"/>
  <c r="O1094"/>
  <c r="O1095"/>
  <c r="O1096"/>
  <c r="O1097"/>
  <c r="O1098"/>
  <c r="O1099"/>
  <c r="O1100"/>
  <c r="O1101"/>
  <c r="O1102"/>
  <c r="O1103"/>
  <c r="O1104"/>
  <c r="O1105"/>
  <c r="O1106"/>
  <c r="O1107"/>
  <c r="O1108"/>
  <c r="O1109"/>
  <c r="O1110"/>
  <c r="O1111"/>
  <c r="O1112"/>
  <c r="O1113"/>
  <c r="O1114"/>
  <c r="O1115"/>
  <c r="O1116"/>
  <c r="O1117"/>
  <c r="O1118"/>
  <c r="O1119"/>
  <c r="O1120"/>
  <c r="O1121"/>
  <c r="O1122"/>
  <c r="O1123"/>
  <c r="O1124"/>
  <c r="O1125"/>
  <c r="O1126"/>
  <c r="O1127"/>
  <c r="O1128"/>
  <c r="O1129"/>
  <c r="O1130"/>
  <c r="O1131"/>
  <c r="O1132"/>
  <c r="O1133"/>
  <c r="O1134"/>
  <c r="O1135"/>
  <c r="O1136"/>
  <c r="O1137"/>
  <c r="O1138"/>
  <c r="O1139"/>
  <c r="O1140"/>
  <c r="O1141"/>
  <c r="O1142"/>
  <c r="O1143"/>
  <c r="O1144"/>
  <c r="O1145"/>
  <c r="O1146"/>
  <c r="O1147"/>
  <c r="O1148"/>
  <c r="O1149"/>
  <c r="O1150"/>
  <c r="O1151"/>
  <c r="O1152"/>
  <c r="O1153"/>
  <c r="O1154"/>
  <c r="O1155"/>
  <c r="O1156"/>
  <c r="O1157"/>
  <c r="O1158"/>
  <c r="O1159"/>
  <c r="O1160"/>
  <c r="O1161"/>
  <c r="O1162"/>
  <c r="O1163"/>
  <c r="O1164"/>
  <c r="O1165"/>
  <c r="O1166"/>
  <c r="O1167"/>
  <c r="O1168"/>
  <c r="O1169"/>
  <c r="O1170"/>
  <c r="O1171"/>
  <c r="O1172"/>
  <c r="O1173"/>
  <c r="O1174"/>
  <c r="O1175"/>
  <c r="O1176"/>
  <c r="O1177"/>
  <c r="O1178"/>
  <c r="O1179"/>
  <c r="O1180"/>
  <c r="O1181"/>
  <c r="O1182"/>
  <c r="O1183"/>
  <c r="O1184"/>
  <c r="O1185"/>
  <c r="O1186"/>
  <c r="O1187"/>
  <c r="O1188"/>
  <c r="O1189"/>
  <c r="O1190"/>
  <c r="O1191"/>
  <c r="O1192"/>
  <c r="O1193"/>
  <c r="O1194"/>
  <c r="O1195"/>
  <c r="O1196"/>
  <c r="O1197"/>
  <c r="O1198"/>
  <c r="O1199"/>
  <c r="O1200"/>
  <c r="O1201"/>
  <c r="O1202"/>
  <c r="O1203"/>
  <c r="O1204"/>
  <c r="O1205"/>
  <c r="O1206"/>
  <c r="O1207"/>
  <c r="O1208"/>
  <c r="O1209"/>
  <c r="O1210"/>
  <c r="O1211"/>
  <c r="O1212"/>
  <c r="O1213"/>
  <c r="O1214"/>
  <c r="O1215"/>
  <c r="O1216"/>
  <c r="O1217"/>
  <c r="O1218"/>
  <c r="O1219"/>
  <c r="O1220"/>
  <c r="O1221"/>
  <c r="O1222"/>
  <c r="O1223"/>
  <c r="O1224"/>
  <c r="O1225"/>
  <c r="O1226"/>
  <c r="O1227"/>
  <c r="O1228"/>
  <c r="O1229"/>
  <c r="O1230"/>
  <c r="O1231"/>
  <c r="O1232"/>
  <c r="O1233"/>
  <c r="O1234"/>
  <c r="O1235"/>
  <c r="O1236"/>
  <c r="O1237"/>
  <c r="O1238"/>
  <c r="O1239"/>
  <c r="O1240"/>
  <c r="O1241"/>
  <c r="O1242"/>
  <c r="O1243"/>
  <c r="O1244"/>
  <c r="O1245"/>
  <c r="O1246"/>
  <c r="O1247"/>
  <c r="O1248"/>
  <c r="O1249"/>
  <c r="O1250"/>
  <c r="O1251"/>
  <c r="O1252"/>
  <c r="O1253"/>
  <c r="O1254"/>
  <c r="O1255"/>
  <c r="O1256"/>
  <c r="O1257"/>
  <c r="O1258"/>
  <c r="O1259"/>
  <c r="O1260"/>
  <c r="O1261"/>
  <c r="O1262"/>
  <c r="O1263"/>
  <c r="O1264"/>
  <c r="O1265"/>
  <c r="O1266"/>
  <c r="O1267"/>
  <c r="O1268"/>
  <c r="O1269"/>
  <c r="O1270"/>
  <c r="O1271"/>
  <c r="O1272"/>
  <c r="O1273"/>
  <c r="O1274"/>
  <c r="O1275"/>
  <c r="O1276"/>
  <c r="O1277"/>
  <c r="O1278"/>
  <c r="O1279"/>
  <c r="O1280"/>
  <c r="O1281"/>
  <c r="O1282"/>
  <c r="O1283"/>
  <c r="O1284"/>
  <c r="O1285"/>
  <c r="O1286"/>
  <c r="O1287"/>
  <c r="O1288"/>
  <c r="O1289"/>
  <c r="O1290"/>
  <c r="O1291"/>
  <c r="O1292"/>
  <c r="O1293"/>
  <c r="O1294"/>
  <c r="O1295"/>
  <c r="O1296"/>
  <c r="O1297"/>
  <c r="O1298"/>
  <c r="O1299"/>
  <c r="O1300"/>
  <c r="O1301"/>
  <c r="O1302"/>
  <c r="O1303"/>
  <c r="O1304"/>
  <c r="O1305"/>
  <c r="O1306"/>
  <c r="O1307"/>
  <c r="O1308"/>
  <c r="O1309"/>
  <c r="O1310"/>
  <c r="O1311"/>
  <c r="O1312"/>
  <c r="O1313"/>
  <c r="O1314"/>
  <c r="O1315"/>
  <c r="O1316"/>
  <c r="O1317"/>
  <c r="O1318"/>
  <c r="O1319"/>
  <c r="O1320"/>
  <c r="O1321"/>
  <c r="O1322"/>
  <c r="O1323"/>
  <c r="O1324"/>
  <c r="O1325"/>
  <c r="O1326"/>
  <c r="O1327"/>
  <c r="O1328"/>
  <c r="O1329"/>
  <c r="O1330"/>
  <c r="O1331"/>
  <c r="O1332"/>
  <c r="O1333"/>
  <c r="O1334"/>
  <c r="O1335"/>
  <c r="O1336"/>
  <c r="O1337"/>
  <c r="O1338"/>
  <c r="O1339"/>
  <c r="O1340"/>
  <c r="O1341"/>
  <c r="O1342"/>
  <c r="O1343"/>
  <c r="O1344"/>
  <c r="O1345"/>
  <c r="O1346"/>
  <c r="O1347"/>
  <c r="O1348"/>
  <c r="O1349"/>
  <c r="O1350"/>
  <c r="O1351"/>
  <c r="O1352"/>
  <c r="O1353"/>
  <c r="O1354"/>
  <c r="O1355"/>
  <c r="O1356"/>
  <c r="O1357"/>
  <c r="O1358"/>
  <c r="O1359"/>
  <c r="O1360"/>
  <c r="O1361"/>
  <c r="O1362"/>
  <c r="O1363"/>
  <c r="O1364"/>
  <c r="O1365"/>
  <c r="O1366"/>
  <c r="O1367"/>
  <c r="O1368"/>
  <c r="O1369"/>
  <c r="O1370"/>
  <c r="O1371"/>
  <c r="O1372"/>
  <c r="O1373"/>
  <c r="O1374"/>
  <c r="O1375"/>
  <c r="O1376"/>
  <c r="O1377"/>
  <c r="O1378"/>
  <c r="O1379"/>
  <c r="O1380"/>
  <c r="O1381"/>
  <c r="O1382"/>
  <c r="O1383"/>
  <c r="O1384"/>
  <c r="O1385"/>
  <c r="O1386"/>
  <c r="O1387"/>
  <c r="O1388"/>
  <c r="O1389"/>
  <c r="O1390"/>
  <c r="O1391"/>
  <c r="O1392"/>
  <c r="O1393"/>
  <c r="O1394"/>
  <c r="O1395"/>
  <c r="O1396"/>
  <c r="O1397"/>
  <c r="O1398"/>
  <c r="O1399"/>
  <c r="O1400"/>
  <c r="O1401"/>
  <c r="O1402"/>
  <c r="O1403"/>
  <c r="O1404"/>
  <c r="O1405"/>
  <c r="O1406"/>
  <c r="O1407"/>
  <c r="O1408"/>
  <c r="O1409"/>
  <c r="O1410"/>
  <c r="O1411"/>
  <c r="O1412"/>
  <c r="O1413"/>
  <c r="O1414"/>
  <c r="O1415"/>
  <c r="O1416"/>
  <c r="O1417"/>
  <c r="O1418"/>
  <c r="O1419"/>
  <c r="O1420"/>
  <c r="O1421"/>
  <c r="O1422"/>
  <c r="O1423"/>
  <c r="O1424"/>
  <c r="O1425"/>
  <c r="O1426"/>
  <c r="O1427"/>
  <c r="O1428"/>
  <c r="O1429"/>
  <c r="O1430"/>
  <c r="O1431"/>
  <c r="O1432"/>
  <c r="O1433"/>
  <c r="O1434"/>
  <c r="O1435"/>
  <c r="O1436"/>
  <c r="O1437"/>
  <c r="O1438"/>
  <c r="O1439"/>
  <c r="O1440"/>
  <c r="O1441"/>
  <c r="O1442"/>
  <c r="O1443"/>
  <c r="O1444"/>
  <c r="O1445"/>
  <c r="O1446"/>
  <c r="O1447"/>
  <c r="O1448"/>
  <c r="O1449"/>
  <c r="O1450"/>
  <c r="O1451"/>
  <c r="O1452"/>
  <c r="O1453"/>
  <c r="O1454"/>
  <c r="O1455"/>
  <c r="O1456"/>
  <c r="O1457"/>
  <c r="O1458"/>
  <c r="O1459"/>
  <c r="O1460"/>
  <c r="O1461"/>
  <c r="O1462"/>
  <c r="O1463"/>
  <c r="O1464"/>
  <c r="O1465"/>
  <c r="O1466"/>
  <c r="O1467"/>
  <c r="O1468"/>
  <c r="O1469"/>
  <c r="O1470"/>
  <c r="O1471"/>
  <c r="O1472"/>
  <c r="O1473"/>
  <c r="O1474"/>
  <c r="O1475"/>
  <c r="O1476"/>
  <c r="O1477"/>
  <c r="O1478"/>
  <c r="O1479"/>
  <c r="O1480"/>
  <c r="O1481"/>
  <c r="O1482"/>
  <c r="O1483"/>
  <c r="O1484"/>
  <c r="O1485"/>
  <c r="O1486"/>
  <c r="O1487"/>
  <c r="O1488"/>
  <c r="O1489"/>
  <c r="O1490"/>
  <c r="O1491"/>
  <c r="O1492"/>
  <c r="O1493"/>
  <c r="O1494"/>
  <c r="O1495"/>
  <c r="O1496"/>
  <c r="O1497"/>
  <c r="O1498"/>
  <c r="O1499"/>
  <c r="O1500"/>
  <c r="O1501"/>
  <c r="O1502"/>
  <c r="O3"/>
  <c r="M10" i="5"/>
  <c r="J47" i="11" l="1"/>
  <c r="V6" i="8"/>
  <c r="E45" l="1" a="1"/>
  <c r="E45" s="1"/>
  <c r="D46" a="1"/>
  <c r="D46" s="1"/>
  <c r="E46" a="1"/>
  <c r="E46" s="1"/>
  <c r="F46" a="1"/>
  <c r="F46" s="1"/>
  <c r="D47" a="1"/>
  <c r="D47" s="1"/>
  <c r="F47" a="1"/>
  <c r="F47" s="1"/>
  <c r="D45" a="1"/>
  <c r="D45" s="1"/>
  <c r="F45" a="1"/>
  <c r="F45" s="1"/>
  <c r="E47" a="1"/>
  <c r="E47" s="1"/>
  <c r="C3"/>
  <c r="N3" i="21"/>
  <c r="N4"/>
  <c r="N5"/>
  <c r="N6"/>
  <c r="N7"/>
  <c r="N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E50" i="11" l="1"/>
  <c r="R50"/>
  <c r="AR50"/>
  <c r="BE50"/>
  <c r="AE50"/>
  <c r="BR50"/>
  <c r="CE50"/>
  <c r="CR50"/>
  <c r="D48"/>
  <c r="Q48"/>
  <c r="AD48"/>
  <c r="AQ48"/>
  <c r="BD48"/>
  <c r="BQ48"/>
  <c r="CD48"/>
  <c r="CQ48"/>
  <c r="D50"/>
  <c r="Q50"/>
  <c r="AD50"/>
  <c r="AQ50"/>
  <c r="BD50"/>
  <c r="BQ50"/>
  <c r="CD50"/>
  <c r="CQ50"/>
  <c r="E49"/>
  <c r="R49"/>
  <c r="AR49"/>
  <c r="BE49"/>
  <c r="AE49"/>
  <c r="BR49"/>
  <c r="CE49"/>
  <c r="CR49"/>
  <c r="E48"/>
  <c r="R48"/>
  <c r="AR48"/>
  <c r="BE48"/>
  <c r="AE48"/>
  <c r="BR48"/>
  <c r="CE48"/>
  <c r="CR48"/>
  <c r="F48"/>
  <c r="S48"/>
  <c r="AF48"/>
  <c r="AS48"/>
  <c r="BF48"/>
  <c r="BS48"/>
  <c r="CF48"/>
  <c r="CS48"/>
  <c r="F50"/>
  <c r="S50"/>
  <c r="AF50"/>
  <c r="AS50"/>
  <c r="BF50"/>
  <c r="BS50"/>
  <c r="CF50"/>
  <c r="CS50"/>
  <c r="F49"/>
  <c r="S49"/>
  <c r="AF49"/>
  <c r="AS49"/>
  <c r="BF49"/>
  <c r="BS49"/>
  <c r="CF49"/>
  <c r="CS49"/>
  <c r="D49"/>
  <c r="Q49"/>
  <c r="AD49"/>
  <c r="AQ49"/>
  <c r="BD49"/>
  <c r="BQ49"/>
  <c r="CD49"/>
  <c r="CQ49"/>
  <c r="M47" i="21"/>
  <c r="J47" s="1"/>
  <c r="M45"/>
  <c r="J45" s="1"/>
  <c r="M43"/>
  <c r="J43" s="1"/>
  <c r="M41"/>
  <c r="J41" s="1"/>
  <c r="M39"/>
  <c r="J39" s="1"/>
  <c r="M37"/>
  <c r="J37" s="1"/>
  <c r="M35"/>
  <c r="J35" s="1"/>
  <c r="M33"/>
  <c r="J33" s="1"/>
  <c r="M31"/>
  <c r="J31" s="1"/>
  <c r="M29"/>
  <c r="J29" s="1"/>
  <c r="M27"/>
  <c r="J27" s="1"/>
  <c r="M25"/>
  <c r="J25" s="1"/>
  <c r="M23"/>
  <c r="J23" s="1"/>
  <c r="M21"/>
  <c r="J21" s="1"/>
  <c r="M19"/>
  <c r="J19" s="1"/>
  <c r="M17"/>
  <c r="J17" s="1"/>
  <c r="M15"/>
  <c r="J15" s="1"/>
  <c r="M13"/>
  <c r="J13" s="1"/>
  <c r="M11"/>
  <c r="J11" s="1"/>
  <c r="M48"/>
  <c r="J48" s="1"/>
  <c r="M46"/>
  <c r="J46" s="1"/>
  <c r="M44"/>
  <c r="J44" s="1"/>
  <c r="M42"/>
  <c r="J42" s="1"/>
  <c r="M40"/>
  <c r="J40" s="1"/>
  <c r="M38"/>
  <c r="J38" s="1"/>
  <c r="M36"/>
  <c r="J36" s="1"/>
  <c r="M34"/>
  <c r="J34" s="1"/>
  <c r="M32"/>
  <c r="J32" s="1"/>
  <c r="M30"/>
  <c r="J30" s="1"/>
  <c r="M28"/>
  <c r="J28" s="1"/>
  <c r="M26"/>
  <c r="J26" s="1"/>
  <c r="M24"/>
  <c r="J24" s="1"/>
  <c r="M22"/>
  <c r="J22" s="1"/>
  <c r="M20"/>
  <c r="J20" s="1"/>
  <c r="M18"/>
  <c r="J18" s="1"/>
  <c r="M16"/>
  <c r="J16" s="1"/>
  <c r="M14"/>
  <c r="J14" s="1"/>
  <c r="M12"/>
  <c r="J12" s="1"/>
  <c r="C47" i="8"/>
  <c r="C46"/>
  <c r="C45"/>
  <c r="E9" a="1"/>
  <c r="E9" s="1"/>
  <c r="D10" a="1"/>
  <c r="D10" s="1"/>
  <c r="F10" a="1"/>
  <c r="F10" s="1"/>
  <c r="E11" a="1"/>
  <c r="E11" s="1"/>
  <c r="D9" a="1"/>
  <c r="D9" s="1"/>
  <c r="F9" a="1"/>
  <c r="F9" s="1"/>
  <c r="E10" a="1"/>
  <c r="E10" s="1"/>
  <c r="D11" a="1"/>
  <c r="D11" s="1"/>
  <c r="D12" a="1"/>
  <c r="D12" s="1"/>
  <c r="F12" a="1"/>
  <c r="F12" s="1"/>
  <c r="E13" a="1"/>
  <c r="E13" s="1"/>
  <c r="D14" a="1"/>
  <c r="D14" s="1"/>
  <c r="F14" a="1"/>
  <c r="F14" s="1"/>
  <c r="E15" a="1"/>
  <c r="E15" s="1"/>
  <c r="D16" a="1"/>
  <c r="D16" s="1"/>
  <c r="F16" a="1"/>
  <c r="F16" s="1"/>
  <c r="E17" a="1"/>
  <c r="E17" s="1"/>
  <c r="D18" a="1"/>
  <c r="D18" s="1"/>
  <c r="F18" a="1"/>
  <c r="F18" s="1"/>
  <c r="E19" a="1"/>
  <c r="E19" s="1"/>
  <c r="D20" a="1"/>
  <c r="D20" s="1"/>
  <c r="F20" a="1"/>
  <c r="F20" s="1"/>
  <c r="E21" a="1"/>
  <c r="E21" s="1"/>
  <c r="D22" a="1"/>
  <c r="D22" s="1"/>
  <c r="F22" a="1"/>
  <c r="F22" s="1"/>
  <c r="E23" a="1"/>
  <c r="E23" s="1"/>
  <c r="D24" a="1"/>
  <c r="D24" s="1"/>
  <c r="F24" a="1"/>
  <c r="F24" s="1"/>
  <c r="E25" a="1"/>
  <c r="E25" s="1"/>
  <c r="D26" a="1"/>
  <c r="D26" s="1"/>
  <c r="F26" a="1"/>
  <c r="F26" s="1"/>
  <c r="E27" a="1"/>
  <c r="E27" s="1"/>
  <c r="D28" a="1"/>
  <c r="D28" s="1"/>
  <c r="F28" a="1"/>
  <c r="F28" s="1"/>
  <c r="E29" a="1"/>
  <c r="E29" s="1"/>
  <c r="D30" a="1"/>
  <c r="D30" s="1"/>
  <c r="F30" a="1"/>
  <c r="F30" s="1"/>
  <c r="E31" a="1"/>
  <c r="E31" s="1"/>
  <c r="D32" a="1"/>
  <c r="D32" s="1"/>
  <c r="F32" a="1"/>
  <c r="F32" s="1"/>
  <c r="E33" a="1"/>
  <c r="E33" s="1"/>
  <c r="D34" a="1"/>
  <c r="D34" s="1"/>
  <c r="F34" a="1"/>
  <c r="F34" s="1"/>
  <c r="E35" a="1"/>
  <c r="E35" s="1"/>
  <c r="D36" a="1"/>
  <c r="D36" s="1"/>
  <c r="F36" a="1"/>
  <c r="F36" s="1"/>
  <c r="E37" a="1"/>
  <c r="E37" s="1"/>
  <c r="D38" a="1"/>
  <c r="D38" s="1"/>
  <c r="F38" a="1"/>
  <c r="F38" s="1"/>
  <c r="E39" a="1"/>
  <c r="E39" s="1"/>
  <c r="D40" a="1"/>
  <c r="D40" s="1"/>
  <c r="F40" a="1"/>
  <c r="F40" s="1"/>
  <c r="E41" a="1"/>
  <c r="E41" s="1"/>
  <c r="D42" a="1"/>
  <c r="D42" s="1"/>
  <c r="F42" a="1"/>
  <c r="F42" s="1"/>
  <c r="E43" a="1"/>
  <c r="E43" s="1"/>
  <c r="D44" a="1"/>
  <c r="D44" s="1"/>
  <c r="F44" a="1"/>
  <c r="F44" s="1"/>
  <c r="F11" a="1"/>
  <c r="F11" s="1"/>
  <c r="E12" a="1"/>
  <c r="E12" s="1"/>
  <c r="D13" a="1"/>
  <c r="D13" s="1"/>
  <c r="F13" a="1"/>
  <c r="F13" s="1"/>
  <c r="E14" a="1"/>
  <c r="E14" s="1"/>
  <c r="D15" a="1"/>
  <c r="D15" s="1"/>
  <c r="F15" a="1"/>
  <c r="F15" s="1"/>
  <c r="E16" a="1"/>
  <c r="E16" s="1"/>
  <c r="D17" a="1"/>
  <c r="D17" s="1"/>
  <c r="F17" a="1"/>
  <c r="F17" s="1"/>
  <c r="E18" a="1"/>
  <c r="E18" s="1"/>
  <c r="D19" a="1"/>
  <c r="D19" s="1"/>
  <c r="F19" a="1"/>
  <c r="F19" s="1"/>
  <c r="E20" a="1"/>
  <c r="E20" s="1"/>
  <c r="D21" a="1"/>
  <c r="D21" s="1"/>
  <c r="F21" a="1"/>
  <c r="F21" s="1"/>
  <c r="E22" a="1"/>
  <c r="E22" s="1"/>
  <c r="D23" a="1"/>
  <c r="D23" s="1"/>
  <c r="F23" a="1"/>
  <c r="F23" s="1"/>
  <c r="E24" a="1"/>
  <c r="E24" s="1"/>
  <c r="D25" a="1"/>
  <c r="D25" s="1"/>
  <c r="F25" a="1"/>
  <c r="F25" s="1"/>
  <c r="E26" a="1"/>
  <c r="E26" s="1"/>
  <c r="D27" a="1"/>
  <c r="D27" s="1"/>
  <c r="F27" a="1"/>
  <c r="F27" s="1"/>
  <c r="E28" a="1"/>
  <c r="E28" s="1"/>
  <c r="D29" a="1"/>
  <c r="D29" s="1"/>
  <c r="F29" a="1"/>
  <c r="F29" s="1"/>
  <c r="E30" a="1"/>
  <c r="E30" s="1"/>
  <c r="D31" a="1"/>
  <c r="D31" s="1"/>
  <c r="F31" a="1"/>
  <c r="F31" s="1"/>
  <c r="E32" a="1"/>
  <c r="E32" s="1"/>
  <c r="D33" a="1"/>
  <c r="D33" s="1"/>
  <c r="F33" a="1"/>
  <c r="F33" s="1"/>
  <c r="E34" a="1"/>
  <c r="E34" s="1"/>
  <c r="D35" a="1"/>
  <c r="D35" s="1"/>
  <c r="F35" a="1"/>
  <c r="F35" s="1"/>
  <c r="E36" a="1"/>
  <c r="E36" s="1"/>
  <c r="D37" a="1"/>
  <c r="D37" s="1"/>
  <c r="F37" a="1"/>
  <c r="F37" s="1"/>
  <c r="E38" a="1"/>
  <c r="E38" s="1"/>
  <c r="D39" a="1"/>
  <c r="D39" s="1"/>
  <c r="F39" a="1"/>
  <c r="F39" s="1"/>
  <c r="E40" a="1"/>
  <c r="E40" s="1"/>
  <c r="D41" a="1"/>
  <c r="D41" s="1"/>
  <c r="F41" a="1"/>
  <c r="F41" s="1"/>
  <c r="E42" a="1"/>
  <c r="E42" s="1"/>
  <c r="D43" a="1"/>
  <c r="D43" s="1"/>
  <c r="F43" a="1"/>
  <c r="F43" s="1"/>
  <c r="E44" a="1"/>
  <c r="E44" s="1"/>
  <c r="E7" a="1"/>
  <c r="E7" s="1"/>
  <c r="D8" a="1"/>
  <c r="D8" s="1"/>
  <c r="F8" a="1"/>
  <c r="F8" s="1"/>
  <c r="F6" a="1"/>
  <c r="F6" s="1"/>
  <c r="D7" a="1"/>
  <c r="D7" s="1"/>
  <c r="F7" a="1"/>
  <c r="F7" s="1"/>
  <c r="E8" a="1"/>
  <c r="E8" s="1"/>
  <c r="E6" a="1"/>
  <c r="E6" s="1"/>
  <c r="D6" a="1"/>
  <c r="D6" s="1"/>
  <c r="C3" i="11"/>
  <c r="M8" i="21"/>
  <c r="J8" s="1"/>
  <c r="M7"/>
  <c r="J7" s="1"/>
  <c r="M6"/>
  <c r="J6" s="1"/>
  <c r="M5"/>
  <c r="J5" s="1"/>
  <c r="M4"/>
  <c r="P3" i="11" l="1"/>
  <c r="CC3"/>
  <c r="BC3"/>
  <c r="AC3"/>
  <c r="CP3"/>
  <c r="BP3"/>
  <c r="AP3"/>
  <c r="F10"/>
  <c r="S10"/>
  <c r="AF10"/>
  <c r="AS10"/>
  <c r="BF10"/>
  <c r="BS10"/>
  <c r="CF10"/>
  <c r="CS10"/>
  <c r="S9"/>
  <c r="CS9"/>
  <c r="CF9"/>
  <c r="BS9"/>
  <c r="BF9"/>
  <c r="AS9"/>
  <c r="AF9"/>
  <c r="F9"/>
  <c r="F11"/>
  <c r="S11"/>
  <c r="AF11"/>
  <c r="AS11"/>
  <c r="BF11"/>
  <c r="BS11"/>
  <c r="CF11"/>
  <c r="CS11"/>
  <c r="E10"/>
  <c r="R10"/>
  <c r="AE10"/>
  <c r="BE10"/>
  <c r="BR10"/>
  <c r="AR10"/>
  <c r="CE10"/>
  <c r="CR10"/>
  <c r="F46"/>
  <c r="S46"/>
  <c r="AF46"/>
  <c r="BF46"/>
  <c r="AS46"/>
  <c r="BS46"/>
  <c r="CF46"/>
  <c r="CS46"/>
  <c r="E45"/>
  <c r="R45"/>
  <c r="AR45"/>
  <c r="AE45"/>
  <c r="BE45"/>
  <c r="BR45"/>
  <c r="CE45"/>
  <c r="CR45"/>
  <c r="D44"/>
  <c r="Q44"/>
  <c r="AD44"/>
  <c r="BD44"/>
  <c r="AQ44"/>
  <c r="BQ44"/>
  <c r="CD44"/>
  <c r="CQ44"/>
  <c r="F42"/>
  <c r="S42"/>
  <c r="AF42"/>
  <c r="AS42"/>
  <c r="BF42"/>
  <c r="BS42"/>
  <c r="CF42"/>
  <c r="CS42"/>
  <c r="E41"/>
  <c r="R41"/>
  <c r="AR41"/>
  <c r="BE41"/>
  <c r="AE41"/>
  <c r="BR41"/>
  <c r="CE41"/>
  <c r="CR41"/>
  <c r="D40"/>
  <c r="Q40"/>
  <c r="AD40"/>
  <c r="AQ40"/>
  <c r="BD40"/>
  <c r="BQ40"/>
  <c r="CD40"/>
  <c r="CQ40"/>
  <c r="F38"/>
  <c r="S38"/>
  <c r="AF38"/>
  <c r="BF38"/>
  <c r="AS38"/>
  <c r="BS38"/>
  <c r="CF38"/>
  <c r="CS38"/>
  <c r="E37"/>
  <c r="R37"/>
  <c r="AR37"/>
  <c r="AE37"/>
  <c r="BE37"/>
  <c r="BR37"/>
  <c r="CE37"/>
  <c r="CR37"/>
  <c r="D36"/>
  <c r="Q36"/>
  <c r="AD36"/>
  <c r="BD36"/>
  <c r="AQ36"/>
  <c r="BQ36"/>
  <c r="CD36"/>
  <c r="CQ36"/>
  <c r="F34"/>
  <c r="S34"/>
  <c r="AF34"/>
  <c r="AS34"/>
  <c r="BF34"/>
  <c r="BS34"/>
  <c r="CF34"/>
  <c r="CS34"/>
  <c r="E33"/>
  <c r="R33"/>
  <c r="AE33"/>
  <c r="AR33"/>
  <c r="BE33"/>
  <c r="BR33"/>
  <c r="CE33"/>
  <c r="CR33"/>
  <c r="D32"/>
  <c r="Q32"/>
  <c r="AD32"/>
  <c r="AQ32"/>
  <c r="BD32"/>
  <c r="BQ32"/>
  <c r="CD32"/>
  <c r="CQ32"/>
  <c r="F30"/>
  <c r="S30"/>
  <c r="AF30"/>
  <c r="BF30"/>
  <c r="AS30"/>
  <c r="BS30"/>
  <c r="CF30"/>
  <c r="CS30"/>
  <c r="E29"/>
  <c r="R29"/>
  <c r="AE29"/>
  <c r="AR29"/>
  <c r="BE29"/>
  <c r="BR29"/>
  <c r="CE29"/>
  <c r="CR29"/>
  <c r="D28"/>
  <c r="Q28"/>
  <c r="AD28"/>
  <c r="BD28"/>
  <c r="AQ28"/>
  <c r="BQ28"/>
  <c r="CD28"/>
  <c r="CQ28"/>
  <c r="F26"/>
  <c r="S26"/>
  <c r="AF26"/>
  <c r="AS26"/>
  <c r="BF26"/>
  <c r="BS26"/>
  <c r="CF26"/>
  <c r="CS26"/>
  <c r="E25"/>
  <c r="R25"/>
  <c r="AE25"/>
  <c r="AR25"/>
  <c r="BE25"/>
  <c r="BR25"/>
  <c r="CE25"/>
  <c r="CR25"/>
  <c r="D24"/>
  <c r="Q24"/>
  <c r="AD24"/>
  <c r="AQ24"/>
  <c r="BD24"/>
  <c r="BQ24"/>
  <c r="CD24"/>
  <c r="CQ24"/>
  <c r="F22"/>
  <c r="S22"/>
  <c r="AF22"/>
  <c r="BF22"/>
  <c r="AS22"/>
  <c r="BS22"/>
  <c r="CF22"/>
  <c r="CS22"/>
  <c r="E21"/>
  <c r="R21"/>
  <c r="AE21"/>
  <c r="AR21"/>
  <c r="BR21"/>
  <c r="BE21"/>
  <c r="CE21"/>
  <c r="CR21"/>
  <c r="D20"/>
  <c r="Q20"/>
  <c r="AD20"/>
  <c r="BD20"/>
  <c r="AQ20"/>
  <c r="BQ20"/>
  <c r="CD20"/>
  <c r="CQ20"/>
  <c r="F18"/>
  <c r="S18"/>
  <c r="AF18"/>
  <c r="AS18"/>
  <c r="BF18"/>
  <c r="BS18"/>
  <c r="CF18"/>
  <c r="CS18"/>
  <c r="E17"/>
  <c r="R17"/>
  <c r="AE17"/>
  <c r="AR17"/>
  <c r="BE17"/>
  <c r="BR17"/>
  <c r="CE17"/>
  <c r="CR17"/>
  <c r="D16"/>
  <c r="Q16"/>
  <c r="AD16"/>
  <c r="AQ16"/>
  <c r="BD16"/>
  <c r="BQ16"/>
  <c r="CD16"/>
  <c r="CQ16"/>
  <c r="F14"/>
  <c r="S14"/>
  <c r="AF14"/>
  <c r="BF14"/>
  <c r="AS14"/>
  <c r="BS14"/>
  <c r="CF14"/>
  <c r="CS14"/>
  <c r="D47"/>
  <c r="Q47"/>
  <c r="AD47"/>
  <c r="AQ47"/>
  <c r="BD47"/>
  <c r="BQ47"/>
  <c r="CD47"/>
  <c r="CQ47"/>
  <c r="F45"/>
  <c r="S45"/>
  <c r="AF45"/>
  <c r="BF45"/>
  <c r="AS45"/>
  <c r="BS45"/>
  <c r="CF45"/>
  <c r="CS45"/>
  <c r="E44"/>
  <c r="R44"/>
  <c r="AR44"/>
  <c r="AE44"/>
  <c r="BE44"/>
  <c r="BR44"/>
  <c r="CE44"/>
  <c r="CR44"/>
  <c r="D43"/>
  <c r="Q43"/>
  <c r="AD43"/>
  <c r="BD43"/>
  <c r="AQ43"/>
  <c r="BQ43"/>
  <c r="CD43"/>
  <c r="CQ43"/>
  <c r="F41"/>
  <c r="S41"/>
  <c r="AF41"/>
  <c r="AS41"/>
  <c r="BF41"/>
  <c r="BS41"/>
  <c r="CF41"/>
  <c r="CS41"/>
  <c r="E40"/>
  <c r="R40"/>
  <c r="AR40"/>
  <c r="BE40"/>
  <c r="AE40"/>
  <c r="BR40"/>
  <c r="CE40"/>
  <c r="CR40"/>
  <c r="D39"/>
  <c r="Q39"/>
  <c r="AD39"/>
  <c r="AQ39"/>
  <c r="BD39"/>
  <c r="BQ39"/>
  <c r="CD39"/>
  <c r="CQ39"/>
  <c r="F37"/>
  <c r="S37"/>
  <c r="AF37"/>
  <c r="BF37"/>
  <c r="AS37"/>
  <c r="BS37"/>
  <c r="CF37"/>
  <c r="CS37"/>
  <c r="E36"/>
  <c r="R36"/>
  <c r="AR36"/>
  <c r="AE36"/>
  <c r="BE36"/>
  <c r="BR36"/>
  <c r="CE36"/>
  <c r="CR36"/>
  <c r="D35"/>
  <c r="Q35"/>
  <c r="AD35"/>
  <c r="BD35"/>
  <c r="AQ35"/>
  <c r="BQ35"/>
  <c r="CD35"/>
  <c r="CQ35"/>
  <c r="F33"/>
  <c r="S33"/>
  <c r="AF33"/>
  <c r="AS33"/>
  <c r="BF33"/>
  <c r="BS33"/>
  <c r="CF33"/>
  <c r="CS33"/>
  <c r="E32"/>
  <c r="R32"/>
  <c r="AE32"/>
  <c r="AR32"/>
  <c r="BE32"/>
  <c r="BR32"/>
  <c r="CE32"/>
  <c r="CR32"/>
  <c r="D31"/>
  <c r="Q31"/>
  <c r="AD31"/>
  <c r="AQ31"/>
  <c r="BD31"/>
  <c r="BQ31"/>
  <c r="CD31"/>
  <c r="CQ31"/>
  <c r="F29"/>
  <c r="S29"/>
  <c r="AF29"/>
  <c r="BF29"/>
  <c r="AS29"/>
  <c r="BS29"/>
  <c r="CF29"/>
  <c r="CS29"/>
  <c r="E28"/>
  <c r="R28"/>
  <c r="AE28"/>
  <c r="AR28"/>
  <c r="BE28"/>
  <c r="BR28"/>
  <c r="CE28"/>
  <c r="CR28"/>
  <c r="D27"/>
  <c r="Q27"/>
  <c r="AD27"/>
  <c r="BD27"/>
  <c r="AQ27"/>
  <c r="BQ27"/>
  <c r="CD27"/>
  <c r="CQ27"/>
  <c r="F25"/>
  <c r="S25"/>
  <c r="AF25"/>
  <c r="AS25"/>
  <c r="BF25"/>
  <c r="BS25"/>
  <c r="CF25"/>
  <c r="CS25"/>
  <c r="E24"/>
  <c r="R24"/>
  <c r="AE24"/>
  <c r="AR24"/>
  <c r="BE24"/>
  <c r="BR24"/>
  <c r="CE24"/>
  <c r="CR24"/>
  <c r="D23"/>
  <c r="Q23"/>
  <c r="AD23"/>
  <c r="AQ23"/>
  <c r="BD23"/>
  <c r="BQ23"/>
  <c r="CD23"/>
  <c r="CQ23"/>
  <c r="F21"/>
  <c r="S21"/>
  <c r="AF21"/>
  <c r="BF21"/>
  <c r="AS21"/>
  <c r="BS21"/>
  <c r="CF21"/>
  <c r="CS21"/>
  <c r="E20"/>
  <c r="R20"/>
  <c r="AE20"/>
  <c r="AR20"/>
  <c r="BR20"/>
  <c r="BE20"/>
  <c r="CE20"/>
  <c r="CR20"/>
  <c r="D19"/>
  <c r="Q19"/>
  <c r="AD19"/>
  <c r="BD19"/>
  <c r="AQ19"/>
  <c r="BQ19"/>
  <c r="CD19"/>
  <c r="CQ19"/>
  <c r="F17"/>
  <c r="S17"/>
  <c r="AF17"/>
  <c r="AS17"/>
  <c r="BF17"/>
  <c r="BS17"/>
  <c r="CF17"/>
  <c r="CS17"/>
  <c r="E16"/>
  <c r="R16"/>
  <c r="AE16"/>
  <c r="AR16"/>
  <c r="BE16"/>
  <c r="BR16"/>
  <c r="CE16"/>
  <c r="CR16"/>
  <c r="D15"/>
  <c r="Q15"/>
  <c r="AD15"/>
  <c r="AQ15"/>
  <c r="BD15"/>
  <c r="BQ15"/>
  <c r="CD15"/>
  <c r="CQ15"/>
  <c r="E13"/>
  <c r="R13"/>
  <c r="AE13"/>
  <c r="BR13"/>
  <c r="AR13"/>
  <c r="BE13"/>
  <c r="CE13"/>
  <c r="CR13"/>
  <c r="D12"/>
  <c r="Q12"/>
  <c r="AD12"/>
  <c r="AQ12"/>
  <c r="BD12"/>
  <c r="BQ12"/>
  <c r="CD12"/>
  <c r="CQ12"/>
  <c r="F13"/>
  <c r="S13"/>
  <c r="AF13"/>
  <c r="AS13"/>
  <c r="BF13"/>
  <c r="BS13"/>
  <c r="CF13"/>
  <c r="CS13"/>
  <c r="E12"/>
  <c r="R12"/>
  <c r="AE12"/>
  <c r="BR12"/>
  <c r="AR12"/>
  <c r="BE12"/>
  <c r="CE12"/>
  <c r="CR12"/>
  <c r="C49"/>
  <c r="P49"/>
  <c r="AC49"/>
  <c r="AP49"/>
  <c r="BC49"/>
  <c r="BP49"/>
  <c r="CC49"/>
  <c r="CP49"/>
  <c r="C6" i="8"/>
  <c r="R9" i="11"/>
  <c r="CR9"/>
  <c r="CE9"/>
  <c r="BR9"/>
  <c r="BE9"/>
  <c r="AR9"/>
  <c r="AE9"/>
  <c r="E9"/>
  <c r="Q9"/>
  <c r="CQ9"/>
  <c r="CD9"/>
  <c r="BQ9"/>
  <c r="BD9"/>
  <c r="AQ9"/>
  <c r="AD9"/>
  <c r="D9"/>
  <c r="E11"/>
  <c r="R11"/>
  <c r="AE11"/>
  <c r="BR11"/>
  <c r="AR11"/>
  <c r="BE11"/>
  <c r="CE11"/>
  <c r="CR11"/>
  <c r="D10"/>
  <c r="Q10"/>
  <c r="AD10"/>
  <c r="AQ10"/>
  <c r="BD10"/>
  <c r="BQ10"/>
  <c r="CD10"/>
  <c r="CQ10"/>
  <c r="D11"/>
  <c r="Q11"/>
  <c r="AD11"/>
  <c r="AQ11"/>
  <c r="BD11"/>
  <c r="BQ11"/>
  <c r="CD11"/>
  <c r="CQ11"/>
  <c r="E47"/>
  <c r="R47"/>
  <c r="AR47"/>
  <c r="BE47"/>
  <c r="AE47"/>
  <c r="BR47"/>
  <c r="CE47"/>
  <c r="CR47"/>
  <c r="D46"/>
  <c r="Q46"/>
  <c r="AD46"/>
  <c r="BD46"/>
  <c r="AQ46"/>
  <c r="BQ46"/>
  <c r="CD46"/>
  <c r="CQ46"/>
  <c r="F44"/>
  <c r="S44"/>
  <c r="AF44"/>
  <c r="BF44"/>
  <c r="AS44"/>
  <c r="BS44"/>
  <c r="CF44"/>
  <c r="CS44"/>
  <c r="E43"/>
  <c r="R43"/>
  <c r="AR43"/>
  <c r="AE43"/>
  <c r="BE43"/>
  <c r="BR43"/>
  <c r="CE43"/>
  <c r="CR43"/>
  <c r="D42"/>
  <c r="Q42"/>
  <c r="AD42"/>
  <c r="AQ42"/>
  <c r="BD42"/>
  <c r="BQ42"/>
  <c r="CD42"/>
  <c r="CQ42"/>
  <c r="F40"/>
  <c r="S40"/>
  <c r="AF40"/>
  <c r="AS40"/>
  <c r="BF40"/>
  <c r="BS40"/>
  <c r="CF40"/>
  <c r="CS40"/>
  <c r="E39"/>
  <c r="R39"/>
  <c r="AR39"/>
  <c r="BE39"/>
  <c r="AE39"/>
  <c r="BR39"/>
  <c r="CE39"/>
  <c r="CR39"/>
  <c r="D38"/>
  <c r="Q38"/>
  <c r="AD38"/>
  <c r="BD38"/>
  <c r="AQ38"/>
  <c r="BQ38"/>
  <c r="CD38"/>
  <c r="CQ38"/>
  <c r="F36"/>
  <c r="S36"/>
  <c r="AF36"/>
  <c r="BF36"/>
  <c r="AS36"/>
  <c r="BS36"/>
  <c r="CF36"/>
  <c r="CS36"/>
  <c r="E35"/>
  <c r="R35"/>
  <c r="AR35"/>
  <c r="AE35"/>
  <c r="BE35"/>
  <c r="BR35"/>
  <c r="CE35"/>
  <c r="CR35"/>
  <c r="D34"/>
  <c r="Q34"/>
  <c r="AD34"/>
  <c r="AQ34"/>
  <c r="BD34"/>
  <c r="BQ34"/>
  <c r="CD34"/>
  <c r="CQ34"/>
  <c r="F32"/>
  <c r="S32"/>
  <c r="AF32"/>
  <c r="AS32"/>
  <c r="BF32"/>
  <c r="BS32"/>
  <c r="CF32"/>
  <c r="CS32"/>
  <c r="E31"/>
  <c r="R31"/>
  <c r="AE31"/>
  <c r="AR31"/>
  <c r="BE31"/>
  <c r="BR31"/>
  <c r="CE31"/>
  <c r="CR31"/>
  <c r="D30"/>
  <c r="Q30"/>
  <c r="AD30"/>
  <c r="BD30"/>
  <c r="AQ30"/>
  <c r="BQ30"/>
  <c r="CD30"/>
  <c r="CQ30"/>
  <c r="F28"/>
  <c r="S28"/>
  <c r="AF28"/>
  <c r="BF28"/>
  <c r="AS28"/>
  <c r="BS28"/>
  <c r="CF28"/>
  <c r="CS28"/>
  <c r="C24" i="8"/>
  <c r="E27" i="11"/>
  <c r="R27"/>
  <c r="AE27"/>
  <c r="AR27"/>
  <c r="BE27"/>
  <c r="BR27"/>
  <c r="CE27"/>
  <c r="CR27"/>
  <c r="D26"/>
  <c r="Q26"/>
  <c r="AD26"/>
  <c r="AQ26"/>
  <c r="BD26"/>
  <c r="BQ26"/>
  <c r="CD26"/>
  <c r="CQ26"/>
  <c r="F24"/>
  <c r="S24"/>
  <c r="AF24"/>
  <c r="AS24"/>
  <c r="BF24"/>
  <c r="BS24"/>
  <c r="CF24"/>
  <c r="CS24"/>
  <c r="E23"/>
  <c r="R23"/>
  <c r="AE23"/>
  <c r="AR23"/>
  <c r="BE23"/>
  <c r="BR23"/>
  <c r="CE23"/>
  <c r="CR23"/>
  <c r="D22"/>
  <c r="Q22"/>
  <c r="AD22"/>
  <c r="BD22"/>
  <c r="AQ22"/>
  <c r="BQ22"/>
  <c r="CD22"/>
  <c r="CQ22"/>
  <c r="F20"/>
  <c r="S20"/>
  <c r="AF20"/>
  <c r="BF20"/>
  <c r="AS20"/>
  <c r="BS20"/>
  <c r="CF20"/>
  <c r="CS20"/>
  <c r="C16" i="8"/>
  <c r="E19" i="11"/>
  <c r="R19"/>
  <c r="AE19"/>
  <c r="AR19"/>
  <c r="BR19"/>
  <c r="BE19"/>
  <c r="CE19"/>
  <c r="CR19"/>
  <c r="D18"/>
  <c r="Q18"/>
  <c r="AD18"/>
  <c r="AQ18"/>
  <c r="BD18"/>
  <c r="BQ18"/>
  <c r="CD18"/>
  <c r="CQ18"/>
  <c r="F16"/>
  <c r="S16"/>
  <c r="AF16"/>
  <c r="AS16"/>
  <c r="BF16"/>
  <c r="BS16"/>
  <c r="CF16"/>
  <c r="CS16"/>
  <c r="E15"/>
  <c r="R15"/>
  <c r="AE15"/>
  <c r="AR15"/>
  <c r="BE15"/>
  <c r="BR15"/>
  <c r="CE15"/>
  <c r="CR15"/>
  <c r="F47"/>
  <c r="S47"/>
  <c r="AF47"/>
  <c r="AS47"/>
  <c r="BF47"/>
  <c r="BS47"/>
  <c r="CF47"/>
  <c r="CS47"/>
  <c r="E46"/>
  <c r="R46"/>
  <c r="AR46"/>
  <c r="AE46"/>
  <c r="BE46"/>
  <c r="BR46"/>
  <c r="CE46"/>
  <c r="CR46"/>
  <c r="D45"/>
  <c r="Q45"/>
  <c r="AD45"/>
  <c r="BD45"/>
  <c r="AQ45"/>
  <c r="BQ45"/>
  <c r="CD45"/>
  <c r="CQ45"/>
  <c r="F43"/>
  <c r="S43"/>
  <c r="AF43"/>
  <c r="BF43"/>
  <c r="AS43"/>
  <c r="BS43"/>
  <c r="CF43"/>
  <c r="CS43"/>
  <c r="E42"/>
  <c r="R42"/>
  <c r="AR42"/>
  <c r="BE42"/>
  <c r="AE42"/>
  <c r="BR42"/>
  <c r="CE42"/>
  <c r="CR42"/>
  <c r="D41"/>
  <c r="Q41"/>
  <c r="AD41"/>
  <c r="AQ41"/>
  <c r="BD41"/>
  <c r="BQ41"/>
  <c r="CD41"/>
  <c r="CQ41"/>
  <c r="F39"/>
  <c r="S39"/>
  <c r="AF39"/>
  <c r="AS39"/>
  <c r="BF39"/>
  <c r="BS39"/>
  <c r="CF39"/>
  <c r="CS39"/>
  <c r="E38"/>
  <c r="R38"/>
  <c r="AR38"/>
  <c r="AE38"/>
  <c r="BE38"/>
  <c r="BR38"/>
  <c r="CE38"/>
  <c r="CR38"/>
  <c r="D37"/>
  <c r="Q37"/>
  <c r="AD37"/>
  <c r="BD37"/>
  <c r="AQ37"/>
  <c r="BQ37"/>
  <c r="CD37"/>
  <c r="CQ37"/>
  <c r="F35"/>
  <c r="S35"/>
  <c r="AF35"/>
  <c r="BF35"/>
  <c r="AS35"/>
  <c r="BS35"/>
  <c r="CF35"/>
  <c r="CS35"/>
  <c r="E34"/>
  <c r="R34"/>
  <c r="AR34"/>
  <c r="BE34"/>
  <c r="AE34"/>
  <c r="BR34"/>
  <c r="CE34"/>
  <c r="CR34"/>
  <c r="D33"/>
  <c r="Q33"/>
  <c r="AD33"/>
  <c r="AQ33"/>
  <c r="BD33"/>
  <c r="BQ33"/>
  <c r="CD33"/>
  <c r="CQ33"/>
  <c r="F31"/>
  <c r="S31"/>
  <c r="AF31"/>
  <c r="AS31"/>
  <c r="BF31"/>
  <c r="BS31"/>
  <c r="CF31"/>
  <c r="CS31"/>
  <c r="E30"/>
  <c r="R30"/>
  <c r="AE30"/>
  <c r="AR30"/>
  <c r="BE30"/>
  <c r="BR30"/>
  <c r="CE30"/>
  <c r="CR30"/>
  <c r="D29"/>
  <c r="Q29"/>
  <c r="AD29"/>
  <c r="BD29"/>
  <c r="AQ29"/>
  <c r="BQ29"/>
  <c r="CD29"/>
  <c r="CQ29"/>
  <c r="F27"/>
  <c r="S27"/>
  <c r="AF27"/>
  <c r="BF27"/>
  <c r="AS27"/>
  <c r="BS27"/>
  <c r="CF27"/>
  <c r="CS27"/>
  <c r="E26"/>
  <c r="R26"/>
  <c r="AE26"/>
  <c r="AR26"/>
  <c r="BE26"/>
  <c r="BR26"/>
  <c r="CE26"/>
  <c r="CR26"/>
  <c r="D25"/>
  <c r="Q25"/>
  <c r="AD25"/>
  <c r="AQ25"/>
  <c r="BD25"/>
  <c r="BQ25"/>
  <c r="CD25"/>
  <c r="CQ25"/>
  <c r="F23"/>
  <c r="S23"/>
  <c r="AF23"/>
  <c r="AS23"/>
  <c r="BF23"/>
  <c r="BS23"/>
  <c r="CF23"/>
  <c r="CS23"/>
  <c r="E22"/>
  <c r="R22"/>
  <c r="AE22"/>
  <c r="AR22"/>
  <c r="BE22"/>
  <c r="BR22"/>
  <c r="CE22"/>
  <c r="CR22"/>
  <c r="D21"/>
  <c r="Q21"/>
  <c r="AD21"/>
  <c r="BD21"/>
  <c r="AQ21"/>
  <c r="BQ21"/>
  <c r="CD21"/>
  <c r="CQ21"/>
  <c r="F19"/>
  <c r="S19"/>
  <c r="AF19"/>
  <c r="BF19"/>
  <c r="AS19"/>
  <c r="BS19"/>
  <c r="CF19"/>
  <c r="CS19"/>
  <c r="E18"/>
  <c r="R18"/>
  <c r="AE18"/>
  <c r="AR18"/>
  <c r="BE18"/>
  <c r="BR18"/>
  <c r="CE18"/>
  <c r="CR18"/>
  <c r="D17"/>
  <c r="Q17"/>
  <c r="AD17"/>
  <c r="AQ17"/>
  <c r="BD17"/>
  <c r="BQ17"/>
  <c r="CD17"/>
  <c r="CQ17"/>
  <c r="F15"/>
  <c r="S15"/>
  <c r="AF15"/>
  <c r="AS15"/>
  <c r="BF15"/>
  <c r="BS15"/>
  <c r="CF15"/>
  <c r="CS15"/>
  <c r="D14"/>
  <c r="Q14"/>
  <c r="AD14"/>
  <c r="BD14"/>
  <c r="AQ14"/>
  <c r="BQ14"/>
  <c r="CD14"/>
  <c r="CQ14"/>
  <c r="F12"/>
  <c r="S12"/>
  <c r="AF12"/>
  <c r="AS12"/>
  <c r="BF12"/>
  <c r="BS12"/>
  <c r="CF12"/>
  <c r="CS12"/>
  <c r="E14"/>
  <c r="R14"/>
  <c r="AE14"/>
  <c r="AR14"/>
  <c r="BR14"/>
  <c r="BE14"/>
  <c r="CE14"/>
  <c r="CR14"/>
  <c r="D13"/>
  <c r="Q13"/>
  <c r="AD13"/>
  <c r="AQ13"/>
  <c r="BD13"/>
  <c r="BQ13"/>
  <c r="CD13"/>
  <c r="CQ13"/>
  <c r="C48"/>
  <c r="P48"/>
  <c r="AC48"/>
  <c r="AP48"/>
  <c r="BC48"/>
  <c r="BP48"/>
  <c r="CC48"/>
  <c r="CP48"/>
  <c r="C50"/>
  <c r="P50"/>
  <c r="AC50"/>
  <c r="AP50"/>
  <c r="BC50"/>
  <c r="BP50"/>
  <c r="CC50"/>
  <c r="CP50"/>
  <c r="C27" i="8"/>
  <c r="W47"/>
  <c r="C8"/>
  <c r="C12"/>
  <c r="C20"/>
  <c r="C7"/>
  <c r="C10"/>
  <c r="C14"/>
  <c r="C18"/>
  <c r="C22"/>
  <c r="C26"/>
  <c r="C30"/>
  <c r="C28"/>
  <c r="C32"/>
  <c r="C44"/>
  <c r="W16"/>
  <c r="W24"/>
  <c r="W27"/>
  <c r="W6"/>
  <c r="C9"/>
  <c r="C13"/>
  <c r="C17"/>
  <c r="C21"/>
  <c r="C25"/>
  <c r="C29"/>
  <c r="C33"/>
  <c r="C37"/>
  <c r="C41"/>
  <c r="C36"/>
  <c r="C40"/>
  <c r="C11"/>
  <c r="C15"/>
  <c r="C19"/>
  <c r="C23"/>
  <c r="C31"/>
  <c r="C35"/>
  <c r="C39"/>
  <c r="C43"/>
  <c r="C34"/>
  <c r="C38"/>
  <c r="C42"/>
  <c r="M70" i="21"/>
  <c r="J70" s="1"/>
  <c r="M51"/>
  <c r="J51" s="1"/>
  <c r="M53"/>
  <c r="J53" s="1"/>
  <c r="M55"/>
  <c r="J55" s="1"/>
  <c r="M57"/>
  <c r="J57" s="1"/>
  <c r="M59"/>
  <c r="J59" s="1"/>
  <c r="M61"/>
  <c r="J61" s="1"/>
  <c r="M63"/>
  <c r="J63" s="1"/>
  <c r="M65"/>
  <c r="J65" s="1"/>
  <c r="M67"/>
  <c r="J67" s="1"/>
  <c r="M69"/>
  <c r="J69" s="1"/>
  <c r="M49"/>
  <c r="J49" s="1"/>
  <c r="M50"/>
  <c r="J50" s="1"/>
  <c r="M52"/>
  <c r="J52" s="1"/>
  <c r="M54"/>
  <c r="J54" s="1"/>
  <c r="M56"/>
  <c r="J56" s="1"/>
  <c r="M58"/>
  <c r="J58" s="1"/>
  <c r="M60"/>
  <c r="J60" s="1"/>
  <c r="M62"/>
  <c r="J62" s="1"/>
  <c r="M64"/>
  <c r="J64" s="1"/>
  <c r="M66"/>
  <c r="J66" s="1"/>
  <c r="M68"/>
  <c r="J68" s="1"/>
  <c r="J3"/>
  <c r="J4"/>
  <c r="C41" i="11" l="1"/>
  <c r="P41"/>
  <c r="AC41"/>
  <c r="AP41"/>
  <c r="BC41"/>
  <c r="BP41"/>
  <c r="CC41"/>
  <c r="CP41"/>
  <c r="C34"/>
  <c r="P34"/>
  <c r="AC34"/>
  <c r="AP34"/>
  <c r="BC34"/>
  <c r="BP34"/>
  <c r="CC34"/>
  <c r="CP34"/>
  <c r="C14"/>
  <c r="P14"/>
  <c r="AC14"/>
  <c r="AP14"/>
  <c r="BP14"/>
  <c r="BC14"/>
  <c r="CC14"/>
  <c r="CP14"/>
  <c r="C43"/>
  <c r="P43"/>
  <c r="AC43"/>
  <c r="AP43"/>
  <c r="BC43"/>
  <c r="BP43"/>
  <c r="CC43"/>
  <c r="CP43"/>
  <c r="C40"/>
  <c r="P40"/>
  <c r="AC40"/>
  <c r="AP40"/>
  <c r="BC40"/>
  <c r="BP40"/>
  <c r="CC40"/>
  <c r="CP40"/>
  <c r="C32"/>
  <c r="P32"/>
  <c r="AC32"/>
  <c r="AP32"/>
  <c r="BC32"/>
  <c r="BP32"/>
  <c r="CC32"/>
  <c r="CP32"/>
  <c r="C16"/>
  <c r="P16"/>
  <c r="AC16"/>
  <c r="AP16"/>
  <c r="BC16"/>
  <c r="BP16"/>
  <c r="CC16"/>
  <c r="CP16"/>
  <c r="C35"/>
  <c r="P35"/>
  <c r="AC35"/>
  <c r="AP35"/>
  <c r="BC35"/>
  <c r="BP35"/>
  <c r="CC35"/>
  <c r="CP35"/>
  <c r="C17"/>
  <c r="P17"/>
  <c r="AC17"/>
  <c r="AP17"/>
  <c r="BC17"/>
  <c r="BP17"/>
  <c r="CC17"/>
  <c r="CP17"/>
  <c r="C45"/>
  <c r="P45"/>
  <c r="AC45"/>
  <c r="AP45"/>
  <c r="BC45"/>
  <c r="BP45"/>
  <c r="CC45"/>
  <c r="CP45"/>
  <c r="C37"/>
  <c r="P37"/>
  <c r="AC37"/>
  <c r="AP37"/>
  <c r="BC37"/>
  <c r="BP37"/>
  <c r="CC37"/>
  <c r="CP37"/>
  <c r="C46"/>
  <c r="P46"/>
  <c r="AC46"/>
  <c r="AP46"/>
  <c r="BC46"/>
  <c r="BP46"/>
  <c r="CC46"/>
  <c r="CP46"/>
  <c r="C38"/>
  <c r="P38"/>
  <c r="AC38"/>
  <c r="AP38"/>
  <c r="BC38"/>
  <c r="BP38"/>
  <c r="CC38"/>
  <c r="CP38"/>
  <c r="C26"/>
  <c r="P26"/>
  <c r="AC26"/>
  <c r="AP26"/>
  <c r="BC26"/>
  <c r="BP26"/>
  <c r="CC26"/>
  <c r="CP26"/>
  <c r="C18"/>
  <c r="P18"/>
  <c r="AC18"/>
  <c r="AP18"/>
  <c r="BC18"/>
  <c r="BP18"/>
  <c r="CC18"/>
  <c r="CP18"/>
  <c r="C39"/>
  <c r="P39"/>
  <c r="AC39"/>
  <c r="AP39"/>
  <c r="BC39"/>
  <c r="BP39"/>
  <c r="CC39"/>
  <c r="CP39"/>
  <c r="C44"/>
  <c r="P44"/>
  <c r="AC44"/>
  <c r="AP44"/>
  <c r="BC44"/>
  <c r="BP44"/>
  <c r="CC44"/>
  <c r="CP44"/>
  <c r="C36"/>
  <c r="P36"/>
  <c r="AC36"/>
  <c r="AP36"/>
  <c r="BC36"/>
  <c r="BP36"/>
  <c r="CC36"/>
  <c r="CP36"/>
  <c r="C28"/>
  <c r="P28"/>
  <c r="AC28"/>
  <c r="AP28"/>
  <c r="BC28"/>
  <c r="BP28"/>
  <c r="CC28"/>
  <c r="CP28"/>
  <c r="C20"/>
  <c r="P20"/>
  <c r="AC20"/>
  <c r="AP20"/>
  <c r="BP20"/>
  <c r="BC20"/>
  <c r="CC20"/>
  <c r="CP20"/>
  <c r="C12"/>
  <c r="P12"/>
  <c r="AC12"/>
  <c r="AP12"/>
  <c r="BP12"/>
  <c r="BC12"/>
  <c r="CC12"/>
  <c r="CP12"/>
  <c r="C47"/>
  <c r="P47"/>
  <c r="AC47"/>
  <c r="AP47"/>
  <c r="BC47"/>
  <c r="BP47"/>
  <c r="CC47"/>
  <c r="CP47"/>
  <c r="C31"/>
  <c r="P31"/>
  <c r="AC31"/>
  <c r="AP31"/>
  <c r="BC31"/>
  <c r="BP31"/>
  <c r="CC31"/>
  <c r="CP31"/>
  <c r="C29"/>
  <c r="P29"/>
  <c r="AC29"/>
  <c r="AP29"/>
  <c r="BC29"/>
  <c r="BP29"/>
  <c r="CC29"/>
  <c r="CP29"/>
  <c r="C21"/>
  <c r="P21"/>
  <c r="AC21"/>
  <c r="AP21"/>
  <c r="BP21"/>
  <c r="BC21"/>
  <c r="CC21"/>
  <c r="CP21"/>
  <c r="C13"/>
  <c r="P13"/>
  <c r="AC13"/>
  <c r="AP13"/>
  <c r="BP13"/>
  <c r="BC13"/>
  <c r="CC13"/>
  <c r="CP13"/>
  <c r="C23"/>
  <c r="P23"/>
  <c r="AC23"/>
  <c r="AP23"/>
  <c r="BC23"/>
  <c r="BP23"/>
  <c r="CC23"/>
  <c r="CP23"/>
  <c r="C11"/>
  <c r="P11"/>
  <c r="AC11"/>
  <c r="AP11"/>
  <c r="BP11"/>
  <c r="BC11"/>
  <c r="CC11"/>
  <c r="CP11"/>
  <c r="C19"/>
  <c r="P19"/>
  <c r="AC19"/>
  <c r="AP19"/>
  <c r="BP19"/>
  <c r="BC19"/>
  <c r="CC19"/>
  <c r="CP19"/>
  <c r="C27"/>
  <c r="P27"/>
  <c r="AC27"/>
  <c r="AP27"/>
  <c r="BC27"/>
  <c r="BP27"/>
  <c r="CC27"/>
  <c r="CP27"/>
  <c r="P9"/>
  <c r="CP9"/>
  <c r="CC9"/>
  <c r="BP9"/>
  <c r="BC9"/>
  <c r="AP9"/>
  <c r="AC9"/>
  <c r="C9"/>
  <c r="C42"/>
  <c r="P42"/>
  <c r="AC42"/>
  <c r="AP42"/>
  <c r="BC42"/>
  <c r="BP42"/>
  <c r="CC42"/>
  <c r="CP42"/>
  <c r="C22"/>
  <c r="P22"/>
  <c r="AC22"/>
  <c r="AP22"/>
  <c r="BP22"/>
  <c r="BC22"/>
  <c r="CC22"/>
  <c r="CP22"/>
  <c r="C24"/>
  <c r="P24"/>
  <c r="AC24"/>
  <c r="AP24"/>
  <c r="BC24"/>
  <c r="BP24"/>
  <c r="CC24"/>
  <c r="CP24"/>
  <c r="C33"/>
  <c r="P33"/>
  <c r="AC33"/>
  <c r="AP33"/>
  <c r="BC33"/>
  <c r="BP33"/>
  <c r="CC33"/>
  <c r="CP33"/>
  <c r="C25"/>
  <c r="P25"/>
  <c r="AC25"/>
  <c r="AP25"/>
  <c r="BC25"/>
  <c r="BP25"/>
  <c r="CC25"/>
  <c r="CP25"/>
  <c r="C10"/>
  <c r="P10"/>
  <c r="AC10"/>
  <c r="AP10"/>
  <c r="BC10"/>
  <c r="BP10"/>
  <c r="CC10"/>
  <c r="CP10"/>
  <c r="C15"/>
  <c r="P15"/>
  <c r="AC15"/>
  <c r="AP15"/>
  <c r="BC15"/>
  <c r="BP15"/>
  <c r="CC15"/>
  <c r="CP15"/>
  <c r="C30"/>
  <c r="P30"/>
  <c r="AC30"/>
  <c r="AP30"/>
  <c r="BC30"/>
  <c r="BP30"/>
  <c r="CC30"/>
  <c r="CP30"/>
  <c r="W22" i="8"/>
  <c r="W7"/>
  <c r="W14"/>
  <c r="W8"/>
  <c r="W12"/>
  <c r="W30"/>
  <c r="W20"/>
  <c r="W26"/>
  <c r="W18"/>
  <c r="W10"/>
  <c r="W28"/>
  <c r="W32"/>
  <c r="W44"/>
  <c r="W45"/>
  <c r="W42"/>
  <c r="W38"/>
  <c r="W34"/>
  <c r="W43"/>
  <c r="W39"/>
  <c r="W35"/>
  <c r="W31"/>
  <c r="W40"/>
  <c r="W36"/>
  <c r="W46"/>
  <c r="W23"/>
  <c r="W19"/>
  <c r="W15"/>
  <c r="W11"/>
  <c r="W41"/>
  <c r="W37"/>
  <c r="W33"/>
  <c r="W29"/>
  <c r="W25"/>
  <c r="W21"/>
  <c r="W17"/>
  <c r="W13"/>
  <c r="W9"/>
  <c r="C4" i="11" l="1"/>
  <c r="P4" s="1"/>
  <c r="C4" i="8"/>
</calcChain>
</file>

<file path=xl/sharedStrings.xml><?xml version="1.0" encoding="utf-8"?>
<sst xmlns="http://schemas.openxmlformats.org/spreadsheetml/2006/main" count="671" uniqueCount="492">
  <si>
    <t>ภาคเรียน</t>
  </si>
  <si>
    <t>ปีการศึกษา</t>
  </si>
  <si>
    <t>ระดับการศึกษา</t>
  </si>
  <si>
    <t>ห้อง</t>
  </si>
  <si>
    <t>ระดับชั้น</t>
  </si>
  <si>
    <t>หน่วยกิต</t>
  </si>
  <si>
    <t>กลุ่มสาระ</t>
  </si>
  <si>
    <t>แบบเวลา</t>
  </si>
  <si>
    <t>ตำแหน่ง</t>
  </si>
  <si>
    <t>วันที่</t>
  </si>
  <si>
    <t>ชื่อโรงเรียน</t>
  </si>
  <si>
    <t>เดือน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</si>
  <si>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</si>
  <si>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</si>
  <si>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</si>
  <si>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</si>
  <si>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</si>
  <si>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</si>
  <si>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</si>
  <si>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</si>
  <si>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</si>
  <si>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</si>
  <si>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</si>
  <si>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</si>
  <si>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ตำบล</t>
  </si>
  <si>
    <t>ชั้นมัธยมศึกษาปีที่  1</t>
  </si>
  <si>
    <t>0.0</t>
  </si>
  <si>
    <t>ภาษาไทย</t>
  </si>
  <si>
    <t>ชั่วโมง / สัปดาห์</t>
  </si>
  <si>
    <t>ผู้อำนวยการ</t>
  </si>
  <si>
    <t>อำเภอ</t>
  </si>
  <si>
    <t>ชั้นมัธยมศึกษาตอนต้น</t>
  </si>
  <si>
    <t>ชั้นมัธยมศึกษาปีที่  2</t>
  </si>
  <si>
    <t>0.5</t>
  </si>
  <si>
    <t>คณิตศาสตร์</t>
  </si>
  <si>
    <t>ชั่วโมง / ปี</t>
  </si>
  <si>
    <t>รองผู้อำนวยการ</t>
  </si>
  <si>
    <t>คะแนน</t>
  </si>
  <si>
    <t>จังหวัด</t>
  </si>
  <si>
    <t>ชั้นมัธยมศึกษาตอนปลาย</t>
  </si>
  <si>
    <t>ชั้นมัธยมศึกษาปีที่  3</t>
  </si>
  <si>
    <t>1.0</t>
  </si>
  <si>
    <t>วิทยาศาสตร์</t>
  </si>
  <si>
    <t>รองผู้อำนวยการกลุ่มงานวิชาการ</t>
  </si>
  <si>
    <t>สังกัด</t>
  </si>
  <si>
    <t>ชั้นมัธยมศึกษาปีที่  4</t>
  </si>
  <si>
    <t>1.5</t>
  </si>
  <si>
    <t>สังคมศึกษา  ศาสนา  และวัฒนธรรม</t>
  </si>
  <si>
    <t>ครู</t>
  </si>
  <si>
    <t>ชั้นมัธยมศึกษาปีที่  5</t>
  </si>
  <si>
    <t>2.0</t>
  </si>
  <si>
    <t>สุขศึกษาและพลศึกษา</t>
  </si>
  <si>
    <t>ครูผู้ช่วย</t>
  </si>
  <si>
    <t>ชั้นมัธยมศึกษาปีที่  6</t>
  </si>
  <si>
    <t>2.5</t>
  </si>
  <si>
    <t>ศิลปะ</t>
  </si>
  <si>
    <t>พนักงานราชการ</t>
  </si>
  <si>
    <t>ภาคเรียนที่</t>
  </si>
  <si>
    <t>3.0</t>
  </si>
  <si>
    <t>การงานอาชีพและเทคโนโลยี</t>
  </si>
  <si>
    <t>ครูอัตราจ้าง</t>
  </si>
  <si>
    <t>รายวิชา</t>
  </si>
  <si>
    <t>ภาษาต่างประเทศ</t>
  </si>
  <si>
    <t>นักศึกษาฝึกประสบการณ์วิชาชีพ</t>
  </si>
  <si>
    <t>รหัสวิชา</t>
  </si>
  <si>
    <t>แนะแนว</t>
  </si>
  <si>
    <t>เวลาเรียน</t>
  </si>
  <si>
    <t>จำนวน</t>
  </si>
  <si>
    <t>นักศึกษาวิชาทหาร</t>
  </si>
  <si>
    <t>กลุ่มสาระการเรียนรู้</t>
  </si>
  <si>
    <t>กิจกรรมชุมนุม</t>
  </si>
  <si>
    <t>ชื่อครูที่ปรึกษา</t>
  </si>
  <si>
    <t>ชื่อครูผู้สอน</t>
  </si>
  <si>
    <r>
      <t xml:space="preserve">วันที่ </t>
    </r>
    <r>
      <rPr>
        <b/>
        <sz val="14"/>
        <color indexed="8"/>
        <rFont val="TH SarabunPSK"/>
        <family val="2"/>
      </rPr>
      <t>(อนุมัติผล)</t>
    </r>
  </si>
  <si>
    <t>พ.ศ.</t>
  </si>
  <si>
    <t>ผลการประเมิน</t>
  </si>
  <si>
    <t>เลขที่</t>
  </si>
  <si>
    <t>เลขประจำตัว</t>
  </si>
  <si>
    <t>ชื่อ                  -                 สกุล</t>
  </si>
  <si>
    <t>ชื่อ      -      สกุล</t>
  </si>
  <si>
    <t>บันทึกคุณลักษณะอันพึงประสงค์</t>
  </si>
  <si>
    <t>ด้านที่ 1 : รักชาติ ศาสน์ กษัตริย์</t>
  </si>
  <si>
    <t>ครั้งที่ 1</t>
  </si>
  <si>
    <t>ครั้งที่ 2</t>
  </si>
  <si>
    <t>ครั้งที่ 3</t>
  </si>
  <si>
    <t>ระดับคะแนน</t>
  </si>
  <si>
    <t>ชื่อ</t>
  </si>
  <si>
    <t>นามสกุล</t>
  </si>
  <si>
    <t>จำนวนนักเรียน</t>
  </si>
  <si>
    <t>ชั้นมัธยมศึกษาปีที่ 1</t>
  </si>
  <si>
    <t>ชั้นมัธยมศึกษาปีที่ 2</t>
  </si>
  <si>
    <t>ชั้นมัธยมศึกษาปีที่ 3</t>
  </si>
  <si>
    <t>ชั้นมัธยมศึกษาปีที่ 4</t>
  </si>
  <si>
    <t>ชั้นมัธยมศึกษาปีที่ 5</t>
  </si>
  <si>
    <t>ชั้นมัธยมศึกษาปีที่ 6</t>
  </si>
  <si>
    <t>คน</t>
  </si>
  <si>
    <t>นักเรียนทั้งหมด</t>
  </si>
  <si>
    <t>แยกตามห้อง</t>
  </si>
  <si>
    <t>ชั้นมัธยมศึกษาปีที่ 1/1</t>
  </si>
  <si>
    <t>ชั้นมัธยมศึกษาปีที่ 1/2</t>
  </si>
  <si>
    <t>ชั้นมัธยมศึกษาปีที่ 1/3</t>
  </si>
  <si>
    <t>ชั้นมัธยมศึกษาปีที่ 1/4</t>
  </si>
  <si>
    <t>ชั้นมัธยมศึกษาปีที่ 1/5</t>
  </si>
  <si>
    <t>ชั้นมัธยมศึกษาปีที่ 1/6</t>
  </si>
  <si>
    <t>ชั้นมัธยมศึกษาปีที่ 1/7</t>
  </si>
  <si>
    <t>ชั้นมัธยมศึกษาปีที่ 1/8</t>
  </si>
  <si>
    <t>ชั้นมัธยมศึกษาปีที่ 1/9</t>
  </si>
  <si>
    <t>ชั้นมัธยมศึกษาปีที่ 1/10</t>
  </si>
  <si>
    <t>ชั้นมัธยมศึกษาปีที่ 2/1</t>
  </si>
  <si>
    <t>ชั้นมัธยมศึกษาปีที่ 2/2</t>
  </si>
  <si>
    <t>ชั้นมัธยมศึกษาปีที่ 2/3</t>
  </si>
  <si>
    <t>ชั้นมัธยมศึกษาปีที่ 2/4</t>
  </si>
  <si>
    <t>ชั้นมัธยมศึกษาปีที่ 2/5</t>
  </si>
  <si>
    <t>ชั้นมัธยมศึกษาปีที่ 2/6</t>
  </si>
  <si>
    <t>ชั้นมัธยมศึกษาปีที่ 2/7</t>
  </si>
  <si>
    <t>ชั้นมัธยมศึกษาปีที่ 2/8</t>
  </si>
  <si>
    <t>ชั้นมัธยมศึกษาปีที่ 2/9</t>
  </si>
  <si>
    <t>ชั้นมัธยมศึกษาปีที่ 2/10</t>
  </si>
  <si>
    <t>ชั้นมัธยมศึกษาปีที่ 3/1</t>
  </si>
  <si>
    <t>ชั้นมัธยมศึกษาปีที่ 3/2</t>
  </si>
  <si>
    <t>ชั้นมัธยมศึกษาปีที่ 3/3</t>
  </si>
  <si>
    <t>ชั้นมัธยมศึกษาปีที่ 3/4</t>
  </si>
  <si>
    <t>ชั้นมัธยมศึกษาปีที่ 3/5</t>
  </si>
  <si>
    <t>ชั้นมัธยมศึกษาปีที่ 3/6</t>
  </si>
  <si>
    <t>ชั้นมัธยมศึกษาปีที่ 3/7</t>
  </si>
  <si>
    <t>ชั้นมัธยมศึกษาปีที่ 3/8</t>
  </si>
  <si>
    <t>ชั้นมัธยมศึกษาปีที่ 3/9</t>
  </si>
  <si>
    <t>ชั้นมัธยมศึกษาปีที่ 3/10</t>
  </si>
  <si>
    <t>ชั้นมัธยมศึกษาปีที่ 4/1</t>
  </si>
  <si>
    <t>ชั้นมัธยมศึกษาปีที่ 4/2</t>
  </si>
  <si>
    <t>ชั้นมัธยมศึกษาปีที่ 4/3</t>
  </si>
  <si>
    <t>ชั้นมัธยมศึกษาปีที่ 4/4</t>
  </si>
  <si>
    <t>ชั้นมัธยมศึกษาปีที่ 4/5</t>
  </si>
  <si>
    <t>ชั้นมัธยมศึกษาปีที่ 4/6</t>
  </si>
  <si>
    <t>ชั้นมัธยมศึกษาปีที่ 4/7</t>
  </si>
  <si>
    <t>ชั้นมัธยมศึกษาปีที่ 4/8</t>
  </si>
  <si>
    <t>ชั้นมัธยมศึกษาปีที่ 4/9</t>
  </si>
  <si>
    <t>ชั้นมัธยมศึกษาปีที่ 4/10</t>
  </si>
  <si>
    <t>ชั้นมัธยมศึกษาปีที่ 5/1</t>
  </si>
  <si>
    <t>ชั้นมัธยมศึกษาปีที่ 5/2</t>
  </si>
  <si>
    <t>ชั้นมัธยมศึกษาปีที่ 5/3</t>
  </si>
  <si>
    <t>ชั้นมัธยมศึกษาปีที่ 5/4</t>
  </si>
  <si>
    <t>ชั้นมัธยมศึกษาปีที่ 5/5</t>
  </si>
  <si>
    <t>ชั้นมัธยมศึกษาปีที่ 5/6</t>
  </si>
  <si>
    <t>ชั้นมัธยมศึกษาปีที่ 5/7</t>
  </si>
  <si>
    <t>ชั้นมัธยมศึกษาปีที่ 5/8</t>
  </si>
  <si>
    <t>ชั้นมัธยมศึกษาปีที่ 5/9</t>
  </si>
  <si>
    <t>ชั้นมัธยมศึกษาปีที่ 5/10</t>
  </si>
  <si>
    <t>ชั้นมัธยมศึกษาปีที่ 6/1</t>
  </si>
  <si>
    <t>ชั้นมัธยมศึกษาปีที่ 6/2</t>
  </si>
  <si>
    <t>ชั้นมัธยมศึกษาปีที่ 6/3</t>
  </si>
  <si>
    <t>ชั้นมัธยมศึกษาปีที่ 6/4</t>
  </si>
  <si>
    <t>ชั้นมัธยมศึกษาปีที่ 6/5</t>
  </si>
  <si>
    <t>ชั้นมัธยมศึกษาปีที่ 6/6</t>
  </si>
  <si>
    <t>ชั้นมัธยมศึกษาปีที่ 6/7</t>
  </si>
  <si>
    <t>ชั้นมัธยมศึกษาปีที่ 6/8</t>
  </si>
  <si>
    <t>ชั้นมัธยมศึกษาปีที่ 6/9</t>
  </si>
  <si>
    <t>ชั้นมัธยมศึกษาปีที่ 6/10</t>
  </si>
  <si>
    <t>นับ</t>
  </si>
  <si>
    <t>รายชื่อนักเรียน</t>
  </si>
  <si>
    <t>หลงละเลิง</t>
  </si>
  <si>
    <t>โดะโอย</t>
  </si>
  <si>
    <t>สุเหร็น</t>
  </si>
  <si>
    <t>แก้วละเอียด</t>
  </si>
  <si>
    <t>มงชู</t>
  </si>
  <si>
    <t>ฤทธิเดช</t>
  </si>
  <si>
    <t>นาควงศ์</t>
  </si>
  <si>
    <t>น้ำผุด</t>
  </si>
  <si>
    <t>แสงรัตน์</t>
  </si>
  <si>
    <t>06046</t>
  </si>
  <si>
    <t xml:space="preserve">เด็กชายชยานนท์  </t>
  </si>
  <si>
    <t>สีทิพย์</t>
  </si>
  <si>
    <t>06047</t>
  </si>
  <si>
    <t xml:space="preserve">เด็กชายฟาริด   </t>
  </si>
  <si>
    <t>ทะเลลึก</t>
  </si>
  <si>
    <t>06048</t>
  </si>
  <si>
    <t xml:space="preserve">เด็กชายก้าน    </t>
  </si>
  <si>
    <t>หนูแดง</t>
  </si>
  <si>
    <t>06049</t>
  </si>
  <si>
    <t xml:space="preserve">เด็กชายธนโชติ    </t>
  </si>
  <si>
    <t>กันตังกุล</t>
  </si>
  <si>
    <t>06050</t>
  </si>
  <si>
    <t xml:space="preserve">เด็กชายธนาวุฒิ   </t>
  </si>
  <si>
    <t>คงเส็ม</t>
  </si>
  <si>
    <t>06051</t>
  </si>
  <si>
    <t xml:space="preserve">เด็กชายบุญรักษ์   </t>
  </si>
  <si>
    <t>พระคง</t>
  </si>
  <si>
    <t>06052</t>
  </si>
  <si>
    <t xml:space="preserve">เด็กชายปริญญา    </t>
  </si>
  <si>
    <t>ปานชนะ</t>
  </si>
  <si>
    <t>06053</t>
  </si>
  <si>
    <t xml:space="preserve">เด็กชายยุนดุ๊บ   </t>
  </si>
  <si>
    <t>เส็นทอง</t>
  </si>
  <si>
    <t>06054</t>
  </si>
  <si>
    <t xml:space="preserve">เด็กชายุรุ่งโรจน์   </t>
  </si>
  <si>
    <t>ทองเกลา</t>
  </si>
  <si>
    <t>06055</t>
  </si>
  <si>
    <t xml:space="preserve">เด็กชายสุภิชัย   </t>
  </si>
  <si>
    <t>ทองโสม</t>
  </si>
  <si>
    <t>06056</t>
  </si>
  <si>
    <t xml:space="preserve">เด็กชายศราวุธ    </t>
  </si>
  <si>
    <t>กูมุดา</t>
  </si>
  <si>
    <t>06057</t>
  </si>
  <si>
    <t xml:space="preserve">เด็กชายสานนท์    </t>
  </si>
  <si>
    <t>ฉิมลี</t>
  </si>
  <si>
    <t>06058</t>
  </si>
  <si>
    <t xml:space="preserve">เด็กชายสิรภพ    </t>
  </si>
  <si>
    <t>แซ่เลี้ยว</t>
  </si>
  <si>
    <t>06059</t>
  </si>
  <si>
    <t xml:space="preserve">เด็กหญิงกนกอร    </t>
  </si>
  <si>
    <t>สวนศรี</t>
  </si>
  <si>
    <t>06060</t>
  </si>
  <si>
    <t xml:space="preserve">เด็กหญิงนุชรี  </t>
  </si>
  <si>
    <t>รองเมือง</t>
  </si>
  <si>
    <t>06061</t>
  </si>
  <si>
    <t xml:space="preserve">เด็กหญิงบุณยนุช   </t>
  </si>
  <si>
    <t>แกล้วชิต</t>
  </si>
  <si>
    <t>06062</t>
  </si>
  <si>
    <t xml:space="preserve">เด็กหญิงปวรา    </t>
  </si>
  <si>
    <t>คงเอียด</t>
  </si>
  <si>
    <t>06063</t>
  </si>
  <si>
    <t xml:space="preserve">เด็กหญิงพีระยา   </t>
  </si>
  <si>
    <t>ภีสระ</t>
  </si>
  <si>
    <t>06064</t>
  </si>
  <si>
    <t xml:space="preserve">เด็กหญิงพุทธิตา    </t>
  </si>
  <si>
    <t>หมันสัน</t>
  </si>
  <si>
    <t>06065</t>
  </si>
  <si>
    <t xml:space="preserve">เด็กหญิงศศินิภา    </t>
  </si>
  <si>
    <t>06066</t>
  </si>
  <si>
    <t xml:space="preserve">เด็กหญิงสัณห์ฤทัย    </t>
  </si>
  <si>
    <t>แซ่หว่อง</t>
  </si>
  <si>
    <t>06067</t>
  </si>
  <si>
    <t xml:space="preserve">เด็กหญิงสุนิดา   </t>
  </si>
  <si>
    <t>สาดสาย</t>
  </si>
  <si>
    <t>06068</t>
  </si>
  <si>
    <t xml:space="preserve">เด็กหญิงสุดารัตน์   </t>
  </si>
  <si>
    <t>ทองแก้มแก้ว</t>
  </si>
  <si>
    <t>06069</t>
  </si>
  <si>
    <t xml:space="preserve">เด็กหญิงสุมณฑา    </t>
  </si>
  <si>
    <t>ชุมนาค</t>
  </si>
  <si>
    <t>06070</t>
  </si>
  <si>
    <t xml:space="preserve">เด็กหญิงสุวรรณี   </t>
  </si>
  <si>
    <t>เพ็ชร์สวัสดิ์</t>
  </si>
  <si>
    <t>06071</t>
  </si>
  <si>
    <t xml:space="preserve">เด็กหญิงอนิสา   </t>
  </si>
  <si>
    <t>เสงี่ยมวงศ์</t>
  </si>
  <si>
    <t>06072</t>
  </si>
  <si>
    <t xml:space="preserve">เด็กหญิงอมลวัทน์    </t>
  </si>
  <si>
    <t>จันทร์เมือง</t>
  </si>
  <si>
    <t>06073</t>
  </si>
  <si>
    <t xml:space="preserve">เด็กชายกิตติธัช    </t>
  </si>
  <si>
    <t>อุเส็น</t>
  </si>
  <si>
    <t>06074</t>
  </si>
  <si>
    <t xml:space="preserve">เด็กชายกิตติศักดิ์    </t>
  </si>
  <si>
    <t>ช่วยชู</t>
  </si>
  <si>
    <t>06075</t>
  </si>
  <si>
    <t xml:space="preserve">เด็กชายจิณณวัตร    </t>
  </si>
  <si>
    <t>แสงจันทร์</t>
  </si>
  <si>
    <t>06076</t>
  </si>
  <si>
    <t xml:space="preserve">เด็กชายชัยวัฒน์ </t>
  </si>
  <si>
    <t>06077</t>
  </si>
  <si>
    <t xml:space="preserve">เด็กชายณัฐนนท์   </t>
  </si>
  <si>
    <t>06078</t>
  </si>
  <si>
    <t xml:space="preserve">เด็กชายณัฐวัฒน์   </t>
  </si>
  <si>
    <t>เกตรัตน์</t>
  </si>
  <si>
    <t>06079</t>
  </si>
  <si>
    <t xml:space="preserve">เด็กชายทวีชัย    </t>
  </si>
  <si>
    <t>เดชวัตร</t>
  </si>
  <si>
    <t>06080</t>
  </si>
  <si>
    <t xml:space="preserve">เด็กชายนรากร    </t>
  </si>
  <si>
    <t>ม่วงแก้ว</t>
  </si>
  <si>
    <t>06081</t>
  </si>
  <si>
    <t xml:space="preserve">เด็กชายประกาศิต   </t>
  </si>
  <si>
    <t>06082</t>
  </si>
  <si>
    <t xml:space="preserve">เด็กชายพงษ์พิพัฒน์    </t>
  </si>
  <si>
    <t>พินทอง</t>
  </si>
  <si>
    <t>06083</t>
  </si>
  <si>
    <t xml:space="preserve">เด็กชายพรชัย    </t>
  </si>
  <si>
    <t>พราหมแผลง</t>
  </si>
  <si>
    <t>06084</t>
  </si>
  <si>
    <t xml:space="preserve">เด็กชายยุทธกิจ    </t>
  </si>
  <si>
    <t>พูลนวล</t>
  </si>
  <si>
    <t>06085</t>
  </si>
  <si>
    <t xml:space="preserve">เด็กชายวรกันต์   </t>
  </si>
  <si>
    <t>ขวัญเพชร์</t>
  </si>
  <si>
    <t>06086</t>
  </si>
  <si>
    <t xml:space="preserve">เด็กชายวัชระพงศ์   </t>
  </si>
  <si>
    <t>06087</t>
  </si>
  <si>
    <t xml:space="preserve">เด็กชายศุภกิจติ์    </t>
  </si>
  <si>
    <t>สงแก้ว</t>
  </si>
  <si>
    <t>06088</t>
  </si>
  <si>
    <t xml:space="preserve">เด็กชายสุธี   </t>
  </si>
  <si>
    <t>หมานเสบ</t>
  </si>
  <si>
    <t>06089</t>
  </si>
  <si>
    <t xml:space="preserve">เด็กชายอภิสิทธิ์    </t>
  </si>
  <si>
    <t>สิทธิเม่ง</t>
  </si>
  <si>
    <t>06090</t>
  </si>
  <si>
    <t xml:space="preserve">เด็กชายอำพร    </t>
  </si>
  <si>
    <t>สมหวัง</t>
  </si>
  <si>
    <t>06091</t>
  </si>
  <si>
    <t xml:space="preserve">เด็กชายอรรถพล    </t>
  </si>
  <si>
    <t>บัณทิตย์</t>
  </si>
  <si>
    <t>06092</t>
  </si>
  <si>
    <t xml:space="preserve">เด็กหญิงชนิตา    </t>
  </si>
  <si>
    <t>วั่นเส้ง</t>
  </si>
  <si>
    <t>06093</t>
  </si>
  <si>
    <t xml:space="preserve">เด็กหญิงฐิติพร    </t>
  </si>
  <si>
    <t>ลาวเพชร</t>
  </si>
  <si>
    <t>06094</t>
  </si>
  <si>
    <t xml:space="preserve">เด็กหญิงนฤมล    </t>
  </si>
  <si>
    <t>ทองบุญ</t>
  </si>
  <si>
    <t>06095</t>
  </si>
  <si>
    <t xml:space="preserve">เด็กหญิงพัทธมน   </t>
  </si>
  <si>
    <t>ฉิมหลี</t>
  </si>
  <si>
    <t>06096</t>
  </si>
  <si>
    <t xml:space="preserve">เด็กหญิงรุ่งทิวา    </t>
  </si>
  <si>
    <t>พานิชเจริญ</t>
  </si>
  <si>
    <t>06097</t>
  </si>
  <si>
    <t xml:space="preserve">เด็กหญิงศศิวิมล   </t>
  </si>
  <si>
    <t>ชิตชลธาร</t>
  </si>
  <si>
    <t>06098</t>
  </si>
  <si>
    <t xml:space="preserve">เด็กหญิงสุวรรณา   </t>
  </si>
  <si>
    <t>บุญมาศ</t>
  </si>
  <si>
    <t>06099</t>
  </si>
  <si>
    <t xml:space="preserve">เด็กหญิงสุวรรณา    </t>
  </si>
  <si>
    <t>สม่าพงษ์</t>
  </si>
  <si>
    <t>06100</t>
  </si>
  <si>
    <t xml:space="preserve">เด็กชายเดชา   </t>
  </si>
  <si>
    <t>แซ่ฮุ่ย</t>
  </si>
  <si>
    <t>06101</t>
  </si>
  <si>
    <t xml:space="preserve">เด็กชายเอกภพ    </t>
  </si>
  <si>
    <t>หมาดสิทธิ์</t>
  </si>
  <si>
    <t>06102</t>
  </si>
  <si>
    <t xml:space="preserve">เด็กชายจิราวัฒน์   </t>
  </si>
  <si>
    <t>เพชรสวัสดิ์</t>
  </si>
  <si>
    <t>06103</t>
  </si>
  <si>
    <t xml:space="preserve">เด็กชายชนสรณ์    </t>
  </si>
  <si>
    <t>แก้วชิต</t>
  </si>
  <si>
    <t>06104</t>
  </si>
  <si>
    <t xml:space="preserve">เด็กชายชนินทร    </t>
  </si>
  <si>
    <t>06105</t>
  </si>
  <si>
    <t xml:space="preserve">เด็กชายณัฐพงศ์    </t>
  </si>
  <si>
    <t>อิทธิสัน</t>
  </si>
  <si>
    <t>06106</t>
  </si>
  <si>
    <t xml:space="preserve">เด็กชายธัญญะ    </t>
  </si>
  <si>
    <t>แก้วนคร</t>
  </si>
  <si>
    <t>06107</t>
  </si>
  <si>
    <t xml:space="preserve">เด็กชายวรินทร    </t>
  </si>
  <si>
    <t>พาหุฬา</t>
  </si>
  <si>
    <t>06108</t>
  </si>
  <si>
    <t xml:space="preserve">เด็กชายวีรภัทร    </t>
  </si>
  <si>
    <t>ศรีสมานุวัตร</t>
  </si>
  <si>
    <t>06109</t>
  </si>
  <si>
    <t xml:space="preserve">เด็กชายศิลวัต   </t>
  </si>
  <si>
    <t>แซ่อุ้ย</t>
  </si>
  <si>
    <t>06110</t>
  </si>
  <si>
    <t xml:space="preserve">เด็กชายสถาพร    </t>
  </si>
  <si>
    <t>แต้มประสิทธิ์</t>
  </si>
  <si>
    <t>06111</t>
  </si>
  <si>
    <t xml:space="preserve">เด็กหญิงเบญจรัตน์    </t>
  </si>
  <si>
    <t>ฉิมกลาง</t>
  </si>
  <si>
    <t>06112</t>
  </si>
  <si>
    <t xml:space="preserve">เด็กหญิงเรืองแก้ว    </t>
  </si>
  <si>
    <t>หาบหา</t>
  </si>
  <si>
    <t>06113</t>
  </si>
  <si>
    <t xml:space="preserve">เด็กหญิงกชมน   </t>
  </si>
  <si>
    <t>สมละ</t>
  </si>
  <si>
    <t>06114</t>
  </si>
  <si>
    <t xml:space="preserve">เด็กหญิงก้านแก้ว    </t>
  </si>
  <si>
    <t>ชมจันทร์</t>
  </si>
  <si>
    <t>06115</t>
  </si>
  <si>
    <t xml:space="preserve">เด็กหญิงชลธิชา    </t>
  </si>
  <si>
    <t>อุทุมพร</t>
  </si>
  <si>
    <t>06116</t>
  </si>
  <si>
    <t xml:space="preserve">เด็กหญิงณัฐิกาญจน์  </t>
  </si>
  <si>
    <t>กาหยี</t>
  </si>
  <si>
    <t>06117</t>
  </si>
  <si>
    <t xml:space="preserve">เด็กหญิงณัฐณิชา   </t>
  </si>
  <si>
    <t>หมวดแดหวา</t>
  </si>
  <si>
    <t>06118</t>
  </si>
  <si>
    <t xml:space="preserve">เด็กหญิงนิตยา    </t>
  </si>
  <si>
    <t>หนูวงค์</t>
  </si>
  <si>
    <t>06119</t>
  </si>
  <si>
    <t xml:space="preserve">เด็กหญิงปิยนุช   </t>
  </si>
  <si>
    <t>เพ็ชร์สนั่น</t>
  </si>
  <si>
    <t>06120</t>
  </si>
  <si>
    <t xml:space="preserve">เด็กหญิงวาสนา   </t>
  </si>
  <si>
    <t>คู่อินทร์</t>
  </si>
  <si>
    <t>06121</t>
  </si>
  <si>
    <t xml:space="preserve">เด็กหญิงสุภารัตน์    </t>
  </si>
  <si>
    <t>06122</t>
  </si>
  <si>
    <t xml:space="preserve">เด็กหญิงสุมาลี   </t>
  </si>
  <si>
    <t>ศรีสมโพธิ์</t>
  </si>
  <si>
    <t>06123</t>
  </si>
  <si>
    <t xml:space="preserve">เด็กหญิงอมารา    </t>
  </si>
  <si>
    <t>06124</t>
  </si>
  <si>
    <t xml:space="preserve">เด็กหญิงอมารี   </t>
  </si>
  <si>
    <t>โดะโดย</t>
  </si>
  <si>
    <t>06125</t>
  </si>
  <si>
    <t xml:space="preserve">เด็กหญิงอมินตรา    </t>
  </si>
  <si>
    <t>06126</t>
  </si>
  <si>
    <t xml:space="preserve">เด็กหญิงอรปรียา   </t>
  </si>
  <si>
    <t>06127</t>
  </si>
  <si>
    <t xml:space="preserve">เด็กหญิงอริสรา   </t>
  </si>
  <si>
    <t>แก้วบุตร</t>
  </si>
  <si>
    <t>06128</t>
  </si>
  <si>
    <t xml:space="preserve">เด็กชายกิตตินันท์    </t>
  </si>
  <si>
    <t>หมาดเส็น</t>
  </si>
  <si>
    <t>06129</t>
  </si>
  <si>
    <t xml:space="preserve">เด็กชายชลิต    </t>
  </si>
  <si>
    <t>ยารักษ์</t>
  </si>
  <si>
    <t>06130</t>
  </si>
  <si>
    <t xml:space="preserve">เด็กชายธนดล   </t>
  </si>
  <si>
    <t>พันสวัสดิ์</t>
  </si>
  <si>
    <t>06131</t>
  </si>
  <si>
    <t xml:space="preserve">เด็กชายปารินทร์    </t>
  </si>
  <si>
    <t>06132</t>
  </si>
  <si>
    <t xml:space="preserve">เด็กชายพงศ์ดนัย  </t>
  </si>
  <si>
    <t>เสียมใหม</t>
  </si>
  <si>
    <t>06133</t>
  </si>
  <si>
    <t xml:space="preserve">เด็กชายยุรนันท์    </t>
  </si>
  <si>
    <t>อาจสุวรรณ์</t>
  </si>
  <si>
    <t>06134</t>
  </si>
  <si>
    <t xml:space="preserve">เด็กชายรัฐธรรมนูล    </t>
  </si>
  <si>
    <t>ชื่นมาก</t>
  </si>
  <si>
    <t>06135</t>
  </si>
  <si>
    <t xml:space="preserve">เด็กชายวรุต    </t>
  </si>
  <si>
    <t>ทับทอง</t>
  </si>
  <si>
    <t>06136</t>
  </si>
  <si>
    <t xml:space="preserve">เด็กชายวีรพล    </t>
  </si>
  <si>
    <t>ทองอ่อน</t>
  </si>
  <si>
    <t>06137</t>
  </si>
  <si>
    <t xml:space="preserve">เด็กชายสรายุทธ์  </t>
  </si>
  <si>
    <t>เศษวิไชย</t>
  </si>
  <si>
    <t>06138</t>
  </si>
  <si>
    <t xml:space="preserve">เด็กชายอรุณ   </t>
  </si>
  <si>
    <t>เพชรสงคราม</t>
  </si>
  <si>
    <t>06139</t>
  </si>
  <si>
    <t xml:space="preserve">เด็กชายอับดลกอนี    </t>
  </si>
  <si>
    <t>หมาดบู</t>
  </si>
  <si>
    <t>06140</t>
  </si>
  <si>
    <t xml:space="preserve">เด็กหญิงจันทรา    </t>
  </si>
  <si>
    <t>หมืนโพธิ์</t>
  </si>
  <si>
    <t>06141</t>
  </si>
  <si>
    <t xml:space="preserve">เด็กหญิงจิราภรณ์    </t>
  </si>
  <si>
    <t>06142</t>
  </si>
  <si>
    <t xml:space="preserve">เด็กหญิงชนนิกานต์    </t>
  </si>
  <si>
    <t>06143</t>
  </si>
  <si>
    <t xml:space="preserve">เด็กหญิงฐิติรัตน์  </t>
  </si>
  <si>
    <t>ไชยภักดี</t>
  </si>
  <si>
    <t>06144</t>
  </si>
  <si>
    <t xml:space="preserve">เด็กหญิงมณีมณฑ์    </t>
  </si>
  <si>
    <t>สมศักดิ์</t>
  </si>
  <si>
    <t>06145</t>
  </si>
  <si>
    <t xml:space="preserve">เด็กหญิงรัตติกาล   </t>
  </si>
  <si>
    <t>06146</t>
  </si>
  <si>
    <t xml:space="preserve">เด็กหญิงวาสนา    </t>
  </si>
  <si>
    <t>06147</t>
  </si>
  <si>
    <t>หะหวา</t>
  </si>
  <si>
    <t>06148</t>
  </si>
  <si>
    <t xml:space="preserve">เด็กหญิงศดานันท์    </t>
  </si>
  <si>
    <t>เลืองเชือง</t>
  </si>
  <si>
    <t>06149</t>
  </si>
  <si>
    <t xml:space="preserve">เด็กหญิงศศิธร    </t>
  </si>
  <si>
    <t>ฤทธิสุนทร</t>
  </si>
  <si>
    <t>06150</t>
  </si>
  <si>
    <t xml:space="preserve">เด็กหญิงสิริกร    </t>
  </si>
  <si>
    <t>ทองเรือง</t>
  </si>
  <si>
    <t>06151</t>
  </si>
  <si>
    <t xml:space="preserve">เด็กหญิงสิริมน    </t>
  </si>
  <si>
    <t>ทองแก้ว</t>
  </si>
  <si>
    <t>06152</t>
  </si>
  <si>
    <t xml:space="preserve">เด็กหญิงสุกัญญา   </t>
  </si>
  <si>
    <t>ชั่งมะแอ</t>
  </si>
  <si>
    <t>06153</t>
  </si>
  <si>
    <t xml:space="preserve">เด็กหญิงสุภิญญา    </t>
  </si>
  <si>
    <t>นิมา</t>
  </si>
  <si>
    <t>06154</t>
  </si>
  <si>
    <t xml:space="preserve">เด็กหญิงอลิษา    </t>
  </si>
  <si>
    <t>แก้วทอง</t>
  </si>
  <si>
    <t>06155</t>
  </si>
  <si>
    <t xml:space="preserve">เด็กหญิงอจลา   </t>
  </si>
  <si>
    <t>บูสมาน</t>
  </si>
  <si>
    <t>เรียนเพิ่มเติม</t>
  </si>
  <si>
    <t>0, 1, 2, 3</t>
  </si>
  <si>
    <t>ด้านที่ 2 : รักชาติ ศาสน์ กษัตริย์</t>
  </si>
  <si>
    <t>ด้านที่ 3 : รักชาติ ศาสน์ กษัตริย์</t>
  </si>
  <si>
    <t>ด้านที่ 4 : รักชาติ ศาสน์ กษัตริย์</t>
  </si>
  <si>
    <t>ด้านที่ 5 : รักชาติ ศาสน์ กษัตริย์</t>
  </si>
  <si>
    <t>ด้านที่ 6 : รักชาติ ศาสน์ กษัตริย์</t>
  </si>
  <si>
    <t>ด้านที่ 7 : รักชาติ ศาสน์ กษัตริย์</t>
  </si>
  <si>
    <t>ด้านที่ 8 : รักชาติ ศาสน์ กษัตริย์</t>
  </si>
</sst>
</file>

<file path=xl/styles.xml><?xml version="1.0" encoding="utf-8"?>
<styleSheet xmlns="http://schemas.openxmlformats.org/spreadsheetml/2006/main">
  <numFmts count="1">
    <numFmt numFmtId="187" formatCode="0.0"/>
  </numFmts>
  <fonts count="34">
    <font>
      <sz val="10"/>
      <name val="Arial"/>
      <charset val="222"/>
    </font>
    <font>
      <sz val="16"/>
      <color theme="1"/>
      <name val="Angsana New"/>
      <family val="2"/>
      <charset val="222"/>
    </font>
    <font>
      <sz val="10"/>
      <name val="Arial"/>
      <family val="2"/>
    </font>
    <font>
      <b/>
      <sz val="16"/>
      <color theme="0"/>
      <name val="TH SarabunPSK"/>
      <family val="2"/>
    </font>
    <font>
      <sz val="14"/>
      <name val="Cordia New"/>
      <family val="2"/>
    </font>
    <font>
      <sz val="16"/>
      <color theme="1"/>
      <name val="TH SarabunPSK"/>
      <family val="2"/>
    </font>
    <font>
      <sz val="16"/>
      <color theme="1"/>
      <name val="EucrosiaUPC"/>
      <family val="1"/>
      <charset val="222"/>
    </font>
    <font>
      <b/>
      <sz val="22"/>
      <color theme="1"/>
      <name val="TH SarabunPSK"/>
      <family val="2"/>
    </font>
    <font>
      <b/>
      <sz val="22"/>
      <color theme="1"/>
      <name val="EucrosiaUPC"/>
      <family val="1"/>
      <charset val="222"/>
    </font>
    <font>
      <b/>
      <sz val="20"/>
      <color theme="1"/>
      <name val="TH SarabunPSK"/>
      <family val="2"/>
    </font>
    <font>
      <sz val="16"/>
      <color theme="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EucrosiaUPC"/>
      <family val="1"/>
      <charset val="222"/>
    </font>
    <font>
      <b/>
      <sz val="14"/>
      <color indexed="8"/>
      <name val="TH SarabunPSK"/>
      <family val="2"/>
    </font>
    <font>
      <b/>
      <sz val="16"/>
      <color theme="1"/>
      <name val="TH SarabunPSK"/>
      <family val="2"/>
    </font>
    <font>
      <b/>
      <sz val="26"/>
      <color theme="1"/>
      <name val="Angsana New"/>
      <family val="1"/>
    </font>
    <font>
      <b/>
      <sz val="14"/>
      <color theme="1"/>
      <name val="Angsana New"/>
      <family val="1"/>
    </font>
    <font>
      <b/>
      <sz val="14"/>
      <color theme="1"/>
      <name val="TH SarabunPSK"/>
      <family val="2"/>
    </font>
    <font>
      <sz val="14"/>
      <color theme="1"/>
      <name val="Angsana New"/>
      <family val="2"/>
      <charset val="222"/>
    </font>
    <font>
      <sz val="14"/>
      <color theme="1"/>
      <name val="TH SarabunPSK"/>
      <family val="2"/>
    </font>
    <font>
      <sz val="14"/>
      <color indexed="8"/>
      <name val="TH SarabunPSK"/>
      <family val="2"/>
    </font>
    <font>
      <b/>
      <sz val="16"/>
      <color theme="1"/>
      <name val="Angsana New"/>
      <family val="1"/>
    </font>
    <font>
      <b/>
      <sz val="16"/>
      <color rgb="FFFF0000"/>
      <name val="TH SarabunPSK"/>
      <family val="2"/>
    </font>
    <font>
      <b/>
      <sz val="14"/>
      <color theme="7" tint="-0.499984740745262"/>
      <name val="TH SarabunPSK"/>
      <family val="2"/>
    </font>
    <font>
      <b/>
      <sz val="16"/>
      <color theme="1"/>
      <name val="Angsana New"/>
      <family val="2"/>
      <charset val="222"/>
    </font>
    <font>
      <b/>
      <sz val="14"/>
      <color rgb="FFFF0000"/>
      <name val="Angsana New"/>
      <family val="1"/>
    </font>
    <font>
      <b/>
      <sz val="20"/>
      <color theme="0"/>
      <name val="TH SarabunPSK"/>
      <family val="2"/>
    </font>
    <font>
      <sz val="14"/>
      <color theme="1"/>
      <name val="Angsana New"/>
      <family val="1"/>
    </font>
    <font>
      <sz val="14"/>
      <color indexed="8"/>
      <name val="Angsana New"/>
      <family val="1"/>
    </font>
    <font>
      <b/>
      <sz val="16"/>
      <name val="TH SarabunPSK"/>
      <family val="2"/>
    </font>
    <font>
      <b/>
      <sz val="18"/>
      <color rgb="FFFF0000"/>
      <name val="TH SarabunPSK"/>
      <family val="2"/>
    </font>
    <font>
      <sz val="16"/>
      <name val="Angsana New"/>
      <family val="2"/>
      <charset val="222"/>
    </font>
    <font>
      <b/>
      <sz val="20"/>
      <name val="TH SarabunPSK"/>
      <family val="2"/>
    </font>
    <font>
      <b/>
      <sz val="14"/>
      <name val="TH SarabunPSK"/>
      <family val="2"/>
    </font>
  </fonts>
  <fills count="2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EBE7F1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CDDAB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E5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9900"/>
      </left>
      <right/>
      <top style="thin">
        <color rgb="FFFF9900"/>
      </top>
      <bottom style="thin">
        <color rgb="FFFF9900"/>
      </bottom>
      <diagonal/>
    </border>
    <border>
      <left/>
      <right/>
      <top style="thin">
        <color rgb="FFFF9900"/>
      </top>
      <bottom style="thin">
        <color rgb="FFFF9900"/>
      </bottom>
      <diagonal/>
    </border>
    <border>
      <left/>
      <right style="thin">
        <color rgb="FFFF9900"/>
      </right>
      <top style="thin">
        <color rgb="FFFF9900"/>
      </top>
      <bottom style="thin">
        <color rgb="FFFF9900"/>
      </bottom>
      <diagonal/>
    </border>
    <border>
      <left/>
      <right/>
      <top style="thin">
        <color rgb="FFFF9900"/>
      </top>
      <bottom/>
      <diagonal/>
    </border>
    <border>
      <left style="thin">
        <color rgb="FFFF9900"/>
      </left>
      <right style="thin">
        <color rgb="FFFF9900"/>
      </right>
      <top style="thin">
        <color rgb="FFFF9900"/>
      </top>
      <bottom style="thin">
        <color rgb="FFFF9900"/>
      </bottom>
      <diagonal/>
    </border>
    <border>
      <left style="thin">
        <color rgb="FFFF9900"/>
      </left>
      <right/>
      <top/>
      <bottom style="thin">
        <color rgb="FFFF99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rgb="FFFF9900"/>
      </right>
      <top/>
      <bottom style="thin">
        <color rgb="FFFF9900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2" fontId="3" fillId="2" borderId="1">
      <alignment horizontal="center" vertical="center"/>
      <protection hidden="1"/>
    </xf>
    <xf numFmtId="0" fontId="4" fillId="0" borderId="0"/>
    <xf numFmtId="0" fontId="1" fillId="4" borderId="0" applyNumberFormat="0" applyBorder="0" applyAlignment="0" applyProtection="0"/>
  </cellStyleXfs>
  <cellXfs count="217">
    <xf numFmtId="0" fontId="0" fillId="0" borderId="0" xfId="0"/>
    <xf numFmtId="0" fontId="5" fillId="5" borderId="0" xfId="1" applyFont="1" applyFill="1" applyProtection="1">
      <protection locked="0" hidden="1"/>
    </xf>
    <xf numFmtId="0" fontId="5" fillId="5" borderId="0" xfId="1" applyFont="1" applyFill="1" applyBorder="1" applyProtection="1">
      <protection hidden="1"/>
    </xf>
    <xf numFmtId="0" fontId="6" fillId="5" borderId="0" xfId="1" applyFont="1" applyFill="1" applyBorder="1" applyProtection="1">
      <protection hidden="1"/>
    </xf>
    <xf numFmtId="0" fontId="5" fillId="5" borderId="0" xfId="1" applyFont="1" applyFill="1" applyProtection="1">
      <protection hidden="1"/>
    </xf>
    <xf numFmtId="0" fontId="5" fillId="5" borderId="0" xfId="1" applyFont="1" applyFill="1" applyAlignment="1" applyProtection="1">
      <alignment horizontal="center"/>
      <protection hidden="1"/>
    </xf>
    <xf numFmtId="0" fontId="7" fillId="6" borderId="0" xfId="1" applyFont="1" applyFill="1" applyBorder="1" applyAlignment="1" applyProtection="1">
      <alignment horizontal="center" vertical="center"/>
      <protection hidden="1"/>
    </xf>
    <xf numFmtId="0" fontId="5" fillId="6" borderId="0" xfId="1" applyFont="1" applyFill="1" applyBorder="1" applyProtection="1">
      <protection hidden="1"/>
    </xf>
    <xf numFmtId="0" fontId="5" fillId="7" borderId="0" xfId="1" applyFont="1" applyFill="1" applyProtection="1">
      <protection hidden="1"/>
    </xf>
    <xf numFmtId="0" fontId="5" fillId="7" borderId="0" xfId="1" applyFont="1" applyFill="1" applyAlignment="1" applyProtection="1">
      <alignment horizontal="center"/>
      <protection hidden="1"/>
    </xf>
    <xf numFmtId="0" fontId="5" fillId="5" borderId="0" xfId="1" applyFont="1" applyFill="1" applyAlignment="1" applyProtection="1">
      <protection hidden="1"/>
    </xf>
    <xf numFmtId="0" fontId="5" fillId="5" borderId="0" xfId="1" applyFont="1" applyFill="1" applyBorder="1" applyAlignment="1" applyProtection="1">
      <protection hidden="1"/>
    </xf>
    <xf numFmtId="0" fontId="9" fillId="8" borderId="0" xfId="1" applyFont="1" applyFill="1" applyBorder="1" applyAlignment="1" applyProtection="1">
      <protection hidden="1"/>
    </xf>
    <xf numFmtId="0" fontId="6" fillId="8" borderId="0" xfId="1" applyFont="1" applyFill="1" applyBorder="1" applyAlignment="1" applyProtection="1">
      <protection hidden="1"/>
    </xf>
    <xf numFmtId="0" fontId="5" fillId="8" borderId="0" xfId="1" applyFont="1" applyFill="1" applyBorder="1" applyAlignment="1" applyProtection="1">
      <protection hidden="1"/>
    </xf>
    <xf numFmtId="0" fontId="5" fillId="7" borderId="0" xfId="1" applyFont="1" applyFill="1" applyAlignment="1" applyProtection="1">
      <protection hidden="1"/>
    </xf>
    <xf numFmtId="0" fontId="10" fillId="7" borderId="0" xfId="1" applyFont="1" applyFill="1" applyAlignment="1" applyProtection="1">
      <protection hidden="1"/>
    </xf>
    <xf numFmtId="0" fontId="10" fillId="7" borderId="0" xfId="1" applyFont="1" applyFill="1" applyAlignment="1" applyProtection="1">
      <alignment horizontal="center"/>
      <protection hidden="1"/>
    </xf>
    <xf numFmtId="0" fontId="11" fillId="8" borderId="0" xfId="1" applyFont="1" applyFill="1" applyBorder="1" applyAlignment="1" applyProtection="1">
      <alignment horizontal="right"/>
      <protection hidden="1"/>
    </xf>
    <xf numFmtId="0" fontId="10" fillId="7" borderId="0" xfId="1" applyFont="1" applyFill="1" applyProtection="1">
      <protection hidden="1"/>
    </xf>
    <xf numFmtId="0" fontId="5" fillId="7" borderId="0" xfId="1" applyFont="1" applyFill="1" applyAlignment="1" applyProtection="1">
      <alignment shrinkToFit="1"/>
      <protection hidden="1"/>
    </xf>
    <xf numFmtId="0" fontId="10" fillId="7" borderId="0" xfId="1" quotePrefix="1" applyFont="1" applyFill="1" applyAlignment="1" applyProtection="1">
      <alignment horizontal="right"/>
      <protection hidden="1"/>
    </xf>
    <xf numFmtId="0" fontId="9" fillId="8" borderId="0" xfId="1" applyFont="1" applyFill="1" applyBorder="1" applyAlignment="1" applyProtection="1">
      <alignment horizontal="left"/>
      <protection hidden="1"/>
    </xf>
    <xf numFmtId="0" fontId="6" fillId="8" borderId="0" xfId="1" applyFont="1" applyFill="1" applyBorder="1" applyProtection="1">
      <protection hidden="1"/>
    </xf>
    <xf numFmtId="0" fontId="5" fillId="8" borderId="0" xfId="1" applyFont="1" applyFill="1" applyBorder="1" applyProtection="1">
      <protection hidden="1"/>
    </xf>
    <xf numFmtId="0" fontId="11" fillId="8" borderId="5" xfId="1" applyFont="1" applyFill="1" applyBorder="1" applyAlignment="1" applyProtection="1">
      <alignment horizontal="right"/>
      <protection hidden="1"/>
    </xf>
    <xf numFmtId="0" fontId="6" fillId="0" borderId="6" xfId="1" applyNumberFormat="1" applyFont="1" applyFill="1" applyBorder="1" applyAlignment="1" applyProtection="1">
      <alignment horizontal="center" vertical="center"/>
      <protection locked="0"/>
    </xf>
    <xf numFmtId="187" fontId="6" fillId="9" borderId="2" xfId="1" applyNumberFormat="1" applyFont="1" applyFill="1" applyBorder="1" applyAlignment="1" applyProtection="1">
      <alignment horizontal="center" vertical="center"/>
      <protection hidden="1"/>
    </xf>
    <xf numFmtId="0" fontId="11" fillId="8" borderId="6" xfId="1" applyFont="1" applyFill="1" applyBorder="1" applyAlignment="1" applyProtection="1">
      <protection hidden="1"/>
    </xf>
    <xf numFmtId="0" fontId="11" fillId="8" borderId="0" xfId="1" applyFont="1" applyFill="1" applyBorder="1" applyAlignment="1" applyProtection="1">
      <alignment horizontal="right" vertical="center"/>
      <protection hidden="1"/>
    </xf>
    <xf numFmtId="0" fontId="6" fillId="0" borderId="6" xfId="1" applyFont="1" applyFill="1" applyBorder="1" applyAlignment="1" applyProtection="1">
      <alignment horizontal="center"/>
      <protection locked="0"/>
    </xf>
    <xf numFmtId="0" fontId="11" fillId="8" borderId="3" xfId="1" applyFont="1" applyFill="1" applyBorder="1" applyAlignment="1" applyProtection="1">
      <alignment horizontal="center" vertical="center"/>
      <protection hidden="1"/>
    </xf>
    <xf numFmtId="0" fontId="11" fillId="8" borderId="3" xfId="1" applyFont="1" applyFill="1" applyBorder="1" applyAlignment="1" applyProtection="1">
      <alignment horizontal="center"/>
      <protection hidden="1"/>
    </xf>
    <xf numFmtId="0" fontId="5" fillId="10" borderId="0" xfId="1" applyFont="1" applyFill="1" applyBorder="1" applyProtection="1">
      <protection hidden="1"/>
    </xf>
    <xf numFmtId="0" fontId="6" fillId="10" borderId="0" xfId="1" applyFont="1" applyFill="1" applyBorder="1" applyProtection="1">
      <protection hidden="1"/>
    </xf>
    <xf numFmtId="0" fontId="5" fillId="10" borderId="0" xfId="1" applyFont="1" applyFill="1" applyProtection="1">
      <protection hidden="1"/>
    </xf>
    <xf numFmtId="0" fontId="5" fillId="10" borderId="0" xfId="1" applyFont="1" applyFill="1" applyAlignment="1" applyProtection="1">
      <alignment horizontal="center"/>
      <protection hidden="1"/>
    </xf>
    <xf numFmtId="0" fontId="1" fillId="11" borderId="0" xfId="1" applyFill="1" applyProtection="1">
      <protection locked="0" hidden="1"/>
    </xf>
    <xf numFmtId="0" fontId="1" fillId="11" borderId="0" xfId="1" applyFill="1" applyProtection="1">
      <protection hidden="1"/>
    </xf>
    <xf numFmtId="0" fontId="1" fillId="9" borderId="0" xfId="1" applyFill="1" applyProtection="1">
      <protection hidden="1"/>
    </xf>
    <xf numFmtId="0" fontId="15" fillId="11" borderId="0" xfId="1" applyFont="1" applyFill="1" applyAlignment="1" applyProtection="1">
      <protection hidden="1"/>
    </xf>
    <xf numFmtId="0" fontId="1" fillId="12" borderId="0" xfId="1" applyFill="1" applyProtection="1">
      <protection hidden="1"/>
    </xf>
    <xf numFmtId="0" fontId="1" fillId="0" borderId="0" xfId="1" applyProtection="1">
      <protection hidden="1"/>
    </xf>
    <xf numFmtId="0" fontId="16" fillId="12" borderId="0" xfId="1" applyFont="1" applyFill="1" applyAlignment="1" applyProtection="1">
      <alignment vertical="center"/>
      <protection hidden="1"/>
    </xf>
    <xf numFmtId="0" fontId="17" fillId="0" borderId="0" xfId="1" applyFont="1" applyBorder="1" applyAlignment="1" applyProtection="1">
      <alignment vertical="center"/>
      <protection hidden="1"/>
    </xf>
    <xf numFmtId="0" fontId="16" fillId="0" borderId="0" xfId="1" applyFont="1" applyAlignment="1" applyProtection="1">
      <alignment vertical="center"/>
      <protection hidden="1"/>
    </xf>
    <xf numFmtId="0" fontId="18" fillId="12" borderId="0" xfId="1" applyFont="1" applyFill="1" applyAlignment="1" applyProtection="1">
      <alignment vertical="center"/>
      <protection hidden="1"/>
    </xf>
    <xf numFmtId="0" fontId="18" fillId="0" borderId="0" xfId="1" applyFont="1" applyAlignment="1" applyProtection="1">
      <alignment vertical="center"/>
      <protection hidden="1"/>
    </xf>
    <xf numFmtId="0" fontId="1" fillId="12" borderId="0" xfId="1" applyFill="1" applyProtection="1">
      <protection locked="0"/>
    </xf>
    <xf numFmtId="0" fontId="1" fillId="12" borderId="0" xfId="1" applyFill="1"/>
    <xf numFmtId="0" fontId="1" fillId="0" borderId="0" xfId="1" applyFill="1"/>
    <xf numFmtId="0" fontId="1" fillId="13" borderId="0" xfId="1" applyFill="1"/>
    <xf numFmtId="0" fontId="16" fillId="12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8" fillId="12" borderId="0" xfId="1" applyFont="1" applyFill="1" applyAlignment="1">
      <alignment vertical="center"/>
    </xf>
    <xf numFmtId="0" fontId="19" fillId="14" borderId="11" xfId="1" applyFont="1" applyFill="1" applyBorder="1" applyAlignment="1">
      <alignment horizontal="center" vertical="center"/>
    </xf>
    <xf numFmtId="0" fontId="20" fillId="14" borderId="11" xfId="1" applyNumberFormat="1" applyFont="1" applyFill="1" applyBorder="1" applyAlignment="1">
      <alignment horizontal="center" vertical="center"/>
    </xf>
    <xf numFmtId="0" fontId="20" fillId="14" borderId="8" xfId="1" applyNumberFormat="1" applyFont="1" applyFill="1" applyBorder="1" applyAlignment="1">
      <alignment horizontal="left" vertical="center" shrinkToFit="1"/>
    </xf>
    <xf numFmtId="0" fontId="20" fillId="14" borderId="10" xfId="1" applyNumberFormat="1" applyFont="1" applyFill="1" applyBorder="1" applyAlignment="1">
      <alignment horizontal="left" vertical="center" shrinkToFit="1"/>
    </xf>
    <xf numFmtId="0" fontId="17" fillId="14" borderId="11" xfId="1" applyFont="1" applyFill="1" applyBorder="1" applyAlignment="1">
      <alignment horizontal="center" vertical="center" shrinkToFit="1"/>
    </xf>
    <xf numFmtId="0" fontId="18" fillId="0" borderId="0" xfId="1" applyFont="1" applyFill="1" applyAlignment="1">
      <alignment vertical="center"/>
    </xf>
    <xf numFmtId="0" fontId="1" fillId="0" borderId="0" xfId="1"/>
    <xf numFmtId="0" fontId="1" fillId="15" borderId="0" xfId="1" applyFill="1"/>
    <xf numFmtId="0" fontId="17" fillId="15" borderId="11" xfId="1" applyFont="1" applyFill="1" applyBorder="1" applyAlignment="1">
      <alignment horizontal="center" vertical="center" shrinkToFit="1"/>
    </xf>
    <xf numFmtId="0" fontId="14" fillId="16" borderId="11" xfId="1" applyFont="1" applyFill="1" applyBorder="1" applyAlignment="1">
      <alignment horizontal="center" vertical="center"/>
    </xf>
    <xf numFmtId="0" fontId="19" fillId="16" borderId="11" xfId="1" applyNumberFormat="1" applyFont="1" applyFill="1" applyBorder="1" applyAlignment="1" applyProtection="1">
      <alignment horizontal="center" vertical="center"/>
      <protection locked="0"/>
    </xf>
    <xf numFmtId="0" fontId="14" fillId="9" borderId="11" xfId="1" applyFont="1" applyFill="1" applyBorder="1" applyAlignment="1">
      <alignment horizontal="center" vertical="center"/>
    </xf>
    <xf numFmtId="0" fontId="19" fillId="9" borderId="11" xfId="1" applyNumberFormat="1" applyFont="1" applyFill="1" applyBorder="1" applyAlignment="1" applyProtection="1">
      <alignment horizontal="center" vertical="center"/>
      <protection locked="0"/>
    </xf>
    <xf numFmtId="0" fontId="14" fillId="17" borderId="11" xfId="1" applyFont="1" applyFill="1" applyBorder="1" applyAlignment="1">
      <alignment horizontal="center" vertical="center"/>
    </xf>
    <xf numFmtId="0" fontId="19" fillId="17" borderId="11" xfId="1" applyNumberFormat="1" applyFont="1" applyFill="1" applyBorder="1" applyAlignment="1" applyProtection="1">
      <alignment horizontal="center" vertical="center"/>
      <protection locked="0"/>
    </xf>
    <xf numFmtId="0" fontId="21" fillId="0" borderId="0" xfId="1" applyFont="1" applyAlignment="1" applyProtection="1">
      <alignment vertical="center"/>
      <protection hidden="1"/>
    </xf>
    <xf numFmtId="0" fontId="17" fillId="0" borderId="0" xfId="1" applyFont="1" applyBorder="1" applyAlignment="1" applyProtection="1">
      <alignment horizontal="center" vertical="center"/>
      <protection hidden="1"/>
    </xf>
    <xf numFmtId="0" fontId="14" fillId="0" borderId="0" xfId="1" applyFont="1" applyBorder="1" applyAlignment="1" applyProtection="1">
      <alignment horizontal="center" vertical="center"/>
      <protection hidden="1"/>
    </xf>
    <xf numFmtId="0" fontId="23" fillId="0" borderId="0" xfId="1" applyFont="1" applyBorder="1" applyAlignment="1" applyProtection="1">
      <alignment horizontal="center" vertical="center"/>
      <protection hidden="1"/>
    </xf>
    <xf numFmtId="0" fontId="19" fillId="0" borderId="0" xfId="1" applyFont="1" applyBorder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24" fillId="0" borderId="0" xfId="1" applyFont="1" applyAlignment="1" applyProtection="1">
      <alignment horizontal="center" vertical="center"/>
      <protection hidden="1"/>
    </xf>
    <xf numFmtId="0" fontId="17" fillId="0" borderId="16" xfId="1" applyFont="1" applyBorder="1" applyAlignment="1" applyProtection="1">
      <alignment vertical="center"/>
      <protection hidden="1"/>
    </xf>
    <xf numFmtId="0" fontId="17" fillId="0" borderId="17" xfId="1" applyFont="1" applyBorder="1" applyAlignment="1" applyProtection="1">
      <alignment horizontal="center" vertical="center"/>
      <protection hidden="1"/>
    </xf>
    <xf numFmtId="0" fontId="17" fillId="0" borderId="18" xfId="1" applyFont="1" applyBorder="1" applyAlignment="1" applyProtection="1">
      <alignment vertical="center"/>
      <protection hidden="1"/>
    </xf>
    <xf numFmtId="0" fontId="17" fillId="0" borderId="22" xfId="1" applyFont="1" applyBorder="1" applyAlignment="1" applyProtection="1">
      <alignment vertical="center"/>
      <protection hidden="1"/>
    </xf>
    <xf numFmtId="0" fontId="17" fillId="0" borderId="23" xfId="1" applyFont="1" applyBorder="1" applyAlignment="1" applyProtection="1">
      <alignment horizontal="center" vertical="center"/>
      <protection hidden="1"/>
    </xf>
    <xf numFmtId="0" fontId="17" fillId="0" borderId="24" xfId="1" applyFont="1" applyBorder="1" applyAlignment="1" applyProtection="1">
      <alignment vertical="center"/>
      <protection hidden="1"/>
    </xf>
    <xf numFmtId="0" fontId="17" fillId="11" borderId="22" xfId="1" applyFont="1" applyFill="1" applyBorder="1" applyAlignment="1" applyProtection="1">
      <alignment vertical="center"/>
      <protection hidden="1"/>
    </xf>
    <xf numFmtId="0" fontId="17" fillId="11" borderId="24" xfId="1" applyFont="1" applyFill="1" applyBorder="1" applyAlignment="1" applyProtection="1">
      <alignment vertical="center"/>
      <protection hidden="1"/>
    </xf>
    <xf numFmtId="0" fontId="17" fillId="11" borderId="16" xfId="1" applyFont="1" applyFill="1" applyBorder="1" applyAlignment="1" applyProtection="1">
      <alignment vertical="center"/>
      <protection hidden="1"/>
    </xf>
    <xf numFmtId="0" fontId="17" fillId="11" borderId="17" xfId="1" applyFont="1" applyFill="1" applyBorder="1" applyAlignment="1" applyProtection="1">
      <alignment horizontal="center" vertical="center"/>
      <protection hidden="1"/>
    </xf>
    <xf numFmtId="0" fontId="17" fillId="11" borderId="18" xfId="1" applyFont="1" applyFill="1" applyBorder="1" applyAlignment="1" applyProtection="1">
      <alignment vertical="center"/>
      <protection hidden="1"/>
    </xf>
    <xf numFmtId="0" fontId="14" fillId="17" borderId="25" xfId="1" applyFont="1" applyFill="1" applyBorder="1" applyAlignment="1" applyProtection="1">
      <alignment horizontal="center" vertical="center"/>
      <protection hidden="1"/>
    </xf>
    <xf numFmtId="0" fontId="14" fillId="17" borderId="26" xfId="1" applyFont="1" applyFill="1" applyBorder="1" applyAlignment="1" applyProtection="1">
      <alignment horizontal="center" vertical="center"/>
      <protection hidden="1"/>
    </xf>
    <xf numFmtId="0" fontId="17" fillId="19" borderId="16" xfId="1" applyFont="1" applyFill="1" applyBorder="1" applyAlignment="1" applyProtection="1">
      <alignment vertical="center"/>
      <protection hidden="1"/>
    </xf>
    <xf numFmtId="0" fontId="17" fillId="19" borderId="17" xfId="1" applyFont="1" applyFill="1" applyBorder="1" applyAlignment="1" applyProtection="1">
      <alignment horizontal="center" vertical="center"/>
      <protection hidden="1"/>
    </xf>
    <xf numFmtId="0" fontId="17" fillId="19" borderId="18" xfId="1" applyFont="1" applyFill="1" applyBorder="1" applyAlignment="1" applyProtection="1">
      <alignment vertical="center"/>
      <protection hidden="1"/>
    </xf>
    <xf numFmtId="0" fontId="17" fillId="19" borderId="19" xfId="1" applyFont="1" applyFill="1" applyBorder="1" applyAlignment="1" applyProtection="1">
      <alignment vertical="center"/>
      <protection hidden="1"/>
    </xf>
    <xf numFmtId="0" fontId="17" fillId="19" borderId="20" xfId="1" applyFont="1" applyFill="1" applyBorder="1" applyAlignment="1" applyProtection="1">
      <alignment horizontal="center" vertical="center"/>
      <protection hidden="1"/>
    </xf>
    <xf numFmtId="0" fontId="17" fillId="19" borderId="21" xfId="1" applyFont="1" applyFill="1" applyBorder="1" applyAlignment="1" applyProtection="1">
      <alignment vertical="center"/>
      <protection hidden="1"/>
    </xf>
    <xf numFmtId="0" fontId="25" fillId="0" borderId="0" xfId="1" applyFont="1" applyAlignment="1" applyProtection="1">
      <alignment horizontal="center" vertical="center"/>
      <protection hidden="1"/>
    </xf>
    <xf numFmtId="0" fontId="17" fillId="0" borderId="11" xfId="1" applyFont="1" applyBorder="1" applyAlignment="1" applyProtection="1">
      <alignment vertical="center"/>
      <protection hidden="1"/>
    </xf>
    <xf numFmtId="0" fontId="19" fillId="0" borderId="11" xfId="1" applyFont="1" applyBorder="1" applyAlignment="1" applyProtection="1">
      <alignment vertical="center"/>
      <protection hidden="1"/>
    </xf>
    <xf numFmtId="0" fontId="18" fillId="0" borderId="0" xfId="1" applyFont="1" applyAlignment="1" applyProtection="1">
      <alignment horizontal="center" vertical="center"/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12" borderId="0" xfId="1" applyFont="1" applyFill="1" applyProtection="1">
      <protection hidden="1"/>
    </xf>
    <xf numFmtId="0" fontId="21" fillId="0" borderId="0" xfId="1" applyFont="1" applyProtection="1">
      <protection hidden="1"/>
    </xf>
    <xf numFmtId="0" fontId="17" fillId="0" borderId="0" xfId="1" applyFont="1" applyBorder="1" applyAlignment="1" applyProtection="1">
      <alignment horizontal="center" vertical="center" shrinkToFit="1"/>
      <protection hidden="1"/>
    </xf>
    <xf numFmtId="0" fontId="19" fillId="0" borderId="11" xfId="1" applyFont="1" applyBorder="1" applyAlignment="1" applyProtection="1">
      <alignment horizontal="center" vertical="center"/>
      <protection hidden="1"/>
    </xf>
    <xf numFmtId="0" fontId="20" fillId="0" borderId="11" xfId="1" applyNumberFormat="1" applyFont="1" applyBorder="1" applyAlignment="1" applyProtection="1">
      <alignment horizontal="center" vertical="center"/>
      <protection hidden="1"/>
    </xf>
    <xf numFmtId="0" fontId="20" fillId="0" borderId="8" xfId="1" applyNumberFormat="1" applyFont="1" applyBorder="1" applyAlignment="1" applyProtection="1">
      <alignment horizontal="left" vertical="center"/>
      <protection hidden="1"/>
    </xf>
    <xf numFmtId="0" fontId="20" fillId="0" borderId="10" xfId="1" applyNumberFormat="1" applyFont="1" applyBorder="1" applyAlignment="1" applyProtection="1">
      <alignment horizontal="left" vertical="center"/>
      <protection hidden="1"/>
    </xf>
    <xf numFmtId="0" fontId="14" fillId="17" borderId="27" xfId="1" applyFont="1" applyFill="1" applyBorder="1" applyAlignment="1" applyProtection="1">
      <alignment horizontal="center" vertical="center"/>
      <protection hidden="1"/>
    </xf>
    <xf numFmtId="0" fontId="1" fillId="0" borderId="0" xfId="1" applyFill="1" applyProtection="1">
      <protection hidden="1"/>
    </xf>
    <xf numFmtId="0" fontId="11" fillId="8" borderId="0" xfId="1" applyFont="1" applyFill="1" applyBorder="1" applyAlignment="1" applyProtection="1">
      <protection hidden="1"/>
    </xf>
    <xf numFmtId="0" fontId="6" fillId="8" borderId="0" xfId="1" applyFont="1" applyFill="1" applyBorder="1" applyAlignment="1" applyProtection="1">
      <alignment horizontal="left"/>
      <protection locked="0"/>
    </xf>
    <xf numFmtId="0" fontId="1" fillId="8" borderId="0" xfId="1" applyFill="1" applyBorder="1" applyProtection="1">
      <protection locked="0"/>
    </xf>
    <xf numFmtId="0" fontId="0" fillId="8" borderId="0" xfId="0" applyFill="1" applyBorder="1"/>
    <xf numFmtId="0" fontId="11" fillId="8" borderId="0" xfId="1" applyFont="1" applyFill="1" applyBorder="1" applyAlignment="1" applyProtection="1">
      <alignment horizontal="center" vertical="center"/>
      <protection hidden="1"/>
    </xf>
    <xf numFmtId="0" fontId="11" fillId="8" borderId="0" xfId="1" applyFont="1" applyFill="1" applyBorder="1" applyAlignment="1" applyProtection="1">
      <alignment horizontal="center"/>
      <protection hidden="1"/>
    </xf>
    <xf numFmtId="0" fontId="6" fillId="8" borderId="0" xfId="1" applyFont="1" applyFill="1" applyBorder="1" applyAlignment="1" applyProtection="1">
      <alignment horizontal="center"/>
      <protection locked="0"/>
    </xf>
    <xf numFmtId="0" fontId="26" fillId="7" borderId="11" xfId="1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19" fillId="0" borderId="11" xfId="1" applyFont="1" applyFill="1" applyBorder="1" applyAlignment="1" applyProtection="1">
      <alignment horizontal="center" vertical="center"/>
      <protection locked="0"/>
    </xf>
    <xf numFmtId="0" fontId="19" fillId="0" borderId="15" xfId="1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 applyProtection="1">
      <alignment horizontal="center" vertical="center"/>
      <protection locked="0"/>
    </xf>
    <xf numFmtId="0" fontId="27" fillId="0" borderId="29" xfId="0" applyFont="1" applyBorder="1" applyAlignment="1" applyProtection="1">
      <alignment horizontal="left" vertical="center"/>
      <protection locked="0"/>
    </xf>
    <xf numFmtId="0" fontId="27" fillId="0" borderId="30" xfId="0" applyFont="1" applyBorder="1" applyAlignment="1" applyProtection="1">
      <alignment horizontal="left" vertical="center"/>
      <protection locked="0"/>
    </xf>
    <xf numFmtId="0" fontId="22" fillId="19" borderId="29" xfId="1" applyFont="1" applyFill="1" applyBorder="1" applyAlignment="1" applyProtection="1">
      <alignment horizontal="left" vertical="center"/>
      <protection hidden="1"/>
    </xf>
    <xf numFmtId="0" fontId="22" fillId="19" borderId="12" xfId="1" applyFont="1" applyFill="1" applyBorder="1" applyAlignment="1" applyProtection="1">
      <alignment horizontal="center" vertical="center"/>
      <protection hidden="1"/>
    </xf>
    <xf numFmtId="0" fontId="22" fillId="19" borderId="30" xfId="1" applyFont="1" applyFill="1" applyBorder="1" applyAlignment="1" applyProtection="1">
      <alignment vertical="center"/>
      <protection hidden="1"/>
    </xf>
    <xf numFmtId="0" fontId="27" fillId="0" borderId="11" xfId="0" quotePrefix="1" applyFont="1" applyBorder="1" applyAlignment="1" applyProtection="1">
      <alignment horizontal="center" vertical="center"/>
      <protection locked="0"/>
    </xf>
    <xf numFmtId="0" fontId="28" fillId="0" borderId="11" xfId="0" quotePrefix="1" applyFont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28" fillId="0" borderId="8" xfId="0" quotePrefix="1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center" vertical="center"/>
      <protection locked="0"/>
    </xf>
    <xf numFmtId="0" fontId="27" fillId="0" borderId="8" xfId="0" quotePrefix="1" applyFont="1" applyBorder="1" applyAlignment="1" applyProtection="1">
      <alignment horizontal="center" vertical="center"/>
      <protection locked="0"/>
    </xf>
    <xf numFmtId="0" fontId="14" fillId="17" borderId="32" xfId="1" applyFont="1" applyFill="1" applyBorder="1" applyAlignment="1" applyProtection="1">
      <alignment horizontal="center" vertical="center"/>
      <protection hidden="1"/>
    </xf>
    <xf numFmtId="0" fontId="29" fillId="16" borderId="33" xfId="1" applyFont="1" applyFill="1" applyBorder="1" applyAlignment="1" applyProtection="1">
      <alignment horizontal="center" vertical="center"/>
      <protection hidden="1"/>
    </xf>
    <xf numFmtId="0" fontId="30" fillId="12" borderId="0" xfId="1" applyFont="1" applyFill="1" applyAlignment="1" applyProtection="1">
      <alignment horizontal="center"/>
      <protection hidden="1"/>
    </xf>
    <xf numFmtId="0" fontId="18" fillId="0" borderId="11" xfId="1" applyFont="1" applyBorder="1" applyAlignment="1" applyProtection="1">
      <alignment vertical="center"/>
      <protection hidden="1"/>
    </xf>
    <xf numFmtId="0" fontId="17" fillId="0" borderId="0" xfId="1" applyFont="1" applyBorder="1" applyAlignment="1" applyProtection="1">
      <alignment horizontal="center" vertical="center"/>
      <protection hidden="1"/>
    </xf>
    <xf numFmtId="0" fontId="30" fillId="3" borderId="15" xfId="1" applyFont="1" applyFill="1" applyBorder="1" applyAlignment="1" applyProtection="1">
      <alignment horizontal="center" vertical="center"/>
      <protection locked="0"/>
    </xf>
    <xf numFmtId="0" fontId="19" fillId="0" borderId="8" xfId="1" applyFont="1" applyBorder="1" applyAlignment="1" applyProtection="1">
      <alignment horizontal="left" vertical="center" shrinkToFit="1"/>
      <protection locked="0"/>
    </xf>
    <xf numFmtId="0" fontId="19" fillId="0" borderId="10" xfId="1" applyFont="1" applyBorder="1" applyAlignment="1" applyProtection="1">
      <alignment horizontal="left" vertical="center" shrinkToFit="1"/>
      <protection locked="0"/>
    </xf>
    <xf numFmtId="49" fontId="19" fillId="0" borderId="11" xfId="1" applyNumberFormat="1" applyFont="1" applyBorder="1" applyAlignment="1" applyProtection="1">
      <alignment horizontal="center" vertical="center"/>
      <protection locked="0"/>
    </xf>
    <xf numFmtId="0" fontId="14" fillId="9" borderId="8" xfId="1" applyFont="1" applyFill="1" applyBorder="1" applyAlignment="1">
      <alignment horizontal="center" vertical="center"/>
    </xf>
    <xf numFmtId="0" fontId="14" fillId="16" borderId="8" xfId="1" applyFont="1" applyFill="1" applyBorder="1" applyAlignment="1">
      <alignment horizontal="center" vertical="center"/>
    </xf>
    <xf numFmtId="0" fontId="14" fillId="17" borderId="8" xfId="1" applyFont="1" applyFill="1" applyBorder="1" applyAlignment="1">
      <alignment horizontal="center" vertical="center"/>
    </xf>
    <xf numFmtId="0" fontId="14" fillId="15" borderId="0" xfId="1" applyFont="1" applyFill="1" applyBorder="1" applyAlignment="1">
      <alignment horizontal="center" vertical="center" wrapText="1"/>
    </xf>
    <xf numFmtId="0" fontId="17" fillId="15" borderId="0" xfId="1" applyFont="1" applyFill="1" applyBorder="1" applyAlignment="1">
      <alignment horizontal="center" vertical="center" shrinkToFit="1"/>
    </xf>
    <xf numFmtId="0" fontId="11" fillId="8" borderId="34" xfId="1" applyFont="1" applyFill="1" applyBorder="1" applyAlignment="1" applyProtection="1">
      <alignment horizontal="right"/>
      <protection hidden="1"/>
    </xf>
    <xf numFmtId="0" fontId="1" fillId="21" borderId="0" xfId="1" applyFill="1" applyProtection="1">
      <protection hidden="1"/>
    </xf>
    <xf numFmtId="0" fontId="30" fillId="21" borderId="0" xfId="1" applyFont="1" applyFill="1" applyAlignment="1" applyProtection="1">
      <alignment horizontal="center"/>
      <protection hidden="1"/>
    </xf>
    <xf numFmtId="0" fontId="1" fillId="21" borderId="0" xfId="1" applyFill="1" applyAlignment="1" applyProtection="1">
      <alignment horizontal="center" vertical="center"/>
      <protection hidden="1"/>
    </xf>
    <xf numFmtId="0" fontId="24" fillId="21" borderId="0" xfId="1" applyFont="1" applyFill="1" applyAlignment="1" applyProtection="1">
      <alignment horizontal="center" vertical="center"/>
      <protection hidden="1"/>
    </xf>
    <xf numFmtId="0" fontId="21" fillId="21" borderId="0" xfId="1" applyFont="1" applyFill="1" applyAlignment="1" applyProtection="1">
      <alignment vertical="center"/>
      <protection hidden="1"/>
    </xf>
    <xf numFmtId="0" fontId="18" fillId="21" borderId="0" xfId="1" applyFont="1" applyFill="1" applyAlignment="1" applyProtection="1">
      <alignment vertical="center"/>
      <protection hidden="1"/>
    </xf>
    <xf numFmtId="0" fontId="14" fillId="21" borderId="0" xfId="1" applyFont="1" applyFill="1" applyBorder="1" applyAlignment="1" applyProtection="1">
      <alignment vertical="center"/>
      <protection hidden="1"/>
    </xf>
    <xf numFmtId="0" fontId="17" fillId="21" borderId="0" xfId="1" applyFont="1" applyFill="1" applyBorder="1" applyAlignment="1" applyProtection="1">
      <alignment vertical="center"/>
      <protection hidden="1"/>
    </xf>
    <xf numFmtId="0" fontId="19" fillId="21" borderId="0" xfId="1" applyFont="1" applyFill="1" applyBorder="1" applyAlignment="1" applyProtection="1">
      <alignment vertical="center"/>
      <protection hidden="1"/>
    </xf>
    <xf numFmtId="0" fontId="1" fillId="21" borderId="0" xfId="1" applyFill="1" applyBorder="1" applyProtection="1">
      <protection hidden="1"/>
    </xf>
    <xf numFmtId="0" fontId="19" fillId="21" borderId="0" xfId="1" applyFont="1" applyFill="1" applyBorder="1" applyAlignment="1" applyProtection="1">
      <alignment horizontal="center" vertical="center"/>
      <protection hidden="1"/>
    </xf>
    <xf numFmtId="0" fontId="17" fillId="21" borderId="0" xfId="1" applyFont="1" applyFill="1" applyBorder="1" applyAlignment="1" applyProtection="1">
      <alignment horizontal="center" vertical="center"/>
      <protection hidden="1"/>
    </xf>
    <xf numFmtId="0" fontId="1" fillId="11" borderId="0" xfId="1" applyFill="1" applyBorder="1" applyProtection="1">
      <protection hidden="1"/>
    </xf>
    <xf numFmtId="0" fontId="9" fillId="12" borderId="0" xfId="1" applyFont="1" applyFill="1" applyAlignment="1"/>
    <xf numFmtId="0" fontId="14" fillId="12" borderId="0" xfId="1" applyFont="1" applyFill="1" applyAlignment="1"/>
    <xf numFmtId="0" fontId="1" fillId="12" borderId="0" xfId="1" applyFill="1" applyBorder="1"/>
    <xf numFmtId="0" fontId="9" fillId="12" borderId="0" xfId="1" applyFont="1" applyFill="1" applyBorder="1" applyAlignment="1"/>
    <xf numFmtId="0" fontId="14" fillId="12" borderId="0" xfId="1" applyFont="1" applyFill="1" applyBorder="1" applyAlignment="1"/>
    <xf numFmtId="0" fontId="14" fillId="12" borderId="0" xfId="1" applyFont="1" applyFill="1" applyBorder="1" applyAlignment="1">
      <alignment horizontal="center" vertical="center" wrapText="1"/>
    </xf>
    <xf numFmtId="0" fontId="17" fillId="12" borderId="0" xfId="1" applyFont="1" applyFill="1" applyBorder="1" applyAlignment="1">
      <alignment horizontal="center" vertical="center" shrinkToFit="1"/>
    </xf>
    <xf numFmtId="0" fontId="19" fillId="17" borderId="8" xfId="1" applyNumberFormat="1" applyFont="1" applyFill="1" applyBorder="1" applyAlignment="1" applyProtection="1">
      <alignment horizontal="center" vertical="center"/>
      <protection locked="0"/>
    </xf>
    <xf numFmtId="0" fontId="9" fillId="12" borderId="0" xfId="1" applyFont="1" applyFill="1" applyAlignment="1">
      <alignment horizontal="center"/>
    </xf>
    <xf numFmtId="0" fontId="14" fillId="12" borderId="0" xfId="1" applyFont="1" applyFill="1" applyAlignment="1">
      <alignment horizontal="center"/>
    </xf>
    <xf numFmtId="0" fontId="9" fillId="12" borderId="0" xfId="1" applyFont="1" applyFill="1" applyBorder="1" applyAlignment="1">
      <alignment horizontal="center"/>
    </xf>
    <xf numFmtId="0" fontId="31" fillId="12" borderId="0" xfId="1" applyFont="1" applyFill="1" applyBorder="1"/>
    <xf numFmtId="0" fontId="32" fillId="12" borderId="0" xfId="1" applyFont="1" applyFill="1" applyBorder="1" applyAlignment="1"/>
    <xf numFmtId="0" fontId="29" fillId="12" borderId="0" xfId="1" applyFont="1" applyFill="1" applyBorder="1" applyAlignment="1"/>
    <xf numFmtId="0" fontId="33" fillId="12" borderId="0" xfId="1" applyFont="1" applyFill="1" applyBorder="1" applyAlignment="1">
      <alignment horizontal="center" vertical="center" shrinkToFit="1"/>
    </xf>
    <xf numFmtId="0" fontId="1" fillId="11" borderId="11" xfId="1" applyFill="1" applyBorder="1" applyProtection="1">
      <protection hidden="1"/>
    </xf>
    <xf numFmtId="0" fontId="8" fillId="6" borderId="0" xfId="1" applyFont="1" applyFill="1" applyBorder="1" applyAlignment="1" applyProtection="1">
      <alignment horizontal="center" vertical="center"/>
      <protection hidden="1"/>
    </xf>
    <xf numFmtId="0" fontId="6" fillId="0" borderId="2" xfId="1" applyFont="1" applyFill="1" applyBorder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49" fontId="6" fillId="0" borderId="7" xfId="1" applyNumberFormat="1" applyFont="1" applyFill="1" applyBorder="1" applyAlignment="1" applyProtection="1">
      <alignment horizontal="left"/>
      <protection locked="0"/>
    </xf>
    <xf numFmtId="49" fontId="6" fillId="0" borderId="4" xfId="1" applyNumberFormat="1" applyFont="1" applyFill="1" applyBorder="1" applyAlignment="1" applyProtection="1">
      <alignment horizontal="left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1" fillId="0" borderId="4" xfId="1" applyBorder="1" applyProtection="1"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2" xfId="1" applyFont="1" applyFill="1" applyBorder="1" applyAlignment="1" applyProtection="1">
      <alignment horizontal="center"/>
      <protection locked="0"/>
    </xf>
    <xf numFmtId="0" fontId="6" fillId="0" borderId="3" xfId="1" applyFont="1" applyFill="1" applyBorder="1" applyAlignment="1" applyProtection="1">
      <alignment horizontal="center"/>
      <protection locked="0"/>
    </xf>
    <xf numFmtId="0" fontId="6" fillId="0" borderId="4" xfId="1" applyFont="1" applyFill="1" applyBorder="1" applyAlignment="1" applyProtection="1">
      <alignment horizontal="center"/>
      <protection locked="0"/>
    </xf>
    <xf numFmtId="0" fontId="12" fillId="8" borderId="2" xfId="1" applyFont="1" applyFill="1" applyBorder="1" applyAlignment="1" applyProtection="1">
      <alignment horizontal="left"/>
      <protection hidden="1"/>
    </xf>
    <xf numFmtId="0" fontId="12" fillId="8" borderId="3" xfId="1" applyFont="1" applyFill="1" applyBorder="1" applyAlignment="1" applyProtection="1">
      <alignment horizontal="left"/>
      <protection hidden="1"/>
    </xf>
    <xf numFmtId="0" fontId="14" fillId="20" borderId="8" xfId="1" applyFont="1" applyFill="1" applyBorder="1" applyAlignment="1" applyProtection="1">
      <alignment horizontal="center" vertical="center"/>
      <protection hidden="1"/>
    </xf>
    <xf numFmtId="0" fontId="14" fillId="20" borderId="9" xfId="1" applyFont="1" applyFill="1" applyBorder="1" applyAlignment="1" applyProtection="1">
      <alignment horizontal="center" vertical="center"/>
      <protection hidden="1"/>
    </xf>
    <xf numFmtId="0" fontId="14" fillId="20" borderId="10" xfId="1" applyFont="1" applyFill="1" applyBorder="1" applyAlignment="1" applyProtection="1">
      <alignment horizontal="center" vertical="center"/>
      <protection hidden="1"/>
    </xf>
    <xf numFmtId="0" fontId="14" fillId="17" borderId="31" xfId="1" applyFont="1" applyFill="1" applyBorder="1" applyAlignment="1" applyProtection="1">
      <alignment horizontal="center" vertical="center"/>
      <protection hidden="1"/>
    </xf>
    <xf numFmtId="0" fontId="14" fillId="17" borderId="32" xfId="1" applyFont="1" applyFill="1" applyBorder="1" applyAlignment="1" applyProtection="1">
      <alignment horizontal="center" vertical="center"/>
      <protection hidden="1"/>
    </xf>
    <xf numFmtId="0" fontId="14" fillId="17" borderId="28" xfId="1" applyFont="1" applyFill="1" applyBorder="1" applyAlignment="1" applyProtection="1">
      <alignment horizontal="center" vertical="center"/>
      <protection hidden="1"/>
    </xf>
    <xf numFmtId="0" fontId="9" fillId="3" borderId="0" xfId="1" applyFont="1" applyFill="1" applyAlignment="1" applyProtection="1">
      <alignment horizontal="center"/>
      <protection hidden="1"/>
    </xf>
    <xf numFmtId="0" fontId="14" fillId="3" borderId="0" xfId="1" applyFont="1" applyFill="1" applyAlignment="1" applyProtection="1">
      <alignment horizontal="center"/>
      <protection hidden="1"/>
    </xf>
    <xf numFmtId="0" fontId="17" fillId="0" borderId="0" xfId="1" applyFont="1" applyBorder="1" applyAlignment="1" applyProtection="1">
      <alignment horizontal="center" vertical="center"/>
      <protection hidden="1"/>
    </xf>
    <xf numFmtId="0" fontId="29" fillId="12" borderId="0" xfId="1" applyFont="1" applyFill="1" applyBorder="1" applyAlignment="1">
      <alignment horizontal="center" vertical="center" wrapText="1"/>
    </xf>
    <xf numFmtId="0" fontId="9" fillId="18" borderId="12" xfId="1" applyFont="1" applyFill="1" applyBorder="1" applyAlignment="1">
      <alignment horizontal="center"/>
    </xf>
    <xf numFmtId="0" fontId="14" fillId="6" borderId="0" xfId="1" applyFont="1" applyFill="1" applyAlignment="1">
      <alignment horizontal="center"/>
    </xf>
    <xf numFmtId="0" fontId="9" fillId="6" borderId="0" xfId="1" applyFont="1" applyFill="1" applyAlignment="1">
      <alignment horizontal="center"/>
    </xf>
    <xf numFmtId="0" fontId="14" fillId="14" borderId="11" xfId="1" applyFont="1" applyFill="1" applyBorder="1" applyAlignment="1">
      <alignment horizontal="center" vertical="center" textRotation="90"/>
    </xf>
    <xf numFmtId="0" fontId="14" fillId="14" borderId="13" xfId="1" applyFont="1" applyFill="1" applyBorder="1" applyAlignment="1">
      <alignment horizontal="center" vertical="center" textRotation="90" shrinkToFit="1"/>
    </xf>
    <xf numFmtId="0" fontId="14" fillId="14" borderId="14" xfId="1" applyFont="1" applyFill="1" applyBorder="1" applyAlignment="1">
      <alignment horizontal="center" vertical="center" textRotation="90" shrinkToFit="1"/>
    </xf>
    <xf numFmtId="0" fontId="14" fillId="14" borderId="15" xfId="1" applyFont="1" applyFill="1" applyBorder="1" applyAlignment="1">
      <alignment horizontal="center" vertical="center" textRotation="90" shrinkToFit="1"/>
    </xf>
    <xf numFmtId="0" fontId="14" fillId="14" borderId="11" xfId="1" applyFont="1" applyFill="1" applyBorder="1" applyAlignment="1">
      <alignment horizontal="center" vertical="center"/>
    </xf>
    <xf numFmtId="0" fontId="14" fillId="14" borderId="8" xfId="1" applyFont="1" applyFill="1" applyBorder="1" applyAlignment="1">
      <alignment horizontal="center" vertical="center"/>
    </xf>
    <xf numFmtId="0" fontId="14" fillId="14" borderId="9" xfId="1" applyFont="1" applyFill="1" applyBorder="1" applyAlignment="1">
      <alignment horizontal="center" vertical="center"/>
    </xf>
    <xf numFmtId="0" fontId="14" fillId="14" borderId="11" xfId="1" applyFont="1" applyFill="1" applyBorder="1" applyAlignment="1">
      <alignment horizontal="center" vertical="center" wrapText="1"/>
    </xf>
    <xf numFmtId="0" fontId="14" fillId="15" borderId="11" xfId="1" applyFont="1" applyFill="1" applyBorder="1" applyAlignment="1">
      <alignment horizontal="center" vertical="center" wrapText="1"/>
    </xf>
  </cellXfs>
  <cellStyles count="6">
    <cellStyle name="20% - ส่วนที่ถูกเน้น6 2" xfId="5"/>
    <cellStyle name="ปกติ" xfId="0" builtinId="0"/>
    <cellStyle name="ปกติ 2" xfId="1"/>
    <cellStyle name="ปกติ 3" xfId="2"/>
    <cellStyle name="ปกติ 4" xfId="4"/>
    <cellStyle name="ลักษณะ 1" xfId="3"/>
  </cellStyles>
  <dxfs count="16"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009900"/>
      <color rgb="FFFF0066"/>
      <color rgb="FF990099"/>
      <color rgb="FF006600"/>
      <color rgb="FFFFFFCC"/>
      <color rgb="FFFF0000"/>
      <color rgb="FFCCDDAB"/>
      <color rgb="FFFF9900"/>
      <color rgb="FF9900CC"/>
      <color rgb="FFE5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hyperlink" Target="#Menu3!A1"/><Relationship Id="rId7" Type="http://schemas.openxmlformats.org/officeDocument/2006/relationships/image" Target="../media/image2.jpeg"/><Relationship Id="rId2" Type="http://schemas.openxmlformats.org/officeDocument/2006/relationships/hyperlink" Target="#Menu2!A1"/><Relationship Id="rId1" Type="http://schemas.openxmlformats.org/officeDocument/2006/relationships/hyperlink" Target="#Menu1!A1"/><Relationship Id="rId6" Type="http://schemas.openxmlformats.org/officeDocument/2006/relationships/hyperlink" Target="#NstuA!A1"/><Relationship Id="rId5" Type="http://schemas.openxmlformats.org/officeDocument/2006/relationships/image" Target="../media/image1.png"/><Relationship Id="rId4" Type="http://schemas.openxmlformats.org/officeDocument/2006/relationships/hyperlink" Target="#Menu4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hyperlink" Target="#Index!A1"/><Relationship Id="rId5" Type="http://schemas.openxmlformats.org/officeDocument/2006/relationships/hyperlink" Target="#Index2!A1"/><Relationship Id="rId4" Type="http://schemas.openxmlformats.org/officeDocument/2006/relationships/image" Target="../media/image6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4.png"/><Relationship Id="rId1" Type="http://schemas.openxmlformats.org/officeDocument/2006/relationships/hyperlink" Target="#Menu1!A1"/><Relationship Id="rId5" Type="http://schemas.openxmlformats.org/officeDocument/2006/relationships/image" Target="../media/image5.jpe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1</xdr:row>
      <xdr:rowOff>0</xdr:rowOff>
    </xdr:from>
    <xdr:to>
      <xdr:col>10</xdr:col>
      <xdr:colOff>0</xdr:colOff>
      <xdr:row>2</xdr:row>
      <xdr:rowOff>38100</xdr:rowOff>
    </xdr:to>
    <xdr:sp macro="" textlink="">
      <xdr:nvSpPr>
        <xdr:cNvPr id="3" name="สี่เหลี่ยมผืนผ้า 2"/>
        <xdr:cNvSpPr/>
      </xdr:nvSpPr>
      <xdr:spPr bwMode="auto">
        <a:xfrm>
          <a:off x="695325" y="714375"/>
          <a:ext cx="7086600" cy="55245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15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โปรแกรมบันทึกคุณลักษณะฯ</a:t>
          </a:r>
          <a:r>
            <a:rPr lang="th-TH" sz="215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และอ่าน คิดวิเคราะห์</a:t>
          </a:r>
          <a:endParaRPr lang="th-TH" sz="215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85726</xdr:colOff>
      <xdr:row>0</xdr:row>
      <xdr:rowOff>296400</xdr:rowOff>
    </xdr:from>
    <xdr:to>
      <xdr:col>4</xdr:col>
      <xdr:colOff>337726</xdr:colOff>
      <xdr:row>0</xdr:row>
      <xdr:rowOff>548400</xdr:rowOff>
    </xdr:to>
    <xdr:sp macro="" textlink="">
      <xdr:nvSpPr>
        <xdr:cNvPr id="5" name="สี่เหลี่ยมมุมมน 4">
          <a:hlinkClick xmlns:r="http://schemas.openxmlformats.org/officeDocument/2006/relationships" r:id="rId1" tooltip="เลือกห้อง 1"/>
        </xdr:cNvPr>
        <xdr:cNvSpPr>
          <a:spLocks noChangeAspect="1"/>
        </xdr:cNvSpPr>
      </xdr:nvSpPr>
      <xdr:spPr>
        <a:xfrm>
          <a:off x="259080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1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4</xdr:col>
      <xdr:colOff>382466</xdr:colOff>
      <xdr:row>0</xdr:row>
      <xdr:rowOff>296400</xdr:rowOff>
    </xdr:from>
    <xdr:to>
      <xdr:col>4</xdr:col>
      <xdr:colOff>634466</xdr:colOff>
      <xdr:row>0</xdr:row>
      <xdr:rowOff>548400</xdr:rowOff>
    </xdr:to>
    <xdr:sp macro="" textlink="">
      <xdr:nvSpPr>
        <xdr:cNvPr id="6" name="สี่เหลี่ยมมุมมน 5">
          <a:hlinkClick xmlns:r="http://schemas.openxmlformats.org/officeDocument/2006/relationships" r:id="rId2" tooltip="เลือกห้อง 2"/>
        </xdr:cNvPr>
        <xdr:cNvSpPr>
          <a:spLocks noChangeAspect="1"/>
        </xdr:cNvSpPr>
      </xdr:nvSpPr>
      <xdr:spPr>
        <a:xfrm>
          <a:off x="288754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2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4</xdr:col>
      <xdr:colOff>679206</xdr:colOff>
      <xdr:row>0</xdr:row>
      <xdr:rowOff>296400</xdr:rowOff>
    </xdr:from>
    <xdr:to>
      <xdr:col>5</xdr:col>
      <xdr:colOff>178731</xdr:colOff>
      <xdr:row>0</xdr:row>
      <xdr:rowOff>548400</xdr:rowOff>
    </xdr:to>
    <xdr:sp macro="" textlink="">
      <xdr:nvSpPr>
        <xdr:cNvPr id="7" name="สี่เหลี่ยมมุมมน 6">
          <a:hlinkClick xmlns:r="http://schemas.openxmlformats.org/officeDocument/2006/relationships" r:id="rId3" tooltip="เลือกห้อง 3"/>
        </xdr:cNvPr>
        <xdr:cNvSpPr>
          <a:spLocks noChangeAspect="1"/>
        </xdr:cNvSpPr>
      </xdr:nvSpPr>
      <xdr:spPr>
        <a:xfrm>
          <a:off x="318428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3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223471</xdr:colOff>
      <xdr:row>0</xdr:row>
      <xdr:rowOff>296400</xdr:rowOff>
    </xdr:from>
    <xdr:to>
      <xdr:col>5</xdr:col>
      <xdr:colOff>475471</xdr:colOff>
      <xdr:row>0</xdr:row>
      <xdr:rowOff>548400</xdr:rowOff>
    </xdr:to>
    <xdr:sp macro="" textlink="">
      <xdr:nvSpPr>
        <xdr:cNvPr id="8" name="สี่เหลี่ยมมุมมน 7">
          <a:hlinkClick xmlns:r="http://schemas.openxmlformats.org/officeDocument/2006/relationships" r:id="rId4" tooltip="เลือกห้อง 4"/>
        </xdr:cNvPr>
        <xdr:cNvSpPr>
          <a:spLocks noChangeAspect="1"/>
        </xdr:cNvSpPr>
      </xdr:nvSpPr>
      <xdr:spPr>
        <a:xfrm>
          <a:off x="348102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4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520211</xdr:colOff>
      <xdr:row>0</xdr:row>
      <xdr:rowOff>296400</xdr:rowOff>
    </xdr:from>
    <xdr:to>
      <xdr:col>5</xdr:col>
      <xdr:colOff>772211</xdr:colOff>
      <xdr:row>0</xdr:row>
      <xdr:rowOff>548400</xdr:rowOff>
    </xdr:to>
    <xdr:sp macro="" textlink="">
      <xdr:nvSpPr>
        <xdr:cNvPr id="9" name="สี่เหลี่ยมมุมมน 8"/>
        <xdr:cNvSpPr>
          <a:spLocks noChangeAspect="1"/>
        </xdr:cNvSpPr>
      </xdr:nvSpPr>
      <xdr:spPr>
        <a:xfrm>
          <a:off x="377776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5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816951</xdr:colOff>
      <xdr:row>0</xdr:row>
      <xdr:rowOff>296400</xdr:rowOff>
    </xdr:from>
    <xdr:to>
      <xdr:col>5</xdr:col>
      <xdr:colOff>1068951</xdr:colOff>
      <xdr:row>0</xdr:row>
      <xdr:rowOff>548400</xdr:rowOff>
    </xdr:to>
    <xdr:sp macro="" textlink="">
      <xdr:nvSpPr>
        <xdr:cNvPr id="10" name="สี่เหลี่ยมมุมมน 9"/>
        <xdr:cNvSpPr>
          <a:spLocks noChangeAspect="1"/>
        </xdr:cNvSpPr>
      </xdr:nvSpPr>
      <xdr:spPr>
        <a:xfrm>
          <a:off x="407450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6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1113691</xdr:colOff>
      <xdr:row>0</xdr:row>
      <xdr:rowOff>296400</xdr:rowOff>
    </xdr:from>
    <xdr:to>
      <xdr:col>6</xdr:col>
      <xdr:colOff>98866</xdr:colOff>
      <xdr:row>0</xdr:row>
      <xdr:rowOff>548400</xdr:rowOff>
    </xdr:to>
    <xdr:sp macro="" textlink="">
      <xdr:nvSpPr>
        <xdr:cNvPr id="11" name="สี่เหลี่ยมมุมมน 10"/>
        <xdr:cNvSpPr>
          <a:spLocks noChangeAspect="1"/>
        </xdr:cNvSpPr>
      </xdr:nvSpPr>
      <xdr:spPr>
        <a:xfrm>
          <a:off x="437124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ctr"/>
        <a:lstStyle/>
        <a:p>
          <a:pPr algn="ctr"/>
          <a:endParaRPr lang="th-TH" sz="2000" b="1">
            <a:solidFill>
              <a:srgbClr val="FF0000"/>
            </a:solidFill>
            <a:cs typeface="EucrosiaUPC" pitchFamily="18" charset="-34"/>
          </a:endParaRPr>
        </a:p>
      </xdr:txBody>
    </xdr:sp>
    <xdr:clientData/>
  </xdr:twoCellAnchor>
  <xdr:twoCellAnchor>
    <xdr:from>
      <xdr:col>6</xdr:col>
      <xdr:colOff>143606</xdr:colOff>
      <xdr:row>0</xdr:row>
      <xdr:rowOff>296400</xdr:rowOff>
    </xdr:from>
    <xdr:to>
      <xdr:col>6</xdr:col>
      <xdr:colOff>395606</xdr:colOff>
      <xdr:row>0</xdr:row>
      <xdr:rowOff>548400</xdr:rowOff>
    </xdr:to>
    <xdr:sp macro="" textlink="">
      <xdr:nvSpPr>
        <xdr:cNvPr id="12" name="สี่เหลี่ยมมุมมน 11"/>
        <xdr:cNvSpPr>
          <a:spLocks noChangeAspect="1"/>
        </xdr:cNvSpPr>
      </xdr:nvSpPr>
      <xdr:spPr>
        <a:xfrm>
          <a:off x="466798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6</xdr:col>
      <xdr:colOff>440346</xdr:colOff>
      <xdr:row>0</xdr:row>
      <xdr:rowOff>296400</xdr:rowOff>
    </xdr:from>
    <xdr:to>
      <xdr:col>6</xdr:col>
      <xdr:colOff>692346</xdr:colOff>
      <xdr:row>0</xdr:row>
      <xdr:rowOff>548400</xdr:rowOff>
    </xdr:to>
    <xdr:sp macro="" textlink="">
      <xdr:nvSpPr>
        <xdr:cNvPr id="13" name="สี่เหลี่ยมมุมมน 12"/>
        <xdr:cNvSpPr>
          <a:spLocks noChangeAspect="1"/>
        </xdr:cNvSpPr>
      </xdr:nvSpPr>
      <xdr:spPr>
        <a:xfrm>
          <a:off x="496472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6</xdr:col>
      <xdr:colOff>737087</xdr:colOff>
      <xdr:row>0</xdr:row>
      <xdr:rowOff>296400</xdr:rowOff>
    </xdr:from>
    <xdr:to>
      <xdr:col>6</xdr:col>
      <xdr:colOff>990601</xdr:colOff>
      <xdr:row>0</xdr:row>
      <xdr:rowOff>548400</xdr:rowOff>
    </xdr:to>
    <xdr:sp macro="" textlink="">
      <xdr:nvSpPr>
        <xdr:cNvPr id="14" name="สี่เหลี่ยมมุมมน 13"/>
        <xdr:cNvSpPr>
          <a:spLocks noChangeAspect="1"/>
        </xdr:cNvSpPr>
      </xdr:nvSpPr>
      <xdr:spPr>
        <a:xfrm>
          <a:off x="5261462" y="296400"/>
          <a:ext cx="253514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 editAs="oneCell">
    <xdr:from>
      <xdr:col>8</xdr:col>
      <xdr:colOff>904875</xdr:colOff>
      <xdr:row>0</xdr:row>
      <xdr:rowOff>209550</xdr:rowOff>
    </xdr:from>
    <xdr:to>
      <xdr:col>9</xdr:col>
      <xdr:colOff>371475</xdr:colOff>
      <xdr:row>0</xdr:row>
      <xdr:rowOff>609600</xdr:rowOff>
    </xdr:to>
    <xdr:pic macro="[0]!_xludf.Quit">
      <xdr:nvPicPr>
        <xdr:cNvPr id="15" name="รูปภาพ 20" descr="exit.gif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372350" y="2095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542926</xdr:colOff>
      <xdr:row>0</xdr:row>
      <xdr:rowOff>104775</xdr:rowOff>
    </xdr:from>
    <xdr:ext cx="1314450" cy="626967"/>
    <xdr:sp macro="" textlink="">
      <xdr:nvSpPr>
        <xdr:cNvPr id="16" name="TextBox 15"/>
        <xdr:cNvSpPr txBox="1"/>
      </xdr:nvSpPr>
      <xdr:spPr>
        <a:xfrm>
          <a:off x="685801" y="104775"/>
          <a:ext cx="1314450" cy="6269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lIns="0" rIns="0" rtlCol="0" anchor="ctr">
          <a:spAutoFit/>
        </a:bodyPr>
        <a:lstStyle/>
        <a:p>
          <a:pPr algn="ctr"/>
          <a:r>
            <a:rPr lang="th-TH" sz="1600" b="1">
              <a:solidFill>
                <a:srgbClr val="FF0000"/>
              </a:solidFill>
              <a:cs typeface="EucrosiaUPC" pitchFamily="18" charset="-34"/>
            </a:rPr>
            <a:t>ใส่ข้อมูลเรียบร้อยแล้ว</a:t>
          </a:r>
        </a:p>
        <a:p>
          <a:pPr algn="ctr"/>
          <a:r>
            <a:rPr lang="th-TH" sz="1600" b="1">
              <a:solidFill>
                <a:srgbClr val="FF0000"/>
              </a:solidFill>
              <a:cs typeface="EucrosiaUPC" pitchFamily="18" charset="-34"/>
            </a:rPr>
            <a:t>เลือกห้องที่ต้องการ</a:t>
          </a:r>
        </a:p>
      </xdr:txBody>
    </xdr:sp>
    <xdr:clientData/>
  </xdr:oneCellAnchor>
  <xdr:oneCellAnchor>
    <xdr:from>
      <xdr:col>2</xdr:col>
      <xdr:colOff>1257300</xdr:colOff>
      <xdr:row>0</xdr:row>
      <xdr:rowOff>247650</xdr:rowOff>
    </xdr:from>
    <xdr:ext cx="533744" cy="391036"/>
    <xdr:sp macro="" textlink="">
      <xdr:nvSpPr>
        <xdr:cNvPr id="17" name="TextBox 16"/>
        <xdr:cNvSpPr txBox="1"/>
      </xdr:nvSpPr>
      <xdr:spPr>
        <a:xfrm>
          <a:off x="1971675" y="247650"/>
          <a:ext cx="533744" cy="3910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th-TH" sz="1800" b="1">
              <a:solidFill>
                <a:srgbClr val="002060"/>
              </a:solidFill>
              <a:sym typeface="Wingdings"/>
            </a:rPr>
            <a:t></a:t>
          </a:r>
          <a:endParaRPr lang="th-TH" sz="1800" b="1">
            <a:solidFill>
              <a:srgbClr val="002060"/>
            </a:solidFill>
          </a:endParaRPr>
        </a:p>
      </xdr:txBody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276225</xdr:colOff>
      <xdr:row>1</xdr:row>
      <xdr:rowOff>228600</xdr:rowOff>
    </xdr:to>
    <xdr:sp macro="" textlink="">
      <xdr:nvSpPr>
        <xdr:cNvPr id="20" name="สี่เหลี่ยมผืนผ้า 19"/>
        <xdr:cNvSpPr/>
      </xdr:nvSpPr>
      <xdr:spPr>
        <a:xfrm>
          <a:off x="0" y="0"/>
          <a:ext cx="419100" cy="942975"/>
        </a:xfrm>
        <a:prstGeom prst="rect">
          <a:avLst/>
        </a:prstGeom>
        <a:solidFill>
          <a:srgbClr val="EBE7F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0</xdr:col>
      <xdr:colOff>0</xdr:colOff>
      <xdr:row>13</xdr:row>
      <xdr:rowOff>104775</xdr:rowOff>
    </xdr:from>
    <xdr:to>
      <xdr:col>1</xdr:col>
      <xdr:colOff>276225</xdr:colOff>
      <xdr:row>15</xdr:row>
      <xdr:rowOff>0</xdr:rowOff>
    </xdr:to>
    <xdr:sp macro="" textlink="">
      <xdr:nvSpPr>
        <xdr:cNvPr id="21" name="สี่เหลี่ยมผืนผ้า 20"/>
        <xdr:cNvSpPr/>
      </xdr:nvSpPr>
      <xdr:spPr>
        <a:xfrm>
          <a:off x="0" y="4876800"/>
          <a:ext cx="419100" cy="942975"/>
        </a:xfrm>
        <a:prstGeom prst="rect">
          <a:avLst/>
        </a:prstGeom>
        <a:solidFill>
          <a:srgbClr val="EBE7F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 editAs="oneCell">
    <xdr:from>
      <xdr:col>7</xdr:col>
      <xdr:colOff>266701</xdr:colOff>
      <xdr:row>0</xdr:row>
      <xdr:rowOff>196630</xdr:rowOff>
    </xdr:from>
    <xdr:to>
      <xdr:col>7</xdr:col>
      <xdr:colOff>666751</xdr:colOff>
      <xdr:row>0</xdr:row>
      <xdr:rowOff>590549</xdr:rowOff>
    </xdr:to>
    <xdr:pic>
      <xdr:nvPicPr>
        <xdr:cNvPr id="1026" name="Picture 2">
          <a:hlinkClick xmlns:r="http://schemas.openxmlformats.org/officeDocument/2006/relationships" r:id="rId6" tooltip="ข้อมูลนักเรียน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800726" y="196630"/>
          <a:ext cx="400050" cy="393919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342900</xdr:colOff>
      <xdr:row>0</xdr:row>
      <xdr:rowOff>190499</xdr:rowOff>
    </xdr:from>
    <xdr:to>
      <xdr:col>8</xdr:col>
      <xdr:colOff>771525</xdr:colOff>
      <xdr:row>0</xdr:row>
      <xdr:rowOff>619124</xdr:rowOff>
    </xdr:to>
    <xdr:pic macro="[0]!SaveAs">
      <xdr:nvPicPr>
        <xdr:cNvPr id="1025" name="il_fi" descr="http://icons.iconarchive.com/icons/oxygen-icons.org/oxygen/256/Actions-document-save-as-icon.pn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90499"/>
          <a:ext cx="428625" cy="4286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2" name="สี่เหลี่ยมผืนผ้า 1"/>
        <xdr:cNvSpPr/>
      </xdr:nvSpPr>
      <xdr:spPr>
        <a:xfrm>
          <a:off x="0" y="0"/>
          <a:ext cx="561975" cy="819150"/>
        </a:xfrm>
        <a:prstGeom prst="rect">
          <a:avLst/>
        </a:prstGeom>
        <a:solidFill>
          <a:srgbClr val="FFFF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3</xdr:col>
      <xdr:colOff>400050</xdr:colOff>
      <xdr:row>0</xdr:row>
      <xdr:rowOff>161925</xdr:rowOff>
    </xdr:from>
    <xdr:to>
      <xdr:col>5</xdr:col>
      <xdr:colOff>914401</xdr:colOff>
      <xdr:row>0</xdr:row>
      <xdr:rowOff>600075</xdr:rowOff>
    </xdr:to>
    <xdr:sp macro="" textlink="">
      <xdr:nvSpPr>
        <xdr:cNvPr id="3" name="สี่เหลี่ยมมุมมน 2"/>
        <xdr:cNvSpPr/>
      </xdr:nvSpPr>
      <xdr:spPr>
        <a:xfrm>
          <a:off x="2162175" y="161925"/>
          <a:ext cx="2705101" cy="438150"/>
        </a:xfrm>
        <a:prstGeom prst="roundRec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8100000" scaled="1"/>
          <a:tileRect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1" cap="none" spc="0">
              <a:ln w="24500" cmpd="dbl">
                <a:noFill/>
                <a:prstDash val="solid"/>
                <a:miter lim="800000"/>
              </a:ln>
              <a:solidFill>
                <a:schemeClr val="bg1"/>
              </a:solidFill>
              <a:effectLst>
                <a:glow rad="101600">
                  <a:srgbClr val="002060">
                    <a:alpha val="60000"/>
                  </a:srgbClr>
                </a:glow>
                <a:outerShdw blurRad="38100" dist="38100" dir="7020000" algn="tl">
                  <a:srgbClr val="000000">
                    <a:alpha val="35000"/>
                  </a:srgbClr>
                </a:outerShdw>
              </a:effectLst>
              <a:cs typeface="EucrosiaUPC" pitchFamily="18" charset="-34"/>
            </a:rPr>
            <a:t>ฐานข้อมูลนักเรียน</a:t>
          </a:r>
        </a:p>
      </xdr:txBody>
    </xdr:sp>
    <xdr:clientData/>
  </xdr:twoCellAnchor>
  <xdr:twoCellAnchor editAs="oneCell">
    <xdr:from>
      <xdr:col>0</xdr:col>
      <xdr:colOff>66675</xdr:colOff>
      <xdr:row>0</xdr:row>
      <xdr:rowOff>161925</xdr:rowOff>
    </xdr:from>
    <xdr:to>
      <xdr:col>0</xdr:col>
      <xdr:colOff>571500</xdr:colOff>
      <xdr:row>0</xdr:row>
      <xdr:rowOff>666750</xdr:rowOff>
    </xdr:to>
    <xdr:pic>
      <xdr:nvPicPr>
        <xdr:cNvPr id="4" name="รูปภาพ 13" descr="imagesCA08LEMY.jpg">
          <a:hlinkClick xmlns:r="http://schemas.openxmlformats.org/officeDocument/2006/relationships" r:id="rId1" tooltip="ออกจากหน้านี้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6675" y="161925"/>
          <a:ext cx="504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1133475</xdr:colOff>
      <xdr:row>0</xdr:row>
      <xdr:rowOff>238125</xdr:rowOff>
    </xdr:from>
    <xdr:to>
      <xdr:col>6</xdr:col>
      <xdr:colOff>104775</xdr:colOff>
      <xdr:row>0</xdr:row>
      <xdr:rowOff>600075</xdr:rowOff>
    </xdr:to>
    <xdr:pic macro="[0]!_xludf.save">
      <xdr:nvPicPr>
        <xdr:cNvPr id="7" name="รูปภาพ 16" descr="imagesCA119XR3.jpg"/>
        <xdr:cNvPicPr>
          <a:picLocks noChangeAspect="1"/>
        </xdr:cNvPicPr>
      </xdr:nvPicPr>
      <xdr:blipFill>
        <a:blip xmlns:r="http://schemas.openxmlformats.org/officeDocument/2006/relationships" r:embed="rId3">
          <a:lum bright="-20000" contrast="30000"/>
        </a:blip>
        <a:srcRect/>
        <a:stretch>
          <a:fillRect/>
        </a:stretch>
      </xdr:blipFill>
      <xdr:spPr bwMode="auto">
        <a:xfrm>
          <a:off x="5086350" y="238125"/>
          <a:ext cx="3524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276225</xdr:colOff>
      <xdr:row>0</xdr:row>
      <xdr:rowOff>219075</xdr:rowOff>
    </xdr:from>
    <xdr:to>
      <xdr:col>6</xdr:col>
      <xdr:colOff>627785</xdr:colOff>
      <xdr:row>0</xdr:row>
      <xdr:rowOff>615075</xdr:rowOff>
    </xdr:to>
    <xdr:pic macro="[0]!deleteข้อมูลเรียนเพิ่มเติม">
      <xdr:nvPicPr>
        <xdr:cNvPr id="6" name="รูปภาพ 5" descr="recycle2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10225" y="219075"/>
          <a:ext cx="351560" cy="396000"/>
        </a:xfrm>
        <a:prstGeom prst="rect">
          <a:avLst/>
        </a:prstGeom>
      </xdr:spPr>
    </xdr:pic>
    <xdr:clientData/>
  </xdr:twoCellAnchor>
  <xdr:oneCellAnchor>
    <xdr:from>
      <xdr:col>6</xdr:col>
      <xdr:colOff>533400</xdr:colOff>
      <xdr:row>0</xdr:row>
      <xdr:rowOff>190500</xdr:rowOff>
    </xdr:from>
    <xdr:ext cx="1076325" cy="432811"/>
    <xdr:sp macro="" textlink="">
      <xdr:nvSpPr>
        <xdr:cNvPr id="8" name="TextBox 7"/>
        <xdr:cNvSpPr txBox="1"/>
      </xdr:nvSpPr>
      <xdr:spPr>
        <a:xfrm>
          <a:off x="5867400" y="190500"/>
          <a:ext cx="1076325" cy="4328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1100" b="1" cap="none" spc="0">
              <a:ln w="11430">
                <a:solidFill>
                  <a:srgbClr val="FF0000"/>
                </a:solidFill>
              </a:ln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ลบนักเรียนที่เรียนเพิ่มเติม        </a:t>
          </a:r>
        </a:p>
      </xdr:txBody>
    </xdr:sp>
    <xdr:clientData/>
  </xdr:oneCellAnchor>
  <xdr:twoCellAnchor editAs="oneCell">
    <xdr:from>
      <xdr:col>11</xdr:col>
      <xdr:colOff>47625</xdr:colOff>
      <xdr:row>0</xdr:row>
      <xdr:rowOff>161925</xdr:rowOff>
    </xdr:from>
    <xdr:to>
      <xdr:col>11</xdr:col>
      <xdr:colOff>552450</xdr:colOff>
      <xdr:row>0</xdr:row>
      <xdr:rowOff>666750</xdr:rowOff>
    </xdr:to>
    <xdr:pic>
      <xdr:nvPicPr>
        <xdr:cNvPr id="9" name="รูปภาพ 13" descr="imagesCA08LEMY.jpg">
          <a:hlinkClick xmlns:r="http://schemas.openxmlformats.org/officeDocument/2006/relationships" r:id="rId5" tooltip="ออกจากหน้านี้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 flipH="1">
          <a:off x="8334375" y="161925"/>
          <a:ext cx="504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9</xdr:col>
      <xdr:colOff>66676</xdr:colOff>
      <xdr:row>0</xdr:row>
      <xdr:rowOff>38100</xdr:rowOff>
    </xdr:from>
    <xdr:ext cx="781049" cy="649601"/>
    <xdr:sp macro="" textlink="">
      <xdr:nvSpPr>
        <xdr:cNvPr id="13" name="TextBox 12"/>
        <xdr:cNvSpPr txBox="1"/>
      </xdr:nvSpPr>
      <xdr:spPr>
        <a:xfrm>
          <a:off x="7620001" y="38100"/>
          <a:ext cx="781049" cy="649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th-TH" sz="1200" b="1">
              <a:solidFill>
                <a:srgbClr val="009900"/>
              </a:solidFill>
            </a:rPr>
            <a:t>นักเรียน</a:t>
          </a:r>
        </a:p>
        <a:p>
          <a:pPr algn="ctr"/>
          <a:r>
            <a:rPr lang="th-TH" sz="1200" b="1">
              <a:solidFill>
                <a:srgbClr val="009900"/>
              </a:solidFill>
            </a:rPr>
            <a:t>เรียน</a:t>
          </a:r>
        </a:p>
        <a:p>
          <a:pPr algn="ctr"/>
          <a:r>
            <a:rPr lang="th-TH" sz="1200" b="1">
              <a:solidFill>
                <a:srgbClr val="009900"/>
              </a:solidFill>
            </a:rPr>
            <a:t>คละห้อง</a:t>
          </a:r>
        </a:p>
      </xdr:txBody>
    </xdr:sp>
    <xdr:clientData/>
  </xdr:oneCellAnchor>
  <xdr:oneCellAnchor>
    <xdr:from>
      <xdr:col>0</xdr:col>
      <xdr:colOff>504825</xdr:colOff>
      <xdr:row>0</xdr:row>
      <xdr:rowOff>38100</xdr:rowOff>
    </xdr:from>
    <xdr:ext cx="1257300" cy="649601"/>
    <xdr:sp macro="" textlink="">
      <xdr:nvSpPr>
        <xdr:cNvPr id="14" name="TextBox 13"/>
        <xdr:cNvSpPr txBox="1"/>
      </xdr:nvSpPr>
      <xdr:spPr>
        <a:xfrm>
          <a:off x="504825" y="38100"/>
          <a:ext cx="1257300" cy="649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th-TH" sz="1200" b="1">
              <a:solidFill>
                <a:srgbClr val="FF0066"/>
              </a:solidFill>
            </a:rPr>
            <a:t>นักเรียน</a:t>
          </a:r>
        </a:p>
        <a:p>
          <a:pPr algn="ctr"/>
          <a:r>
            <a:rPr lang="th-TH" sz="1200" b="1">
              <a:solidFill>
                <a:srgbClr val="FF0066"/>
              </a:solidFill>
            </a:rPr>
            <a:t>เรียนเหมือนกัน</a:t>
          </a:r>
        </a:p>
        <a:p>
          <a:pPr algn="ctr"/>
          <a:r>
            <a:rPr lang="th-TH" sz="1200" b="1">
              <a:solidFill>
                <a:srgbClr val="FF0066"/>
              </a:solidFill>
            </a:rPr>
            <a:t>ทั้งห้อง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1</xdr:row>
      <xdr:rowOff>0</xdr:rowOff>
    </xdr:from>
    <xdr:to>
      <xdr:col>8</xdr:col>
      <xdr:colOff>0</xdr:colOff>
      <xdr:row>14</xdr:row>
      <xdr:rowOff>276225</xdr:rowOff>
    </xdr:to>
    <xdr:sp macro="" textlink="">
      <xdr:nvSpPr>
        <xdr:cNvPr id="2" name="สี่เหลี่ยมมุมมน 1" hidden="1"/>
        <xdr:cNvSpPr/>
      </xdr:nvSpPr>
      <xdr:spPr>
        <a:xfrm>
          <a:off x="723901" y="714375"/>
          <a:ext cx="4876800" cy="4010025"/>
        </a:xfrm>
        <a:prstGeom prst="roundRect">
          <a:avLst/>
        </a:prstGeom>
        <a:ln w="12700"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oneCellAnchor>
    <xdr:from>
      <xdr:col>3</xdr:col>
      <xdr:colOff>900464</xdr:colOff>
      <xdr:row>7</xdr:row>
      <xdr:rowOff>209550</xdr:rowOff>
    </xdr:from>
    <xdr:ext cx="3171125" cy="401905"/>
    <xdr:sp macro="" textlink="">
      <xdr:nvSpPr>
        <xdr:cNvPr id="3" name="TextBox 2"/>
        <xdr:cNvSpPr txBox="1"/>
      </xdr:nvSpPr>
      <xdr:spPr>
        <a:xfrm>
          <a:off x="2834039" y="2886075"/>
          <a:ext cx="3171125" cy="4019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r>
            <a:rPr lang="th-TH" sz="2000" b="1" cap="none" spc="50">
              <a:ln w="11430"/>
              <a:solidFill>
                <a:srgbClr val="FF0066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เลือกประเมินในแต่ละด้าน</a:t>
          </a:r>
        </a:p>
      </xdr:txBody>
    </xdr:sp>
    <xdr:clientData/>
  </xdr:oneCellAnchor>
  <xdr:twoCellAnchor>
    <xdr:from>
      <xdr:col>2</xdr:col>
      <xdr:colOff>300039</xdr:colOff>
      <xdr:row>3</xdr:row>
      <xdr:rowOff>485774</xdr:rowOff>
    </xdr:from>
    <xdr:to>
      <xdr:col>9</xdr:col>
      <xdr:colOff>285750</xdr:colOff>
      <xdr:row>6</xdr:row>
      <xdr:rowOff>76200</xdr:rowOff>
    </xdr:to>
    <xdr:sp macro="" textlink="Index!H10">
      <xdr:nvSpPr>
        <xdr:cNvPr id="4" name="TextBox 3"/>
        <xdr:cNvSpPr txBox="1"/>
      </xdr:nvSpPr>
      <xdr:spPr>
        <a:xfrm>
          <a:off x="1624014" y="1790699"/>
          <a:ext cx="3167061" cy="666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fld id="{8F32A6BA-BF47-4FF7-A4C2-37181DCBB8B8}" type="TxLink">
            <a:rPr lang="en-US" sz="3600" b="1" cap="none" spc="50">
              <a:ln w="11430"/>
              <a:solidFill>
                <a:srgbClr val="0099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cs typeface="+mn-cs"/>
            </a:rPr>
            <a:pPr algn="ctr"/>
            <a:t>ชั้นมัธยมศึกษาปีที่  1</a:t>
          </a:fld>
          <a:endParaRPr lang="en-US" sz="3600" b="1" cap="none" spc="50">
            <a:ln w="11430"/>
            <a:solidFill>
              <a:srgbClr val="00990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cs typeface="+mn-cs"/>
          </a:endParaRPr>
        </a:p>
      </xdr:txBody>
    </xdr:sp>
    <xdr:clientData/>
  </xdr:twoCellAnchor>
  <xdr:oneCellAnchor>
    <xdr:from>
      <xdr:col>3</xdr:col>
      <xdr:colOff>433431</xdr:colOff>
      <xdr:row>2</xdr:row>
      <xdr:rowOff>171450</xdr:rowOff>
    </xdr:from>
    <xdr:ext cx="4409990" cy="525785"/>
    <xdr:sp macro="" textlink="">
      <xdr:nvSpPr>
        <xdr:cNvPr id="5" name="TextBox 4"/>
        <xdr:cNvSpPr txBox="1"/>
      </xdr:nvSpPr>
      <xdr:spPr>
        <a:xfrm>
          <a:off x="2367006" y="1181100"/>
          <a:ext cx="4409990" cy="5257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800" b="1" cap="none" spc="50">
              <a:ln w="11430"/>
              <a:solidFill>
                <a:schemeClr val="accent5">
                  <a:lumMod val="5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คุณลักษณะอันพึงประสงค์</a:t>
          </a:r>
        </a:p>
      </xdr:txBody>
    </xdr:sp>
    <xdr:clientData/>
  </xdr:oneCellAnchor>
  <xdr:oneCellAnchor>
    <xdr:from>
      <xdr:col>5</xdr:col>
      <xdr:colOff>440365</xdr:colOff>
      <xdr:row>6</xdr:row>
      <xdr:rowOff>38100</xdr:rowOff>
    </xdr:from>
    <xdr:ext cx="986172" cy="492357"/>
    <xdr:sp macro="" textlink="">
      <xdr:nvSpPr>
        <xdr:cNvPr id="9" name="TextBox 8"/>
        <xdr:cNvSpPr txBox="1"/>
      </xdr:nvSpPr>
      <xdr:spPr>
        <a:xfrm>
          <a:off x="4002715" y="2419350"/>
          <a:ext cx="986172" cy="4923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solidFill>
                <a:srgbClr val="0099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ห้อง</a:t>
          </a:r>
          <a:r>
            <a:rPr lang="th-TH" sz="2400" b="1" cap="none" spc="50" baseline="0">
              <a:ln w="11430"/>
              <a:solidFill>
                <a:schemeClr val="accent5">
                  <a:lumMod val="5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 </a:t>
          </a:r>
          <a:r>
            <a:rPr lang="en-US" sz="2400" b="1" cap="none" spc="50" baseline="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1</a:t>
          </a:r>
          <a:endParaRPr lang="th-TH" sz="2400" b="1" cap="none" spc="50">
            <a:ln w="11430"/>
            <a:solidFill>
              <a:srgbClr val="FF000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+mn-lt"/>
          </a:endParaRPr>
        </a:p>
      </xdr:txBody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123825</xdr:colOff>
      <xdr:row>1</xdr:row>
      <xdr:rowOff>114300</xdr:rowOff>
    </xdr:to>
    <xdr:sp macro="" textlink="">
      <xdr:nvSpPr>
        <xdr:cNvPr id="11" name="สี่เหลี่ยมผืนผ้า 10"/>
        <xdr:cNvSpPr/>
      </xdr:nvSpPr>
      <xdr:spPr>
        <a:xfrm>
          <a:off x="0" y="0"/>
          <a:ext cx="838200" cy="8286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2</xdr:col>
      <xdr:colOff>561975</xdr:colOff>
      <xdr:row>9</xdr:row>
      <xdr:rowOff>276225</xdr:rowOff>
    </xdr:from>
    <xdr:to>
      <xdr:col>4</xdr:col>
      <xdr:colOff>34350</xdr:colOff>
      <xdr:row>11</xdr:row>
      <xdr:rowOff>40350</xdr:rowOff>
    </xdr:to>
    <xdr:sp macro="[0]!ค1" textlink="">
      <xdr:nvSpPr>
        <xdr:cNvPr id="12" name="สี่เหลี่ยมมุมมน 11"/>
        <xdr:cNvSpPr>
          <a:spLocks/>
        </xdr:cNvSpPr>
      </xdr:nvSpPr>
      <xdr:spPr>
        <a:xfrm>
          <a:off x="1885950" y="3543300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1.</a:t>
          </a:r>
          <a:r>
            <a:rPr lang="en-US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 </a:t>
          </a:r>
          <a:r>
            <a:rPr lang="th-TH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รักชาติ</a:t>
          </a:r>
          <a:endParaRPr lang="th-TH" sz="1800" b="1">
            <a:solidFill>
              <a:schemeClr val="tx1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4</xdr:col>
      <xdr:colOff>161924</xdr:colOff>
      <xdr:row>9</xdr:row>
      <xdr:rowOff>276225</xdr:rowOff>
    </xdr:from>
    <xdr:to>
      <xdr:col>6</xdr:col>
      <xdr:colOff>34349</xdr:colOff>
      <xdr:row>11</xdr:row>
      <xdr:rowOff>40350</xdr:rowOff>
    </xdr:to>
    <xdr:sp macro="[0]!ค1" textlink="">
      <xdr:nvSpPr>
        <xdr:cNvPr id="15" name="สี่เหลี่ยมมุมมน 14"/>
        <xdr:cNvSpPr>
          <a:spLocks/>
        </xdr:cNvSpPr>
      </xdr:nvSpPr>
      <xdr:spPr>
        <a:xfrm>
          <a:off x="3514724" y="3543300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2</a:t>
          </a:r>
          <a:r>
            <a:rPr lang="th-TH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.</a:t>
          </a:r>
          <a:r>
            <a:rPr lang="th-TH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 ซื่อสัตย์</a:t>
          </a:r>
          <a:endParaRPr lang="th-TH" sz="1800" b="1">
            <a:solidFill>
              <a:schemeClr val="tx1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6</xdr:col>
      <xdr:colOff>171449</xdr:colOff>
      <xdr:row>9</xdr:row>
      <xdr:rowOff>276225</xdr:rowOff>
    </xdr:from>
    <xdr:to>
      <xdr:col>8</xdr:col>
      <xdr:colOff>43874</xdr:colOff>
      <xdr:row>11</xdr:row>
      <xdr:rowOff>40350</xdr:rowOff>
    </xdr:to>
    <xdr:sp macro="[0]!ค1" textlink="">
      <xdr:nvSpPr>
        <xdr:cNvPr id="16" name="สี่เหลี่ยมมุมมน 15"/>
        <xdr:cNvSpPr>
          <a:spLocks/>
        </xdr:cNvSpPr>
      </xdr:nvSpPr>
      <xdr:spPr>
        <a:xfrm>
          <a:off x="5153024" y="3543300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3</a:t>
          </a:r>
          <a:r>
            <a:rPr lang="th-TH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. มีวินัย</a:t>
          </a:r>
        </a:p>
      </xdr:txBody>
    </xdr:sp>
    <xdr:clientData/>
  </xdr:twoCellAnchor>
  <xdr:twoCellAnchor>
    <xdr:from>
      <xdr:col>2</xdr:col>
      <xdr:colOff>561975</xdr:colOff>
      <xdr:row>11</xdr:row>
      <xdr:rowOff>200025</xdr:rowOff>
    </xdr:from>
    <xdr:to>
      <xdr:col>4</xdr:col>
      <xdr:colOff>34350</xdr:colOff>
      <xdr:row>13</xdr:row>
      <xdr:rowOff>30825</xdr:rowOff>
    </xdr:to>
    <xdr:sp macro="[0]!ค1" textlink="">
      <xdr:nvSpPr>
        <xdr:cNvPr id="17" name="สี่เหลี่ยมมุมมน 16"/>
        <xdr:cNvSpPr>
          <a:spLocks/>
        </xdr:cNvSpPr>
      </xdr:nvSpPr>
      <xdr:spPr>
        <a:xfrm>
          <a:off x="1885950" y="3990975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4</a:t>
          </a:r>
          <a:r>
            <a:rPr lang="th-TH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. ใฝ่เรียนรู้</a:t>
          </a:r>
        </a:p>
      </xdr:txBody>
    </xdr:sp>
    <xdr:clientData/>
  </xdr:twoCellAnchor>
  <xdr:twoCellAnchor>
    <xdr:from>
      <xdr:col>4</xdr:col>
      <xdr:colOff>166687</xdr:colOff>
      <xdr:row>11</xdr:row>
      <xdr:rowOff>200025</xdr:rowOff>
    </xdr:from>
    <xdr:to>
      <xdr:col>6</xdr:col>
      <xdr:colOff>39112</xdr:colOff>
      <xdr:row>13</xdr:row>
      <xdr:rowOff>30825</xdr:rowOff>
    </xdr:to>
    <xdr:sp macro="[0]!ค1" textlink="">
      <xdr:nvSpPr>
        <xdr:cNvPr id="18" name="สี่เหลี่ยมมุมมน 17"/>
        <xdr:cNvSpPr>
          <a:spLocks/>
        </xdr:cNvSpPr>
      </xdr:nvSpPr>
      <xdr:spPr>
        <a:xfrm>
          <a:off x="3519487" y="3990975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5.</a:t>
          </a:r>
          <a:r>
            <a:rPr lang="en-US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 </a:t>
          </a:r>
          <a:r>
            <a:rPr lang="th-TH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อยู่อย่างพอเพียง</a:t>
          </a:r>
          <a:endParaRPr lang="th-TH" sz="1800" b="1">
            <a:solidFill>
              <a:schemeClr val="tx1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6</xdr:col>
      <xdr:colOff>171449</xdr:colOff>
      <xdr:row>11</xdr:row>
      <xdr:rowOff>200025</xdr:rowOff>
    </xdr:from>
    <xdr:to>
      <xdr:col>8</xdr:col>
      <xdr:colOff>43874</xdr:colOff>
      <xdr:row>13</xdr:row>
      <xdr:rowOff>30825</xdr:rowOff>
    </xdr:to>
    <xdr:sp macro="[0]!ค1" textlink="">
      <xdr:nvSpPr>
        <xdr:cNvPr id="19" name="สี่เหลี่ยมมุมมน 18"/>
        <xdr:cNvSpPr>
          <a:spLocks/>
        </xdr:cNvSpPr>
      </xdr:nvSpPr>
      <xdr:spPr>
        <a:xfrm>
          <a:off x="5153024" y="3990975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6.</a:t>
          </a:r>
          <a:r>
            <a:rPr lang="en-US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 </a:t>
          </a:r>
          <a:r>
            <a:rPr lang="th-TH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มุ่งมั่นการทำงาน</a:t>
          </a:r>
          <a:endParaRPr lang="th-TH" sz="1800" b="1">
            <a:solidFill>
              <a:schemeClr val="tx1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</xdr:col>
      <xdr:colOff>561975</xdr:colOff>
      <xdr:row>13</xdr:row>
      <xdr:rowOff>190500</xdr:rowOff>
    </xdr:from>
    <xdr:to>
      <xdr:col>4</xdr:col>
      <xdr:colOff>34350</xdr:colOff>
      <xdr:row>15</xdr:row>
      <xdr:rowOff>21300</xdr:rowOff>
    </xdr:to>
    <xdr:sp macro="[0]!ค1" textlink="">
      <xdr:nvSpPr>
        <xdr:cNvPr id="20" name="สี่เหลี่ยมมุมมน 19"/>
        <xdr:cNvSpPr>
          <a:spLocks/>
        </xdr:cNvSpPr>
      </xdr:nvSpPr>
      <xdr:spPr>
        <a:xfrm>
          <a:off x="1885950" y="4438650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7.</a:t>
          </a:r>
          <a:r>
            <a:rPr lang="en-US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 </a:t>
          </a:r>
          <a:r>
            <a:rPr lang="th-TH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รักความเป็นไทย</a:t>
          </a:r>
          <a:endParaRPr lang="th-TH" sz="1800" b="1">
            <a:solidFill>
              <a:schemeClr val="tx1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4</xdr:col>
      <xdr:colOff>161924</xdr:colOff>
      <xdr:row>13</xdr:row>
      <xdr:rowOff>190500</xdr:rowOff>
    </xdr:from>
    <xdr:to>
      <xdr:col>6</xdr:col>
      <xdr:colOff>34349</xdr:colOff>
      <xdr:row>15</xdr:row>
      <xdr:rowOff>21300</xdr:rowOff>
    </xdr:to>
    <xdr:sp macro="[0]!ค1" textlink="">
      <xdr:nvSpPr>
        <xdr:cNvPr id="22" name="สี่เหลี่ยมมุมมน 21"/>
        <xdr:cNvSpPr>
          <a:spLocks/>
        </xdr:cNvSpPr>
      </xdr:nvSpPr>
      <xdr:spPr>
        <a:xfrm>
          <a:off x="3514724" y="4438650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8. </a:t>
          </a:r>
          <a:r>
            <a:rPr lang="th-TH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มีจิตสาธารณะ</a:t>
          </a:r>
        </a:p>
      </xdr:txBody>
    </xdr:sp>
    <xdr:clientData/>
  </xdr:twoCellAnchor>
  <xdr:twoCellAnchor>
    <xdr:from>
      <xdr:col>6</xdr:col>
      <xdr:colOff>171449</xdr:colOff>
      <xdr:row>13</xdr:row>
      <xdr:rowOff>190500</xdr:rowOff>
    </xdr:from>
    <xdr:to>
      <xdr:col>8</xdr:col>
      <xdr:colOff>43874</xdr:colOff>
      <xdr:row>15</xdr:row>
      <xdr:rowOff>21300</xdr:rowOff>
    </xdr:to>
    <xdr:sp macro="[0]!ค1" textlink="">
      <xdr:nvSpPr>
        <xdr:cNvPr id="23" name="สี่เหลี่ยมมุมมน 22"/>
        <xdr:cNvSpPr>
          <a:spLocks/>
        </xdr:cNvSpPr>
      </xdr:nvSpPr>
      <xdr:spPr>
        <a:xfrm>
          <a:off x="5153024" y="4438650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8. </a:t>
          </a:r>
          <a:r>
            <a:rPr lang="th-TH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มีจิตสาธารณะ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371475</xdr:colOff>
      <xdr:row>1</xdr:row>
      <xdr:rowOff>104775</xdr:rowOff>
    </xdr:to>
    <xdr:sp macro="" textlink="">
      <xdr:nvSpPr>
        <xdr:cNvPr id="2" name="สี่เหลี่ยมผืนผ้า 1"/>
        <xdr:cNvSpPr/>
      </xdr:nvSpPr>
      <xdr:spPr>
        <a:xfrm>
          <a:off x="0" y="0"/>
          <a:ext cx="561975" cy="8191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2</xdr:col>
      <xdr:colOff>304801</xdr:colOff>
      <xdr:row>0</xdr:row>
      <xdr:rowOff>161925</xdr:rowOff>
    </xdr:from>
    <xdr:to>
      <xdr:col>5</xdr:col>
      <xdr:colOff>514351</xdr:colOff>
      <xdr:row>0</xdr:row>
      <xdr:rowOff>600075</xdr:rowOff>
    </xdr:to>
    <xdr:sp macro="" textlink="">
      <xdr:nvSpPr>
        <xdr:cNvPr id="3" name="สี่เหลี่ยมมุมมน 2"/>
        <xdr:cNvSpPr/>
      </xdr:nvSpPr>
      <xdr:spPr>
        <a:xfrm>
          <a:off x="1019176" y="161925"/>
          <a:ext cx="2533650" cy="438150"/>
        </a:xfrm>
        <a:prstGeom prst="roundRec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8100000" scaled="1"/>
          <a:tileRect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1" cap="none" spc="0">
              <a:ln w="24500" cmpd="dbl">
                <a:noFill/>
                <a:prstDash val="solid"/>
                <a:miter lim="800000"/>
              </a:ln>
              <a:solidFill>
                <a:schemeClr val="bg1"/>
              </a:solidFill>
              <a:effectLst>
                <a:glow rad="101600">
                  <a:srgbClr val="002060">
                    <a:alpha val="60000"/>
                  </a:srgbClr>
                </a:glow>
                <a:outerShdw blurRad="38100" dist="38100" dir="7020000" algn="tl">
                  <a:srgbClr val="000000">
                    <a:alpha val="35000"/>
                  </a:srgbClr>
                </a:outerShdw>
              </a:effectLst>
              <a:cs typeface="EucrosiaUPC" pitchFamily="18" charset="-34"/>
            </a:rPr>
            <a:t>ข้อมูลรายชื่อนักเรียน</a:t>
          </a:r>
        </a:p>
      </xdr:txBody>
    </xdr:sp>
    <xdr:clientData/>
  </xdr:twoCellAnchor>
  <xdr:twoCellAnchor editAs="oneCell">
    <xdr:from>
      <xdr:col>0</xdr:col>
      <xdr:colOff>66675</xdr:colOff>
      <xdr:row>0</xdr:row>
      <xdr:rowOff>161925</xdr:rowOff>
    </xdr:from>
    <xdr:to>
      <xdr:col>1</xdr:col>
      <xdr:colOff>381000</xdr:colOff>
      <xdr:row>0</xdr:row>
      <xdr:rowOff>666750</xdr:rowOff>
    </xdr:to>
    <xdr:pic>
      <xdr:nvPicPr>
        <xdr:cNvPr id="4" name="รูปภาพ 13" descr="imagesCA08LEMY.jpg">
          <a:hlinkClick xmlns:r="http://schemas.openxmlformats.org/officeDocument/2006/relationships" r:id="rId1" tooltip="ออกจากหน้านี้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6675" y="161925"/>
          <a:ext cx="504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247650</xdr:colOff>
      <xdr:row>0</xdr:row>
      <xdr:rowOff>133350</xdr:rowOff>
    </xdr:from>
    <xdr:to>
      <xdr:col>16</xdr:col>
      <xdr:colOff>180975</xdr:colOff>
      <xdr:row>0</xdr:row>
      <xdr:rowOff>600075</xdr:rowOff>
    </xdr:to>
    <xdr:pic macro="[0]!Printsheet">
      <xdr:nvPicPr>
        <xdr:cNvPr id="5" name="รูปภาพ 14" descr="t-printer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96050" y="133350"/>
          <a:ext cx="4667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152400</xdr:colOff>
      <xdr:row>0</xdr:row>
      <xdr:rowOff>133350</xdr:rowOff>
    </xdr:from>
    <xdr:to>
      <xdr:col>14</xdr:col>
      <xdr:colOff>85725</xdr:colOff>
      <xdr:row>0</xdr:row>
      <xdr:rowOff>600075</xdr:rowOff>
    </xdr:to>
    <xdr:pic macro="[0]!preview">
      <xdr:nvPicPr>
        <xdr:cNvPr id="6" name="รูปภาพ 15" descr="preview.gif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867400" y="133350"/>
          <a:ext cx="4667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161925</xdr:colOff>
      <xdr:row>0</xdr:row>
      <xdr:rowOff>238125</xdr:rowOff>
    </xdr:from>
    <xdr:to>
      <xdr:col>11</xdr:col>
      <xdr:colOff>247650</xdr:colOff>
      <xdr:row>0</xdr:row>
      <xdr:rowOff>600075</xdr:rowOff>
    </xdr:to>
    <xdr:pic macro="[0]!_xludf.save">
      <xdr:nvPicPr>
        <xdr:cNvPr id="7" name="รูปภาพ 16" descr="imagesCA119XR3.jpg"/>
        <xdr:cNvPicPr>
          <a:picLocks noChangeAspect="1"/>
        </xdr:cNvPicPr>
      </xdr:nvPicPr>
      <xdr:blipFill>
        <a:blip xmlns:r="http://schemas.openxmlformats.org/officeDocument/2006/relationships" r:embed="rId5">
          <a:lum bright="-20000" contrast="30000"/>
        </a:blip>
        <a:srcRect/>
        <a:stretch>
          <a:fillRect/>
        </a:stretch>
      </xdr:blipFill>
      <xdr:spPr bwMode="auto">
        <a:xfrm>
          <a:off x="5343525" y="238125"/>
          <a:ext cx="3524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361950</xdr:colOff>
      <xdr:row>1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0" y="0"/>
          <a:ext cx="552450" cy="933450"/>
        </a:xfrm>
        <a:prstGeom prst="rect">
          <a:avLst/>
        </a:prstGeom>
        <a:solidFill>
          <a:srgbClr val="DDD9C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2</xdr:col>
      <xdr:colOff>208501</xdr:colOff>
      <xdr:row>0</xdr:row>
      <xdr:rowOff>164307</xdr:rowOff>
    </xdr:from>
    <xdr:to>
      <xdr:col>5</xdr:col>
      <xdr:colOff>1009650</xdr:colOff>
      <xdr:row>0</xdr:row>
      <xdr:rowOff>602457</xdr:rowOff>
    </xdr:to>
    <xdr:sp macro="" textlink="">
      <xdr:nvSpPr>
        <xdr:cNvPr id="4" name="สี่เหลี่ยมมุมมน 3"/>
        <xdr:cNvSpPr/>
      </xdr:nvSpPr>
      <xdr:spPr>
        <a:xfrm>
          <a:off x="1303876" y="164307"/>
          <a:ext cx="2877599" cy="438150"/>
        </a:xfrm>
        <a:prstGeom prst="roundRec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8100000" scaled="1"/>
          <a:tileRect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1" cap="none" spc="0">
              <a:ln w="24500" cmpd="dbl">
                <a:noFill/>
                <a:prstDash val="solid"/>
                <a:miter lim="800000"/>
              </a:ln>
              <a:solidFill>
                <a:schemeClr val="bg1"/>
              </a:solidFill>
              <a:effectLst>
                <a:glow rad="101600">
                  <a:srgbClr val="002060">
                    <a:alpha val="60000"/>
                  </a:srgbClr>
                </a:glow>
                <a:outerShdw blurRad="38100" dist="38100" dir="7020000" algn="tl">
                  <a:srgbClr val="000000">
                    <a:alpha val="35000"/>
                  </a:srgbClr>
                </a:outerShdw>
              </a:effectLst>
              <a:cs typeface="EucrosiaUPC" pitchFamily="18" charset="-34"/>
            </a:rPr>
            <a:t>คุณลักษณะอันพึงประสงค์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utham2526/My%20Documents/Downloads/pp5m2551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อ่านก่อนทำ"/>
      <sheetName val="เกณฑ์"/>
      <sheetName val="นักเรียน"/>
      <sheetName val="ปก"/>
      <sheetName val="เวลาเรียน"/>
      <sheetName val="list01"/>
      <sheetName val="คะแนน1"/>
      <sheetName val="คุณลักษณะ"/>
      <sheetName val="คุณลักษณะรายข้อ"/>
      <sheetName val="คิดวิเคราะห์"/>
      <sheetName val="คิดวิเคราะห์รายข้อ"/>
      <sheetName val="ตัวชีวัด"/>
      <sheetName val="คำอธิบาย"/>
      <sheetName val="ตัวชี้วัดคุณลักษณะ"/>
      <sheetName val="ตัวชี้วัดการอ่าน"/>
      <sheetName val="บันทึกข้อความ"/>
      <sheetName val="รายงาน1"/>
      <sheetName val="แผนภูมิ"/>
      <sheetName val="aboutme"/>
    </sheetNames>
    <sheetDataSet>
      <sheetData sheetId="0" refreshError="1"/>
      <sheetData sheetId="1" refreshError="1"/>
      <sheetData sheetId="2">
        <row r="4">
          <cell r="K4" t="str">
            <v>ช่วงคะแนนเป็นร้อยละ</v>
          </cell>
          <cell r="M4" t="str">
            <v>ความหมาย</v>
          </cell>
          <cell r="N4" t="str">
            <v>ระดับผลการประเมิน</v>
          </cell>
        </row>
        <row r="5">
          <cell r="J5">
            <v>0</v>
          </cell>
          <cell r="K5" t="str">
            <v>-</v>
          </cell>
          <cell r="L5">
            <v>49</v>
          </cell>
          <cell r="M5" t="str">
            <v>ไม่ผ่าน</v>
          </cell>
          <cell r="N5">
            <v>0</v>
          </cell>
        </row>
        <row r="6">
          <cell r="J6">
            <v>50</v>
          </cell>
          <cell r="K6" t="str">
            <v>-</v>
          </cell>
          <cell r="L6">
            <v>64</v>
          </cell>
          <cell r="M6" t="str">
            <v>ผ่าน</v>
          </cell>
          <cell r="N6">
            <v>1</v>
          </cell>
        </row>
        <row r="7">
          <cell r="J7">
            <v>65</v>
          </cell>
          <cell r="K7" t="str">
            <v>-</v>
          </cell>
          <cell r="L7">
            <v>79</v>
          </cell>
          <cell r="M7" t="str">
            <v>ดี</v>
          </cell>
          <cell r="N7">
            <v>2</v>
          </cell>
        </row>
        <row r="8">
          <cell r="D8" t="str">
            <v>ช่วงคะแนนเป็นร้อยละ</v>
          </cell>
          <cell r="F8" t="str">
            <v>ความหมาย</v>
          </cell>
          <cell r="G8" t="str">
            <v>ระดับผลการเรียน</v>
          </cell>
          <cell r="J8">
            <v>80</v>
          </cell>
          <cell r="K8" t="str">
            <v>-</v>
          </cell>
          <cell r="L8">
            <v>100</v>
          </cell>
          <cell r="M8" t="str">
            <v>ดีเยี่ยม</v>
          </cell>
          <cell r="N8">
            <v>3</v>
          </cell>
        </row>
        <row r="9">
          <cell r="C9">
            <v>0</v>
          </cell>
          <cell r="D9" t="str">
            <v>-</v>
          </cell>
          <cell r="E9">
            <v>49</v>
          </cell>
          <cell r="F9" t="str">
            <v>ต่ำกว่าเกณฑ์</v>
          </cell>
          <cell r="G9" t="str">
            <v>0</v>
          </cell>
          <cell r="K9" t="str">
            <v/>
          </cell>
        </row>
        <row r="10">
          <cell r="C10">
            <v>50</v>
          </cell>
          <cell r="D10" t="str">
            <v>-</v>
          </cell>
          <cell r="E10">
            <v>54</v>
          </cell>
          <cell r="F10" t="str">
            <v>ผ่านเกณฑ์ขั้นต่ำ</v>
          </cell>
          <cell r="G10" t="str">
            <v>1</v>
          </cell>
        </row>
        <row r="11">
          <cell r="C11">
            <v>55</v>
          </cell>
          <cell r="D11" t="str">
            <v>-</v>
          </cell>
          <cell r="E11">
            <v>59</v>
          </cell>
          <cell r="F11" t="str">
            <v>พอใช้</v>
          </cell>
          <cell r="G11" t="str">
            <v>1.5</v>
          </cell>
          <cell r="K11" t="str">
            <v>ช่วงคะแนนเป็นร้อยละ</v>
          </cell>
          <cell r="M11" t="str">
            <v>ความหมาย</v>
          </cell>
          <cell r="N11" t="str">
            <v>ระดับผลการประเมิน</v>
          </cell>
        </row>
        <row r="12">
          <cell r="C12">
            <v>60</v>
          </cell>
          <cell r="D12" t="str">
            <v>-</v>
          </cell>
          <cell r="E12">
            <v>64</v>
          </cell>
          <cell r="F12" t="str">
            <v>ปานกลาง</v>
          </cell>
          <cell r="G12" t="str">
            <v>2</v>
          </cell>
          <cell r="J12">
            <v>0</v>
          </cell>
          <cell r="K12" t="str">
            <v>-</v>
          </cell>
          <cell r="L12">
            <v>49</v>
          </cell>
          <cell r="M12" t="str">
            <v>ไม่ผ่าน</v>
          </cell>
          <cell r="N12">
            <v>0</v>
          </cell>
        </row>
        <row r="13">
          <cell r="C13">
            <v>65</v>
          </cell>
          <cell r="D13" t="str">
            <v>-</v>
          </cell>
          <cell r="E13">
            <v>69</v>
          </cell>
          <cell r="F13" t="str">
            <v>ค่อนข้างดี</v>
          </cell>
          <cell r="G13" t="str">
            <v>2.5</v>
          </cell>
          <cell r="J13">
            <v>50</v>
          </cell>
          <cell r="K13" t="str">
            <v>-</v>
          </cell>
          <cell r="L13">
            <v>64</v>
          </cell>
          <cell r="M13" t="str">
            <v>ผ่าน</v>
          </cell>
          <cell r="N13">
            <v>1</v>
          </cell>
        </row>
        <row r="14">
          <cell r="C14">
            <v>70</v>
          </cell>
          <cell r="D14" t="str">
            <v>-</v>
          </cell>
          <cell r="E14">
            <v>74</v>
          </cell>
          <cell r="F14" t="str">
            <v>ดี</v>
          </cell>
          <cell r="G14" t="str">
            <v>3</v>
          </cell>
          <cell r="J14">
            <v>65</v>
          </cell>
          <cell r="K14" t="str">
            <v>-</v>
          </cell>
          <cell r="L14">
            <v>79</v>
          </cell>
          <cell r="M14" t="str">
            <v>ดี</v>
          </cell>
          <cell r="N14">
            <v>2</v>
          </cell>
        </row>
        <row r="15">
          <cell r="C15">
            <v>75</v>
          </cell>
          <cell r="D15" t="str">
            <v>-</v>
          </cell>
          <cell r="E15">
            <v>79</v>
          </cell>
          <cell r="F15" t="str">
            <v>ดีมาก</v>
          </cell>
          <cell r="G15" t="str">
            <v>3.5</v>
          </cell>
          <cell r="J15">
            <v>80</v>
          </cell>
          <cell r="K15" t="str">
            <v>-</v>
          </cell>
          <cell r="L15">
            <v>100</v>
          </cell>
          <cell r="M15" t="str">
            <v>ดีเยี่ยม</v>
          </cell>
          <cell r="N15">
            <v>3</v>
          </cell>
        </row>
        <row r="16">
          <cell r="C16">
            <v>80</v>
          </cell>
          <cell r="D16" t="str">
            <v>-</v>
          </cell>
          <cell r="E16">
            <v>100</v>
          </cell>
          <cell r="F16" t="str">
            <v>ดีเยี่ยม</v>
          </cell>
          <cell r="G16" t="str">
            <v>4</v>
          </cell>
        </row>
      </sheetData>
      <sheetData sheetId="3" refreshError="1"/>
      <sheetData sheetId="4" refreshError="1"/>
      <sheetData sheetId="5" refreshError="1"/>
      <sheetData sheetId="6">
        <row r="1">
          <cell r="A1" t="str">
            <v>ม.ค.</v>
          </cell>
          <cell r="C1" t="str">
            <v xml:space="preserve"> /</v>
          </cell>
          <cell r="D1" t="str">
            <v>ภาษาไทย</v>
          </cell>
          <cell r="F1" t="str">
            <v>มกราคม</v>
          </cell>
          <cell r="G1">
            <v>1</v>
          </cell>
          <cell r="J1" t="str">
            <v>ชั่วโมง/ปี</v>
          </cell>
          <cell r="K1" t="str">
            <v>ครู</v>
          </cell>
        </row>
        <row r="2">
          <cell r="A2" t="str">
            <v>ม.ค./ก.พ.</v>
          </cell>
          <cell r="B2" t="str">
            <v>หัวหน้างานวิชาการ</v>
          </cell>
          <cell r="C2" t="str">
            <v>ป</v>
          </cell>
          <cell r="D2" t="str">
            <v>คณิตศาสตร์</v>
          </cell>
          <cell r="E2" t="str">
            <v>มัธยมศึกษาตอนต้น</v>
          </cell>
          <cell r="F2" t="str">
            <v>กุมภาพันธ์</v>
          </cell>
          <cell r="G2">
            <v>2</v>
          </cell>
          <cell r="H2">
            <v>2554</v>
          </cell>
          <cell r="I2" t="str">
            <v>มัธยมศึกษาปีที่ 1</v>
          </cell>
          <cell r="J2" t="str">
            <v>ชั่วโมง/สัปดาห์</v>
          </cell>
          <cell r="K2" t="str">
            <v>ครูชำนาญการ</v>
          </cell>
          <cell r="L2">
            <v>0</v>
          </cell>
          <cell r="M2">
            <v>10</v>
          </cell>
        </row>
        <row r="3">
          <cell r="A3" t="str">
            <v>ก.พ.</v>
          </cell>
          <cell r="B3" t="str">
            <v>รองผู้อำนวยการ</v>
          </cell>
          <cell r="C3" t="str">
            <v>ล</v>
          </cell>
          <cell r="D3" t="str">
            <v>วิทยาศาสตร์</v>
          </cell>
          <cell r="E3" t="str">
            <v>มัธยมศึกษาตอนปลาย</v>
          </cell>
          <cell r="F3" t="str">
            <v>มีนาคม</v>
          </cell>
          <cell r="G3">
            <v>3</v>
          </cell>
          <cell r="H3">
            <v>2555</v>
          </cell>
          <cell r="I3" t="str">
            <v>มัธยมศึกษาปีที่ 2</v>
          </cell>
          <cell r="K3" t="str">
            <v>ครูชำนาญการพิเศษ</v>
          </cell>
          <cell r="L3">
            <v>1</v>
          </cell>
          <cell r="M3">
            <v>20</v>
          </cell>
        </row>
        <row r="4">
          <cell r="A4" t="str">
            <v>ก.พ./มี.ค.</v>
          </cell>
          <cell r="B4" t="str">
            <v>รองผู้อำนวยการกลุ่มงานวิชาการ</v>
          </cell>
          <cell r="C4" t="str">
            <v>ข</v>
          </cell>
          <cell r="D4" t="str">
            <v>สังคมศึกษา ศาสนาและวัฒนธรรม</v>
          </cell>
          <cell r="F4" t="str">
            <v>เมษายน</v>
          </cell>
          <cell r="G4">
            <v>4</v>
          </cell>
          <cell r="H4">
            <v>2556</v>
          </cell>
          <cell r="I4" t="str">
            <v>มัธยมศึกษาปีที่ 3</v>
          </cell>
          <cell r="K4" t="str">
            <v>ครูเชี่ยวชาญ</v>
          </cell>
          <cell r="L4">
            <v>2</v>
          </cell>
          <cell r="M4">
            <v>30</v>
          </cell>
        </row>
        <row r="5">
          <cell r="A5" t="str">
            <v>มี.ค.</v>
          </cell>
          <cell r="B5" t="str">
            <v>ผู้อำนวยการ</v>
          </cell>
          <cell r="C5" t="str">
            <v xml:space="preserve"> -</v>
          </cell>
          <cell r="D5" t="str">
            <v>สุขศึกษาและพลศึกษา</v>
          </cell>
          <cell r="F5" t="str">
            <v>พฤษภาคม</v>
          </cell>
          <cell r="G5">
            <v>5</v>
          </cell>
          <cell r="H5">
            <v>2557</v>
          </cell>
          <cell r="I5" t="str">
            <v>มัธยมศึกษาปีที่ 4</v>
          </cell>
          <cell r="K5" t="str">
            <v>ครูเชี่ยวชาญพิเศษ</v>
          </cell>
          <cell r="M5">
            <v>40</v>
          </cell>
        </row>
        <row r="6">
          <cell r="A6" t="str">
            <v>มี.ค./เม.ย.</v>
          </cell>
          <cell r="B6" t="str">
            <v>อาจารย์ใหญ่</v>
          </cell>
          <cell r="D6" t="str">
            <v>ศิลปะ</v>
          </cell>
          <cell r="F6" t="str">
            <v>มิถุนายน</v>
          </cell>
          <cell r="G6">
            <v>6</v>
          </cell>
          <cell r="H6">
            <v>2558</v>
          </cell>
          <cell r="I6" t="str">
            <v>มัธยมศึกษาปีที่ 5</v>
          </cell>
          <cell r="K6" t="str">
            <v>รองผู้อำนวยการ</v>
          </cell>
          <cell r="M6">
            <v>50</v>
          </cell>
        </row>
        <row r="7">
          <cell r="A7" t="str">
            <v>เม.ย.</v>
          </cell>
          <cell r="B7" t="str">
            <v>ครูใหญ่</v>
          </cell>
          <cell r="D7" t="str">
            <v>การงานอาชีพและเทคโนโลยี</v>
          </cell>
          <cell r="F7" t="str">
            <v>กรกฎาคม</v>
          </cell>
          <cell r="G7">
            <v>7</v>
          </cell>
          <cell r="H7">
            <v>2559</v>
          </cell>
          <cell r="I7" t="str">
            <v>มัธยมศึกษาปีที่ 6</v>
          </cell>
          <cell r="K7" t="str">
            <v>ผู้อำนวยการ</v>
          </cell>
          <cell r="M7">
            <v>60</v>
          </cell>
        </row>
        <row r="8">
          <cell r="A8" t="str">
            <v>เม.ย./พ.ค.</v>
          </cell>
          <cell r="D8" t="str">
            <v>ภาษาต่างประเทศ</v>
          </cell>
          <cell r="F8" t="str">
            <v>สิงหาคม</v>
          </cell>
          <cell r="G8">
            <v>8</v>
          </cell>
          <cell r="H8">
            <v>2560</v>
          </cell>
          <cell r="M8">
            <v>70</v>
          </cell>
        </row>
        <row r="9">
          <cell r="A9" t="str">
            <v>พ.ค.</v>
          </cell>
          <cell r="D9" t="str">
            <v>กิจกรรมพัฒนาผู้เรียน</v>
          </cell>
          <cell r="F9" t="str">
            <v>กันยายน</v>
          </cell>
          <cell r="G9">
            <v>9</v>
          </cell>
          <cell r="H9">
            <v>2561</v>
          </cell>
          <cell r="K9" t="str">
            <v>พนักงานราชการ</v>
          </cell>
          <cell r="M9">
            <v>80</v>
          </cell>
        </row>
        <row r="10">
          <cell r="A10" t="str">
            <v>พ.ค./มิ.ย.</v>
          </cell>
          <cell r="D10" t="str">
            <v>กิจกรรมแนะแนว</v>
          </cell>
          <cell r="F10" t="str">
            <v>ตุลาคม</v>
          </cell>
          <cell r="G10">
            <v>10</v>
          </cell>
          <cell r="H10">
            <v>2562</v>
          </cell>
          <cell r="K10" t="str">
            <v>ครูอัตราจ้าง</v>
          </cell>
          <cell r="M10">
            <v>90</v>
          </cell>
        </row>
        <row r="11">
          <cell r="A11" t="str">
            <v>มิ.ย.</v>
          </cell>
          <cell r="D11" t="str">
            <v>กิจกรรมนักเรียน</v>
          </cell>
          <cell r="F11" t="str">
            <v>พฤศจิกายน</v>
          </cell>
          <cell r="G11">
            <v>11</v>
          </cell>
          <cell r="H11">
            <v>2563</v>
          </cell>
          <cell r="K11" t="str">
            <v>ครูผู้ช่วย</v>
          </cell>
          <cell r="M11">
            <v>100</v>
          </cell>
        </row>
        <row r="12">
          <cell r="A12" t="str">
            <v>มิ.ย./ก.ค.</v>
          </cell>
          <cell r="D12" t="str">
            <v>กิจกรรมเพื่อสังคมและสาธารณประโยชน์</v>
          </cell>
          <cell r="F12" t="str">
            <v>ธันวาคม</v>
          </cell>
          <cell r="G12">
            <v>12</v>
          </cell>
          <cell r="H12">
            <v>2564</v>
          </cell>
        </row>
        <row r="13">
          <cell r="A13" t="str">
            <v>ก.ค.</v>
          </cell>
          <cell r="G13">
            <v>13</v>
          </cell>
          <cell r="H13">
            <v>2565</v>
          </cell>
          <cell r="K13" t="str">
            <v>นักศึกษาฝึกประสบการณ์ฯ</v>
          </cell>
        </row>
        <row r="14">
          <cell r="A14" t="str">
            <v>ก.ค./ส.ค.</v>
          </cell>
          <cell r="G14">
            <v>14</v>
          </cell>
          <cell r="H14">
            <v>2566</v>
          </cell>
        </row>
        <row r="15">
          <cell r="A15" t="str">
            <v>ส.ค.</v>
          </cell>
          <cell r="G15">
            <v>15</v>
          </cell>
          <cell r="H15">
            <v>2567</v>
          </cell>
        </row>
        <row r="16">
          <cell r="A16" t="str">
            <v>ส.ค./ก.ย.</v>
          </cell>
          <cell r="G16">
            <v>16</v>
          </cell>
          <cell r="H16">
            <v>2568</v>
          </cell>
        </row>
        <row r="17">
          <cell r="A17" t="str">
            <v>ก.ย.</v>
          </cell>
          <cell r="G17">
            <v>17</v>
          </cell>
          <cell r="H17">
            <v>2569</v>
          </cell>
        </row>
        <row r="18">
          <cell r="A18" t="str">
            <v>ก.ย./ต.ค.</v>
          </cell>
          <cell r="G18">
            <v>18</v>
          </cell>
          <cell r="H18">
            <v>2570</v>
          </cell>
        </row>
        <row r="19">
          <cell r="A19" t="str">
            <v>ต.ค.</v>
          </cell>
          <cell r="G19">
            <v>19</v>
          </cell>
          <cell r="H19">
            <v>2571</v>
          </cell>
        </row>
        <row r="20">
          <cell r="A20" t="str">
            <v>ต.ค./พ.ย.</v>
          </cell>
          <cell r="G20">
            <v>20</v>
          </cell>
        </row>
        <row r="21">
          <cell r="A21" t="str">
            <v>พ.ย.</v>
          </cell>
          <cell r="G21">
            <v>21</v>
          </cell>
        </row>
        <row r="22">
          <cell r="A22" t="str">
            <v>พ.ย./ธ.ค.</v>
          </cell>
          <cell r="G22">
            <v>22</v>
          </cell>
        </row>
        <row r="23">
          <cell r="A23" t="str">
            <v>ธ.ค.</v>
          </cell>
          <cell r="G23">
            <v>23</v>
          </cell>
        </row>
        <row r="24">
          <cell r="G24">
            <v>24</v>
          </cell>
        </row>
        <row r="25">
          <cell r="G25">
            <v>25</v>
          </cell>
        </row>
        <row r="26">
          <cell r="G26">
            <v>26</v>
          </cell>
        </row>
        <row r="27">
          <cell r="G27">
            <v>27</v>
          </cell>
        </row>
        <row r="28">
          <cell r="G28">
            <v>28</v>
          </cell>
        </row>
        <row r="29">
          <cell r="G29">
            <v>29</v>
          </cell>
        </row>
        <row r="30">
          <cell r="G30">
            <v>30</v>
          </cell>
        </row>
        <row r="31">
          <cell r="G31">
            <v>31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00B0F0"/>
    <pageSetUpPr autoPageBreaks="0"/>
  </sheetPr>
  <dimension ref="A1:BD25"/>
  <sheetViews>
    <sheetView showGridLines="0" showWhiteSpace="0" zoomScaleSheetLayoutView="100" workbookViewId="0"/>
  </sheetViews>
  <sheetFormatPr defaultColWidth="0" defaultRowHeight="22.5" customHeight="1" zeroHeight="1"/>
  <cols>
    <col min="1" max="1" width="2.140625" style="4" customWidth="1"/>
    <col min="2" max="2" width="8.5703125" style="2" customWidth="1"/>
    <col min="3" max="3" width="20.140625" style="33" customWidth="1"/>
    <col min="4" max="4" width="6.7109375" style="34" customWidth="1"/>
    <col min="5" max="5" width="11.28515625" style="34" customWidth="1"/>
    <col min="6" max="6" width="19" style="34" customWidth="1"/>
    <col min="7" max="7" width="15.140625" style="33" customWidth="1"/>
    <col min="8" max="9" width="14" style="33" customWidth="1"/>
    <col min="10" max="10" width="5.7109375" style="33" customWidth="1"/>
    <col min="11" max="11" width="10.7109375" style="4" customWidth="1"/>
    <col min="12" max="14" width="10.7109375" style="35" hidden="1" customWidth="1"/>
    <col min="15" max="15" width="20.42578125" style="35" hidden="1" customWidth="1"/>
    <col min="16" max="16" width="9" style="35" hidden="1" customWidth="1"/>
    <col min="17" max="17" width="19.85546875" style="35" hidden="1" customWidth="1"/>
    <col min="18" max="19" width="9" style="35" hidden="1" customWidth="1"/>
    <col min="20" max="20" width="17.140625" style="35" hidden="1" customWidth="1"/>
    <col min="21" max="21" width="9" style="35" hidden="1" customWidth="1"/>
    <col min="22" max="22" width="9" style="36" hidden="1" customWidth="1"/>
    <col min="23" max="24" width="9" style="35" hidden="1" customWidth="1"/>
    <col min="25" max="51" width="5.42578125" style="35" hidden="1" customWidth="1"/>
    <col min="52" max="16384" width="9" style="35" hidden="1"/>
  </cols>
  <sheetData>
    <row r="1" spans="1:56" s="4" customFormat="1" ht="56.85" customHeight="1">
      <c r="A1"/>
      <c r="B1" s="2"/>
      <c r="C1" s="2"/>
      <c r="D1" s="3"/>
      <c r="E1" s="3"/>
      <c r="F1" s="3"/>
      <c r="G1" s="2"/>
      <c r="H1" s="2"/>
      <c r="I1" s="2"/>
      <c r="J1" s="2"/>
      <c r="V1" s="5"/>
    </row>
    <row r="2" spans="1:56" s="8" customFormat="1" ht="40.5" customHeight="1">
      <c r="A2" s="4"/>
      <c r="B2" s="2"/>
      <c r="C2" s="6"/>
      <c r="D2" s="180"/>
      <c r="E2" s="180"/>
      <c r="F2" s="180"/>
      <c r="G2" s="180"/>
      <c r="H2" s="7"/>
      <c r="I2" s="7"/>
      <c r="J2" s="7"/>
      <c r="K2" s="4"/>
      <c r="V2" s="9"/>
    </row>
    <row r="3" spans="1:56" s="15" customFormat="1" ht="30" customHeight="1">
      <c r="A3" s="10"/>
      <c r="B3" s="11"/>
      <c r="C3" s="12"/>
      <c r="D3" s="13"/>
      <c r="E3" s="13"/>
      <c r="F3" s="13"/>
      <c r="G3" s="14"/>
      <c r="H3" s="14"/>
      <c r="I3" s="14"/>
      <c r="J3" s="14"/>
      <c r="K3" s="10"/>
      <c r="O3" s="16" t="s">
        <v>2</v>
      </c>
      <c r="P3" s="17" t="s">
        <v>3</v>
      </c>
      <c r="Q3" s="16" t="s">
        <v>4</v>
      </c>
      <c r="R3" s="16" t="s">
        <v>1</v>
      </c>
      <c r="S3" s="16" t="s">
        <v>5</v>
      </c>
      <c r="T3" s="16" t="s">
        <v>6</v>
      </c>
      <c r="U3" s="15" t="s">
        <v>7</v>
      </c>
      <c r="V3" s="9"/>
      <c r="W3" s="15" t="s">
        <v>8</v>
      </c>
      <c r="X3" s="9" t="s">
        <v>9</v>
      </c>
      <c r="Z3" s="9">
        <v>1</v>
      </c>
      <c r="AA3" s="9">
        <v>2</v>
      </c>
      <c r="AB3" s="9">
        <v>3</v>
      </c>
      <c r="AC3" s="9">
        <v>4</v>
      </c>
      <c r="AD3" s="9">
        <v>5</v>
      </c>
      <c r="AE3" s="9">
        <v>6</v>
      </c>
      <c r="AF3" s="9">
        <v>7</v>
      </c>
      <c r="AG3" s="9">
        <v>8</v>
      </c>
      <c r="AH3" s="9">
        <v>9</v>
      </c>
      <c r="AI3" s="9">
        <v>10</v>
      </c>
      <c r="AJ3" s="9">
        <v>11</v>
      </c>
      <c r="AK3" s="9">
        <v>12</v>
      </c>
      <c r="AL3" s="9">
        <v>13</v>
      </c>
      <c r="AM3" s="9">
        <v>14</v>
      </c>
      <c r="AN3" s="9">
        <v>15</v>
      </c>
      <c r="AO3" s="9">
        <v>16</v>
      </c>
      <c r="AP3" s="9">
        <v>17</v>
      </c>
      <c r="AQ3" s="9">
        <v>18</v>
      </c>
      <c r="AR3" s="9">
        <v>19</v>
      </c>
      <c r="AS3" s="9">
        <v>20</v>
      </c>
      <c r="AT3" s="9">
        <v>21</v>
      </c>
      <c r="AU3" s="15">
        <v>22</v>
      </c>
      <c r="AV3" s="15">
        <v>23</v>
      </c>
      <c r="AW3" s="15">
        <v>24</v>
      </c>
      <c r="AX3" s="15">
        <v>25</v>
      </c>
      <c r="AY3" s="15">
        <v>26</v>
      </c>
      <c r="AZ3" s="15">
        <v>27</v>
      </c>
      <c r="BA3" s="15">
        <v>28</v>
      </c>
      <c r="BB3" s="15">
        <v>29</v>
      </c>
      <c r="BC3" s="15">
        <v>30</v>
      </c>
      <c r="BD3" s="15">
        <v>31</v>
      </c>
    </row>
    <row r="4" spans="1:56" s="8" customFormat="1" ht="24.75">
      <c r="A4" s="4"/>
      <c r="B4" s="2"/>
      <c r="C4" s="18" t="s">
        <v>10</v>
      </c>
      <c r="D4" s="181"/>
      <c r="E4" s="182"/>
      <c r="F4" s="182"/>
      <c r="G4" s="182"/>
      <c r="H4" s="182"/>
      <c r="I4" s="183"/>
      <c r="J4" s="111"/>
      <c r="K4" s="4"/>
      <c r="O4" s="19"/>
      <c r="P4" s="19"/>
      <c r="Q4" s="19"/>
      <c r="R4" s="19"/>
      <c r="S4" s="19"/>
      <c r="T4" s="19"/>
      <c r="V4" s="9"/>
      <c r="X4" s="9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0" t="s">
        <v>16</v>
      </c>
      <c r="AE4" s="20" t="s">
        <v>17</v>
      </c>
      <c r="AF4" s="20" t="s">
        <v>18</v>
      </c>
      <c r="AG4" s="20" t="s">
        <v>19</v>
      </c>
      <c r="AH4" s="20" t="s">
        <v>20</v>
      </c>
      <c r="AI4" s="20" t="s">
        <v>21</v>
      </c>
      <c r="AJ4" s="20" t="s">
        <v>22</v>
      </c>
      <c r="AK4" s="20" t="s">
        <v>23</v>
      </c>
      <c r="AL4" s="20"/>
      <c r="AM4" s="20"/>
      <c r="AN4" s="20"/>
      <c r="AO4" s="20"/>
      <c r="AP4" s="20"/>
      <c r="AQ4" s="20"/>
    </row>
    <row r="5" spans="1:56" s="8" customFormat="1" ht="24.75">
      <c r="A5" s="4"/>
      <c r="B5" s="2"/>
      <c r="C5" s="18" t="s">
        <v>24</v>
      </c>
      <c r="D5" s="181"/>
      <c r="E5" s="182"/>
      <c r="F5" s="182"/>
      <c r="G5" s="182"/>
      <c r="H5" s="182"/>
      <c r="I5" s="183"/>
      <c r="J5" s="111"/>
      <c r="K5" s="4"/>
      <c r="O5" s="19" t="s">
        <v>31</v>
      </c>
      <c r="P5" s="17">
        <v>1</v>
      </c>
      <c r="Q5" s="19" t="s">
        <v>25</v>
      </c>
      <c r="R5" s="19">
        <v>2550</v>
      </c>
      <c r="S5" s="21" t="s">
        <v>26</v>
      </c>
      <c r="T5" s="19" t="s">
        <v>27</v>
      </c>
      <c r="U5" s="8" t="s">
        <v>28</v>
      </c>
      <c r="V5" s="9"/>
      <c r="W5" s="8" t="s">
        <v>29</v>
      </c>
    </row>
    <row r="6" spans="1:56" s="8" customFormat="1" ht="24.75">
      <c r="A6" s="4"/>
      <c r="B6" s="2"/>
      <c r="C6" s="18" t="s">
        <v>30</v>
      </c>
      <c r="D6" s="181"/>
      <c r="E6" s="182"/>
      <c r="F6" s="182"/>
      <c r="G6" s="182"/>
      <c r="H6" s="182"/>
      <c r="I6" s="183"/>
      <c r="J6" s="111"/>
      <c r="K6" s="4"/>
      <c r="O6" s="19" t="s">
        <v>39</v>
      </c>
      <c r="P6" s="17">
        <v>2</v>
      </c>
      <c r="Q6" s="19" t="s">
        <v>32</v>
      </c>
      <c r="R6" s="19">
        <v>2551</v>
      </c>
      <c r="S6" s="21" t="s">
        <v>33</v>
      </c>
      <c r="T6" s="19" t="s">
        <v>34</v>
      </c>
      <c r="U6" s="8" t="s">
        <v>35</v>
      </c>
      <c r="V6" s="9"/>
      <c r="W6" s="8" t="s">
        <v>36</v>
      </c>
      <c r="AA6" s="8" t="s">
        <v>37</v>
      </c>
      <c r="AC6" s="8">
        <v>5</v>
      </c>
      <c r="AD6" s="8">
        <v>10</v>
      </c>
      <c r="AE6" s="8">
        <v>15</v>
      </c>
      <c r="AF6" s="8">
        <v>20</v>
      </c>
      <c r="AG6" s="8">
        <v>25</v>
      </c>
      <c r="AH6" s="8">
        <v>30</v>
      </c>
      <c r="AI6" s="8">
        <v>35</v>
      </c>
      <c r="AJ6" s="8">
        <v>40</v>
      </c>
      <c r="AK6" s="8">
        <v>45</v>
      </c>
      <c r="AL6" s="8">
        <v>50</v>
      </c>
      <c r="AM6" s="8">
        <v>55</v>
      </c>
      <c r="AN6" s="8">
        <v>60</v>
      </c>
      <c r="AO6" s="8">
        <v>65</v>
      </c>
      <c r="AP6" s="8">
        <v>70</v>
      </c>
      <c r="AQ6" s="8">
        <v>75</v>
      </c>
      <c r="AR6" s="8">
        <v>80</v>
      </c>
      <c r="AS6" s="8">
        <v>85</v>
      </c>
      <c r="AT6" s="8">
        <v>90</v>
      </c>
      <c r="AU6" s="8">
        <v>95</v>
      </c>
      <c r="AV6" s="8">
        <v>100</v>
      </c>
    </row>
    <row r="7" spans="1:56" s="8" customFormat="1" ht="24.75">
      <c r="A7" s="4"/>
      <c r="B7" s="2"/>
      <c r="C7" s="18" t="s">
        <v>38</v>
      </c>
      <c r="D7" s="181"/>
      <c r="E7" s="182"/>
      <c r="F7" s="182"/>
      <c r="G7" s="182"/>
      <c r="H7" s="182"/>
      <c r="I7" s="183"/>
      <c r="J7" s="111"/>
      <c r="K7" s="4"/>
      <c r="P7" s="17">
        <v>3</v>
      </c>
      <c r="Q7" s="19" t="s">
        <v>40</v>
      </c>
      <c r="R7" s="19">
        <v>2552</v>
      </c>
      <c r="S7" s="21" t="s">
        <v>41</v>
      </c>
      <c r="T7" s="19" t="s">
        <v>42</v>
      </c>
      <c r="V7" s="9"/>
      <c r="W7" s="8" t="s">
        <v>43</v>
      </c>
    </row>
    <row r="8" spans="1:56" s="8" customFormat="1" ht="24.75">
      <c r="A8" s="4"/>
      <c r="B8" s="2"/>
      <c r="C8" s="18" t="s">
        <v>44</v>
      </c>
      <c r="D8" s="181"/>
      <c r="E8" s="182"/>
      <c r="F8" s="182"/>
      <c r="G8" s="182"/>
      <c r="H8" s="182"/>
      <c r="I8" s="183"/>
      <c r="J8" s="111"/>
      <c r="K8" s="4"/>
      <c r="P8" s="17">
        <v>4</v>
      </c>
      <c r="Q8" s="19" t="s">
        <v>45</v>
      </c>
      <c r="R8" s="19">
        <v>2553</v>
      </c>
      <c r="S8" s="21" t="s">
        <v>46</v>
      </c>
      <c r="T8" s="8" t="s">
        <v>47</v>
      </c>
      <c r="V8" s="9"/>
      <c r="W8" s="8" t="s">
        <v>48</v>
      </c>
    </row>
    <row r="9" spans="1:56" s="8" customFormat="1" ht="24.75" customHeight="1">
      <c r="A9" s="4"/>
      <c r="B9" s="2"/>
      <c r="C9" s="22"/>
      <c r="D9" s="23"/>
      <c r="E9" s="23"/>
      <c r="F9" s="23"/>
      <c r="G9" s="24"/>
      <c r="H9" s="24"/>
      <c r="I9" s="24"/>
      <c r="J9" s="24"/>
      <c r="K9" s="4"/>
      <c r="O9" s="9" t="s">
        <v>0</v>
      </c>
      <c r="P9" s="17">
        <v>5</v>
      </c>
      <c r="Q9" s="19" t="s">
        <v>49</v>
      </c>
      <c r="R9" s="19">
        <v>2554</v>
      </c>
      <c r="S9" s="21" t="s">
        <v>50</v>
      </c>
      <c r="T9" s="8" t="s">
        <v>51</v>
      </c>
      <c r="V9" s="9"/>
      <c r="W9" s="8" t="s">
        <v>52</v>
      </c>
    </row>
    <row r="10" spans="1:56" s="8" customFormat="1" ht="26.25">
      <c r="A10" s="4"/>
      <c r="B10" s="2"/>
      <c r="C10" s="18" t="s">
        <v>2</v>
      </c>
      <c r="D10" s="181"/>
      <c r="E10" s="182"/>
      <c r="F10" s="183"/>
      <c r="G10" s="25" t="s">
        <v>4</v>
      </c>
      <c r="H10" s="181" t="s">
        <v>25</v>
      </c>
      <c r="I10" s="188"/>
      <c r="J10" s="112"/>
      <c r="K10" s="4"/>
      <c r="M10" s="117">
        <f>IF(H10="","",IF(H10="ชั้นมัธยมศึกษาปีที่  1",1,IF(H10="ชั้นมัธยมศึกษาปีที่  2",2,IF(H10="ชั้นมัธยมศึกษาปีที่  3",3,IF(H10="ชั้นมัธยมศึกษาปีที่  4",4,IF(H10="ชั้นมัธยมศึกษาปีที่  5",5,IF(H10="ชั้นมัธยมศึกษาปีที่  6",6)))))))</f>
        <v>1</v>
      </c>
      <c r="O10" s="9"/>
      <c r="P10" s="17">
        <v>6</v>
      </c>
      <c r="Q10" s="19" t="s">
        <v>53</v>
      </c>
      <c r="R10" s="19">
        <v>2555</v>
      </c>
      <c r="S10" s="21" t="s">
        <v>54</v>
      </c>
      <c r="T10" s="8" t="s">
        <v>55</v>
      </c>
      <c r="V10" s="9"/>
      <c r="W10" s="8" t="s">
        <v>56</v>
      </c>
    </row>
    <row r="11" spans="1:56" s="8" customFormat="1" ht="25.5">
      <c r="A11" s="4"/>
      <c r="B11" s="2"/>
      <c r="C11" s="18" t="s">
        <v>57</v>
      </c>
      <c r="D11" s="181"/>
      <c r="E11" s="182"/>
      <c r="F11" s="183"/>
      <c r="G11" s="18" t="s">
        <v>1</v>
      </c>
      <c r="H11" s="181"/>
      <c r="I11" s="188"/>
      <c r="J11" s="112"/>
      <c r="K11" s="4"/>
      <c r="O11" s="9">
        <v>1</v>
      </c>
      <c r="P11" s="16"/>
      <c r="R11" s="19">
        <v>2556</v>
      </c>
      <c r="S11" s="21" t="s">
        <v>58</v>
      </c>
      <c r="T11" s="8" t="s">
        <v>59</v>
      </c>
      <c r="V11" s="9"/>
      <c r="W11" s="8" t="s">
        <v>60</v>
      </c>
    </row>
    <row r="12" spans="1:56" s="8" customFormat="1" ht="24.75">
      <c r="A12" s="4"/>
      <c r="B12" s="2"/>
      <c r="C12" s="18" t="s">
        <v>61</v>
      </c>
      <c r="D12" s="181"/>
      <c r="E12" s="182"/>
      <c r="F12" s="182"/>
      <c r="G12" s="189"/>
      <c r="H12" s="182"/>
      <c r="I12" s="183"/>
      <c r="J12" s="111"/>
      <c r="K12" s="4"/>
      <c r="O12" s="9">
        <v>2</v>
      </c>
      <c r="R12" s="19">
        <v>2557</v>
      </c>
      <c r="T12" s="8" t="s">
        <v>62</v>
      </c>
      <c r="V12" s="9"/>
      <c r="W12" s="8" t="s">
        <v>63</v>
      </c>
    </row>
    <row r="13" spans="1:56" s="8" customFormat="1" ht="24.75" customHeight="1">
      <c r="A13" s="4"/>
      <c r="B13" s="2"/>
      <c r="C13" s="18" t="s">
        <v>64</v>
      </c>
      <c r="D13" s="190"/>
      <c r="E13" s="191"/>
      <c r="F13" s="191"/>
      <c r="G13" s="191"/>
      <c r="H13" s="191"/>
      <c r="I13" s="192"/>
      <c r="J13" s="111"/>
      <c r="K13" s="4"/>
      <c r="O13" s="9">
        <v>3</v>
      </c>
      <c r="R13" s="19">
        <v>2558</v>
      </c>
      <c r="T13" s="8" t="s">
        <v>65</v>
      </c>
      <c r="V13" s="9"/>
    </row>
    <row r="14" spans="1:56" s="8" customFormat="1" ht="25.5" customHeight="1">
      <c r="A14" s="4"/>
      <c r="B14" s="2"/>
      <c r="C14" s="18" t="s">
        <v>66</v>
      </c>
      <c r="D14" s="26"/>
      <c r="E14" s="193" t="s">
        <v>28</v>
      </c>
      <c r="F14" s="194"/>
      <c r="G14" s="150" t="s">
        <v>67</v>
      </c>
      <c r="H14" s="27" t="str">
        <f>IF(D14="","",D14/2)</f>
        <v/>
      </c>
      <c r="I14" s="28" t="s">
        <v>5</v>
      </c>
      <c r="J14" s="110"/>
      <c r="K14" s="4"/>
      <c r="R14" s="19">
        <v>2559</v>
      </c>
      <c r="T14" s="8" t="s">
        <v>68</v>
      </c>
      <c r="V14" s="9"/>
    </row>
    <row r="15" spans="1:56" s="8" customFormat="1" ht="25.5" customHeight="1">
      <c r="A15" s="1"/>
      <c r="B15" s="2"/>
      <c r="C15" s="18" t="s">
        <v>69</v>
      </c>
      <c r="D15" s="181"/>
      <c r="E15" s="186"/>
      <c r="F15" s="186"/>
      <c r="G15" s="186"/>
      <c r="H15" s="186"/>
      <c r="I15" s="187"/>
      <c r="J15" s="113"/>
      <c r="K15" s="4"/>
      <c r="R15" s="19">
        <v>2560</v>
      </c>
      <c r="T15" s="8" t="s">
        <v>70</v>
      </c>
      <c r="V15" s="9"/>
    </row>
    <row r="16" spans="1:56" s="8" customFormat="1" ht="24.75">
      <c r="A16" s="4"/>
      <c r="B16" s="2"/>
      <c r="C16" s="18" t="s">
        <v>72</v>
      </c>
      <c r="D16" s="181"/>
      <c r="E16" s="182"/>
      <c r="F16" s="183"/>
      <c r="G16" s="18" t="s">
        <v>71</v>
      </c>
      <c r="H16" s="184"/>
      <c r="I16" s="185"/>
      <c r="J16" s="111"/>
      <c r="K16" s="4"/>
      <c r="V16" s="9"/>
    </row>
    <row r="17" spans="1:22" s="8" customFormat="1" ht="24.75">
      <c r="A17" s="4"/>
      <c r="B17" s="2"/>
      <c r="C17" s="29" t="s">
        <v>73</v>
      </c>
      <c r="D17" s="30"/>
      <c r="E17" s="31" t="s">
        <v>11</v>
      </c>
      <c r="F17" s="30"/>
      <c r="G17" s="32" t="s">
        <v>74</v>
      </c>
      <c r="H17" s="181"/>
      <c r="I17" s="183"/>
      <c r="J17" s="111"/>
      <c r="K17" s="4"/>
      <c r="V17" s="9"/>
    </row>
    <row r="18" spans="1:22" s="8" customFormat="1" ht="24.75">
      <c r="A18" s="4"/>
      <c r="B18" s="2"/>
      <c r="C18" s="29"/>
      <c r="D18" s="116"/>
      <c r="E18" s="114"/>
      <c r="F18" s="116"/>
      <c r="G18" s="115"/>
      <c r="H18" s="111"/>
      <c r="I18" s="111"/>
      <c r="J18" s="111"/>
      <c r="K18" s="4"/>
      <c r="V18" s="9"/>
    </row>
    <row r="19" spans="1:22" s="4" customFormat="1" ht="56.85" customHeight="1">
      <c r="B19" s="2"/>
      <c r="C19" s="2"/>
      <c r="D19" s="3"/>
      <c r="E19" s="3"/>
      <c r="F19" s="3"/>
      <c r="G19" s="2"/>
      <c r="H19" s="2"/>
      <c r="I19" s="2"/>
      <c r="J19" s="2"/>
      <c r="V19" s="5"/>
    </row>
    <row r="20" spans="1:22" hidden="1"/>
    <row r="21" spans="1:22" ht="22.5" hidden="1" customHeight="1"/>
    <row r="22" spans="1:22" ht="22.5" hidden="1" customHeight="1"/>
    <row r="23" spans="1:22" ht="22.5" hidden="1" customHeight="1"/>
    <row r="24" spans="1:22" ht="22.5" hidden="1" customHeight="1"/>
    <row r="25" spans="1:22" ht="22.5" hidden="1" customHeight="1"/>
  </sheetData>
  <sheetProtection selectLockedCells="1"/>
  <mergeCells count="17">
    <mergeCell ref="H17:I17"/>
    <mergeCell ref="D16:F16"/>
    <mergeCell ref="H16:I16"/>
    <mergeCell ref="D8:I8"/>
    <mergeCell ref="D15:I15"/>
    <mergeCell ref="D10:F10"/>
    <mergeCell ref="H10:I10"/>
    <mergeCell ref="D11:F11"/>
    <mergeCell ref="H11:I11"/>
    <mergeCell ref="D12:I12"/>
    <mergeCell ref="D13:I13"/>
    <mergeCell ref="E14:F14"/>
    <mergeCell ref="D2:G2"/>
    <mergeCell ref="D4:I4"/>
    <mergeCell ref="D5:I5"/>
    <mergeCell ref="D6:I6"/>
    <mergeCell ref="D7:I7"/>
  </mergeCells>
  <dataValidations count="7">
    <dataValidation type="list" allowBlank="1" showInputMessage="1" showErrorMessage="1" sqref="F17:F18">
      <formula1>$Y$4:$AK$4</formula1>
    </dataValidation>
    <dataValidation type="list" allowBlank="1" showInputMessage="1" showErrorMessage="1" sqref="D17:D18">
      <formula1>$Y$3:$BD$3</formula1>
    </dataValidation>
    <dataValidation type="list" allowBlank="1" showInputMessage="1" showErrorMessage="1" sqref="H17:J18 H11">
      <formula1>$R$4:$R$15</formula1>
    </dataValidation>
    <dataValidation type="list" allowBlank="1" showInputMessage="1" showErrorMessage="1" sqref="D11:F11">
      <formula1>$O$10:$O$13</formula1>
    </dataValidation>
    <dataValidation type="list" allowBlank="1" showInputMessage="1" showErrorMessage="1" sqref="D15">
      <formula1>$T$4:$T$15</formula1>
    </dataValidation>
    <dataValidation type="list" allowBlank="1" showInputMessage="1" showErrorMessage="1" sqref="H10">
      <formula1>$Q$4:$Q$10</formula1>
    </dataValidation>
    <dataValidation type="list" allowBlank="1" showInputMessage="1" showErrorMessage="1" sqref="D10:F10">
      <formula1>$O$4:$O$6</formula1>
    </dataValidation>
  </dataValidations>
  <pageMargins left="0.78740157480314965" right="0.39370078740157483" top="0.59055118110236227" bottom="0.39370078740157483" header="0" footer="0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8">
    <tabColor rgb="FF00B0F0"/>
  </sheetPr>
  <dimension ref="A1:Y1503"/>
  <sheetViews>
    <sheetView showGridLines="0" zoomScaleSheetLayoutView="100" workbookViewId="0">
      <pane ySplit="2" topLeftCell="A56" activePane="bottomLeft" state="frozen"/>
      <selection pane="bottomLeft"/>
    </sheetView>
  </sheetViews>
  <sheetFormatPr defaultColWidth="0" defaultRowHeight="0" customHeight="1" zeroHeight="1"/>
  <cols>
    <col min="1" max="1" width="10.7109375" style="151" customWidth="1"/>
    <col min="2" max="2" width="8.5703125" style="41" customWidth="1"/>
    <col min="3" max="3" width="7.140625" style="41" customWidth="1"/>
    <col min="4" max="4" width="12.140625" style="42" customWidth="1"/>
    <col min="5" max="6" width="20.7109375" style="42" customWidth="1"/>
    <col min="7" max="7" width="11.85546875" style="138" customWidth="1"/>
    <col min="8" max="8" width="3" style="151" customWidth="1"/>
    <col min="9" max="9" width="18.42578125" style="42" customWidth="1"/>
    <col min="10" max="10" width="6.140625" style="75" customWidth="1"/>
    <col min="11" max="11" width="4.85546875" style="42" customWidth="1"/>
    <col min="12" max="12" width="10.7109375" style="151" customWidth="1"/>
    <col min="13" max="13" width="8" style="75" hidden="1" customWidth="1"/>
    <col min="14" max="14" width="5" style="76" hidden="1" customWidth="1"/>
    <col min="15" max="15" width="3.85546875" style="42" hidden="1" customWidth="1"/>
    <col min="16" max="25" width="4" style="42" hidden="1" customWidth="1"/>
    <col min="26" max="16384" width="9.140625" style="42" hidden="1"/>
  </cols>
  <sheetData>
    <row r="1" spans="1:16" s="151" customFormat="1" ht="56.25" customHeight="1" thickBot="1">
      <c r="G1" s="152"/>
      <c r="J1" s="153"/>
      <c r="M1" s="153"/>
      <c r="N1" s="154"/>
    </row>
    <row r="2" spans="1:16" s="70" customFormat="1" ht="24.75" customHeight="1" thickBot="1">
      <c r="A2" s="155"/>
      <c r="B2" s="88" t="s">
        <v>4</v>
      </c>
      <c r="C2" s="89" t="s">
        <v>3</v>
      </c>
      <c r="D2" s="89" t="s">
        <v>77</v>
      </c>
      <c r="E2" s="108" t="s">
        <v>86</v>
      </c>
      <c r="F2" s="136" t="s">
        <v>87</v>
      </c>
      <c r="G2" s="137" t="s">
        <v>483</v>
      </c>
      <c r="H2" s="157"/>
      <c r="I2" s="198" t="s">
        <v>88</v>
      </c>
      <c r="J2" s="199"/>
      <c r="K2" s="200"/>
      <c r="L2" s="157"/>
      <c r="M2" s="72"/>
      <c r="N2" s="72"/>
    </row>
    <row r="3" spans="1:16" s="47" customFormat="1" ht="20.100000000000001" customHeight="1">
      <c r="A3" s="156"/>
      <c r="B3" s="122">
        <v>1</v>
      </c>
      <c r="C3" s="122">
        <v>1</v>
      </c>
      <c r="D3" s="123" t="s">
        <v>169</v>
      </c>
      <c r="E3" s="124" t="s">
        <v>170</v>
      </c>
      <c r="F3" s="125" t="s">
        <v>171</v>
      </c>
      <c r="G3" s="141"/>
      <c r="H3" s="158"/>
      <c r="I3" s="126" t="s">
        <v>96</v>
      </c>
      <c r="J3" s="127">
        <f>SUM(M4:M9)</f>
        <v>110</v>
      </c>
      <c r="K3" s="128" t="s">
        <v>95</v>
      </c>
      <c r="L3" s="158"/>
      <c r="M3" s="71" t="s">
        <v>158</v>
      </c>
      <c r="N3" s="71" t="str">
        <f>B3&amp;C3</f>
        <v>11</v>
      </c>
      <c r="O3" s="99" t="str">
        <f>B3&amp;"/"&amp;C3</f>
        <v>1/1</v>
      </c>
      <c r="P3" s="139"/>
    </row>
    <row r="4" spans="1:16" s="47" customFormat="1" ht="20.100000000000001" customHeight="1">
      <c r="A4" s="156"/>
      <c r="B4" s="121">
        <v>1</v>
      </c>
      <c r="C4" s="121">
        <v>1</v>
      </c>
      <c r="D4" s="118" t="s">
        <v>172</v>
      </c>
      <c r="E4" s="119" t="s">
        <v>173</v>
      </c>
      <c r="F4" s="120" t="s">
        <v>174</v>
      </c>
      <c r="G4" s="141"/>
      <c r="H4" s="158"/>
      <c r="I4" s="80" t="s">
        <v>89</v>
      </c>
      <c r="J4" s="81">
        <f t="shared" ref="J4:J8" si="0">IF(M4=0,"-",M4)</f>
        <v>110</v>
      </c>
      <c r="K4" s="82" t="s">
        <v>95</v>
      </c>
      <c r="L4" s="158"/>
      <c r="M4" s="73">
        <f>COUNTIF($B$3:$B$1502,1)</f>
        <v>110</v>
      </c>
      <c r="N4" s="71" t="str">
        <f t="shared" ref="N4:N67" si="1">B4&amp;C4</f>
        <v>11</v>
      </c>
      <c r="O4" s="99" t="str">
        <f t="shared" ref="O4:O67" si="2">B4&amp;"/"&amp;C4</f>
        <v>1/1</v>
      </c>
      <c r="P4" s="104">
        <v>2</v>
      </c>
    </row>
    <row r="5" spans="1:16" s="47" customFormat="1" ht="20.100000000000001" customHeight="1">
      <c r="A5" s="156"/>
      <c r="B5" s="121">
        <v>1</v>
      </c>
      <c r="C5" s="121">
        <v>1</v>
      </c>
      <c r="D5" s="118" t="s">
        <v>175</v>
      </c>
      <c r="E5" s="119" t="s">
        <v>176</v>
      </c>
      <c r="F5" s="120" t="s">
        <v>177</v>
      </c>
      <c r="G5" s="141"/>
      <c r="H5" s="158"/>
      <c r="I5" s="77" t="s">
        <v>90</v>
      </c>
      <c r="J5" s="78" t="str">
        <f t="shared" si="0"/>
        <v>-</v>
      </c>
      <c r="K5" s="79" t="s">
        <v>95</v>
      </c>
      <c r="L5" s="158"/>
      <c r="M5" s="73">
        <f>COUNTIF($B$3:$B$1502,2)</f>
        <v>0</v>
      </c>
      <c r="N5" s="71" t="str">
        <f t="shared" si="1"/>
        <v>11</v>
      </c>
      <c r="O5" s="99" t="str">
        <f t="shared" si="2"/>
        <v>1/1</v>
      </c>
    </row>
    <row r="6" spans="1:16" s="47" customFormat="1" ht="20.100000000000001" customHeight="1">
      <c r="A6" s="156"/>
      <c r="B6" s="121">
        <v>1</v>
      </c>
      <c r="C6" s="121">
        <v>1</v>
      </c>
      <c r="D6" s="118" t="s">
        <v>178</v>
      </c>
      <c r="E6" s="119" t="s">
        <v>179</v>
      </c>
      <c r="F6" s="120" t="s">
        <v>180</v>
      </c>
      <c r="G6" s="141"/>
      <c r="H6" s="159"/>
      <c r="I6" s="77" t="s">
        <v>91</v>
      </c>
      <c r="J6" s="78" t="str">
        <f t="shared" si="0"/>
        <v>-</v>
      </c>
      <c r="K6" s="79" t="s">
        <v>95</v>
      </c>
      <c r="L6" s="159"/>
      <c r="M6" s="73">
        <f>COUNTIF($B$3:$B$1502,3)</f>
        <v>0</v>
      </c>
      <c r="N6" s="71" t="str">
        <f t="shared" si="1"/>
        <v>11</v>
      </c>
      <c r="O6" s="99" t="str">
        <f t="shared" si="2"/>
        <v>1/1</v>
      </c>
    </row>
    <row r="7" spans="1:16" s="47" customFormat="1" ht="20.100000000000001" customHeight="1">
      <c r="A7" s="156"/>
      <c r="B7" s="121">
        <v>1</v>
      </c>
      <c r="C7" s="121">
        <v>1</v>
      </c>
      <c r="D7" s="118" t="s">
        <v>181</v>
      </c>
      <c r="E7" s="119" t="s">
        <v>182</v>
      </c>
      <c r="F7" s="120" t="s">
        <v>183</v>
      </c>
      <c r="G7" s="141"/>
      <c r="H7" s="159"/>
      <c r="I7" s="77" t="s">
        <v>92</v>
      </c>
      <c r="J7" s="78" t="str">
        <f t="shared" si="0"/>
        <v>-</v>
      </c>
      <c r="K7" s="79" t="s">
        <v>95</v>
      </c>
      <c r="L7" s="159"/>
      <c r="M7" s="73">
        <f>COUNTIF($B$3:$B$1502,4)</f>
        <v>0</v>
      </c>
      <c r="N7" s="71" t="str">
        <f t="shared" si="1"/>
        <v>11</v>
      </c>
      <c r="O7" s="99" t="str">
        <f t="shared" si="2"/>
        <v>1/1</v>
      </c>
    </row>
    <row r="8" spans="1:16" s="47" customFormat="1" ht="20.100000000000001" customHeight="1">
      <c r="A8" s="156"/>
      <c r="B8" s="121">
        <v>1</v>
      </c>
      <c r="C8" s="121">
        <v>1</v>
      </c>
      <c r="D8" s="118" t="s">
        <v>184</v>
      </c>
      <c r="E8" s="119" t="s">
        <v>185</v>
      </c>
      <c r="F8" s="120" t="s">
        <v>186</v>
      </c>
      <c r="G8" s="141"/>
      <c r="H8" s="159"/>
      <c r="I8" s="77" t="s">
        <v>93</v>
      </c>
      <c r="J8" s="78" t="str">
        <f t="shared" si="0"/>
        <v>-</v>
      </c>
      <c r="K8" s="79" t="s">
        <v>95</v>
      </c>
      <c r="L8" s="159"/>
      <c r="M8" s="73">
        <f>COUNTIF($B$3:$B$1502,5)</f>
        <v>0</v>
      </c>
      <c r="N8" s="71" t="str">
        <f t="shared" si="1"/>
        <v>11</v>
      </c>
      <c r="O8" s="99" t="str">
        <f t="shared" si="2"/>
        <v>1/1</v>
      </c>
    </row>
    <row r="9" spans="1:16" s="47" customFormat="1" ht="20.100000000000001" customHeight="1">
      <c r="A9" s="156"/>
      <c r="B9" s="121">
        <v>1</v>
      </c>
      <c r="C9" s="121">
        <v>1</v>
      </c>
      <c r="D9" s="118" t="s">
        <v>187</v>
      </c>
      <c r="E9" s="119" t="s">
        <v>188</v>
      </c>
      <c r="F9" s="120" t="s">
        <v>189</v>
      </c>
      <c r="G9" s="141"/>
      <c r="H9" s="159"/>
      <c r="I9" s="77" t="s">
        <v>94</v>
      </c>
      <c r="J9" s="78" t="str">
        <f t="shared" ref="J9" si="3">IF(M9=0,"-",M9)</f>
        <v>-</v>
      </c>
      <c r="K9" s="79" t="s">
        <v>95</v>
      </c>
      <c r="L9" s="159"/>
      <c r="M9" s="73">
        <f>COUNTIF($B$3:$B$1502,6)</f>
        <v>0</v>
      </c>
      <c r="N9" s="140" t="str">
        <f t="shared" ref="N9" si="4">B9&amp;C9</f>
        <v>11</v>
      </c>
      <c r="O9" s="99" t="str">
        <f t="shared" ref="O9" si="5">B9&amp;"/"&amp;C9</f>
        <v>1/1</v>
      </c>
    </row>
    <row r="10" spans="1:16" s="47" customFormat="1" ht="20.100000000000001" customHeight="1">
      <c r="A10" s="156"/>
      <c r="B10" s="121">
        <v>1</v>
      </c>
      <c r="C10" s="121">
        <v>1</v>
      </c>
      <c r="D10" s="118" t="s">
        <v>190</v>
      </c>
      <c r="E10" s="119" t="s">
        <v>191</v>
      </c>
      <c r="F10" s="120" t="s">
        <v>192</v>
      </c>
      <c r="G10" s="141"/>
      <c r="H10" s="159"/>
      <c r="I10" s="195" t="s">
        <v>97</v>
      </c>
      <c r="J10" s="196"/>
      <c r="K10" s="197"/>
      <c r="L10" s="159"/>
      <c r="M10" s="74"/>
      <c r="N10" s="71"/>
      <c r="O10" s="99"/>
    </row>
    <row r="11" spans="1:16" s="47" customFormat="1" ht="20.100000000000001" customHeight="1">
      <c r="A11" s="156"/>
      <c r="B11" s="121">
        <v>1</v>
      </c>
      <c r="C11" s="121">
        <v>1</v>
      </c>
      <c r="D11" s="118" t="s">
        <v>193</v>
      </c>
      <c r="E11" s="119" t="s">
        <v>194</v>
      </c>
      <c r="F11" s="120" t="s">
        <v>195</v>
      </c>
      <c r="G11" s="141"/>
      <c r="H11" s="159"/>
      <c r="I11" s="83" t="s">
        <v>98</v>
      </c>
      <c r="J11" s="86">
        <f t="shared" ref="J11:J70" si="6">IF(M11=0,"-",M11)</f>
        <v>26</v>
      </c>
      <c r="K11" s="84" t="s">
        <v>95</v>
      </c>
      <c r="L11" s="159"/>
      <c r="M11" s="74">
        <f>COUNTIF($N$3:$N$1502,11)</f>
        <v>26</v>
      </c>
      <c r="N11" s="140" t="str">
        <f t="shared" ref="N11:N48" si="7">B11&amp;C11</f>
        <v>11</v>
      </c>
      <c r="O11" s="99" t="str">
        <f t="shared" ref="O11:O48" si="8">B11&amp;"/"&amp;C11</f>
        <v>1/1</v>
      </c>
    </row>
    <row r="12" spans="1:16" s="47" customFormat="1" ht="20.100000000000001" customHeight="1">
      <c r="A12" s="156"/>
      <c r="B12" s="121">
        <v>1</v>
      </c>
      <c r="C12" s="121">
        <v>1</v>
      </c>
      <c r="D12" s="118" t="s">
        <v>196</v>
      </c>
      <c r="E12" s="119" t="s">
        <v>197</v>
      </c>
      <c r="F12" s="120" t="s">
        <v>198</v>
      </c>
      <c r="G12" s="141"/>
      <c r="H12" s="159"/>
      <c r="I12" s="83" t="s">
        <v>99</v>
      </c>
      <c r="J12" s="86">
        <f t="shared" si="6"/>
        <v>27</v>
      </c>
      <c r="K12" s="84" t="s">
        <v>95</v>
      </c>
      <c r="L12" s="159"/>
      <c r="M12" s="74">
        <f>COUNTIF($N$3:$N$1502,12)</f>
        <v>27</v>
      </c>
      <c r="N12" s="140" t="str">
        <f t="shared" si="7"/>
        <v>11</v>
      </c>
      <c r="O12" s="99" t="str">
        <f t="shared" si="8"/>
        <v>1/1</v>
      </c>
    </row>
    <row r="13" spans="1:16" s="47" customFormat="1" ht="20.100000000000001" customHeight="1">
      <c r="A13" s="156"/>
      <c r="B13" s="121">
        <v>1</v>
      </c>
      <c r="C13" s="121">
        <v>1</v>
      </c>
      <c r="D13" s="118" t="s">
        <v>199</v>
      </c>
      <c r="E13" s="119" t="s">
        <v>200</v>
      </c>
      <c r="F13" s="120" t="s">
        <v>201</v>
      </c>
      <c r="G13" s="141"/>
      <c r="H13" s="159"/>
      <c r="I13" s="83" t="s">
        <v>100</v>
      </c>
      <c r="J13" s="86">
        <f t="shared" si="6"/>
        <v>28</v>
      </c>
      <c r="K13" s="84" t="s">
        <v>95</v>
      </c>
      <c r="L13" s="159"/>
      <c r="M13" s="74">
        <f>COUNTIF($N$3:$N$1502,13)</f>
        <v>28</v>
      </c>
      <c r="N13" s="140" t="str">
        <f t="shared" si="7"/>
        <v>11</v>
      </c>
      <c r="O13" s="99" t="str">
        <f t="shared" si="8"/>
        <v>1/1</v>
      </c>
    </row>
    <row r="14" spans="1:16" s="47" customFormat="1" ht="20.100000000000001" customHeight="1">
      <c r="A14" s="156"/>
      <c r="B14" s="121">
        <v>1</v>
      </c>
      <c r="C14" s="121">
        <v>1</v>
      </c>
      <c r="D14" s="118" t="s">
        <v>202</v>
      </c>
      <c r="E14" s="119" t="s">
        <v>203</v>
      </c>
      <c r="F14" s="120" t="s">
        <v>204</v>
      </c>
      <c r="G14" s="141"/>
      <c r="H14" s="159"/>
      <c r="I14" s="83" t="s">
        <v>101</v>
      </c>
      <c r="J14" s="86">
        <f t="shared" si="6"/>
        <v>28</v>
      </c>
      <c r="K14" s="84" t="s">
        <v>95</v>
      </c>
      <c r="L14" s="159"/>
      <c r="M14" s="74">
        <f>COUNTIF($N$3:$N$1502,14)</f>
        <v>28</v>
      </c>
      <c r="N14" s="140" t="str">
        <f t="shared" si="7"/>
        <v>11</v>
      </c>
      <c r="O14" s="99" t="str">
        <f t="shared" si="8"/>
        <v>1/1</v>
      </c>
    </row>
    <row r="15" spans="1:16" s="47" customFormat="1" ht="20.100000000000001" customHeight="1">
      <c r="A15" s="156"/>
      <c r="B15" s="121">
        <v>1</v>
      </c>
      <c r="C15" s="121">
        <v>1</v>
      </c>
      <c r="D15" s="118" t="s">
        <v>205</v>
      </c>
      <c r="E15" s="119" t="s">
        <v>206</v>
      </c>
      <c r="F15" s="120" t="s">
        <v>207</v>
      </c>
      <c r="G15" s="141"/>
      <c r="H15" s="159"/>
      <c r="I15" s="83" t="s">
        <v>102</v>
      </c>
      <c r="J15" s="86" t="str">
        <f t="shared" si="6"/>
        <v>-</v>
      </c>
      <c r="K15" s="84" t="s">
        <v>95</v>
      </c>
      <c r="L15" s="159"/>
      <c r="M15" s="74">
        <f>COUNTIF($N$3:$N$1502,15)</f>
        <v>0</v>
      </c>
      <c r="N15" s="140" t="str">
        <f t="shared" si="7"/>
        <v>11</v>
      </c>
      <c r="O15" s="99" t="str">
        <f t="shared" si="8"/>
        <v>1/1</v>
      </c>
    </row>
    <row r="16" spans="1:16" s="47" customFormat="1" ht="20.100000000000001" customHeight="1">
      <c r="A16" s="156"/>
      <c r="B16" s="121">
        <v>1</v>
      </c>
      <c r="C16" s="121">
        <v>1</v>
      </c>
      <c r="D16" s="118" t="s">
        <v>208</v>
      </c>
      <c r="E16" s="119" t="s">
        <v>209</v>
      </c>
      <c r="F16" s="120" t="s">
        <v>210</v>
      </c>
      <c r="G16" s="141"/>
      <c r="H16" s="159"/>
      <c r="I16" s="83" t="s">
        <v>103</v>
      </c>
      <c r="J16" s="86" t="str">
        <f t="shared" si="6"/>
        <v>-</v>
      </c>
      <c r="K16" s="84" t="s">
        <v>95</v>
      </c>
      <c r="L16" s="159"/>
      <c r="M16" s="74">
        <f>COUNTIF($N$3:$N$1502,16)</f>
        <v>0</v>
      </c>
      <c r="N16" s="140" t="str">
        <f t="shared" si="7"/>
        <v>11</v>
      </c>
      <c r="O16" s="99" t="str">
        <f t="shared" si="8"/>
        <v>1/1</v>
      </c>
    </row>
    <row r="17" spans="1:15" s="47" customFormat="1" ht="20.100000000000001" customHeight="1">
      <c r="A17" s="156"/>
      <c r="B17" s="121">
        <v>1</v>
      </c>
      <c r="C17" s="121">
        <v>1</v>
      </c>
      <c r="D17" s="118" t="s">
        <v>211</v>
      </c>
      <c r="E17" s="119" t="s">
        <v>212</v>
      </c>
      <c r="F17" s="120" t="s">
        <v>213</v>
      </c>
      <c r="G17" s="141"/>
      <c r="H17" s="159"/>
      <c r="I17" s="83" t="s">
        <v>104</v>
      </c>
      <c r="J17" s="86" t="str">
        <f t="shared" si="6"/>
        <v>-</v>
      </c>
      <c r="K17" s="84" t="s">
        <v>95</v>
      </c>
      <c r="L17" s="159"/>
      <c r="M17" s="74">
        <f>COUNTIF($N$3:$N$1502,17)</f>
        <v>0</v>
      </c>
      <c r="N17" s="140" t="str">
        <f t="shared" si="7"/>
        <v>11</v>
      </c>
      <c r="O17" s="99" t="str">
        <f t="shared" si="8"/>
        <v>1/1</v>
      </c>
    </row>
    <row r="18" spans="1:15" s="47" customFormat="1" ht="20.100000000000001" customHeight="1">
      <c r="A18" s="156"/>
      <c r="B18" s="121">
        <v>1</v>
      </c>
      <c r="C18" s="121">
        <v>1</v>
      </c>
      <c r="D18" s="118" t="s">
        <v>214</v>
      </c>
      <c r="E18" s="119" t="s">
        <v>215</v>
      </c>
      <c r="F18" s="120" t="s">
        <v>216</v>
      </c>
      <c r="G18" s="141"/>
      <c r="H18" s="159"/>
      <c r="I18" s="83" t="s">
        <v>105</v>
      </c>
      <c r="J18" s="86" t="str">
        <f t="shared" si="6"/>
        <v>-</v>
      </c>
      <c r="K18" s="84" t="s">
        <v>95</v>
      </c>
      <c r="L18" s="159"/>
      <c r="M18" s="74">
        <f>COUNTIF($N$3:$N$1502,18)</f>
        <v>0</v>
      </c>
      <c r="N18" s="140" t="str">
        <f t="shared" si="7"/>
        <v>11</v>
      </c>
      <c r="O18" s="99" t="str">
        <f t="shared" si="8"/>
        <v>1/1</v>
      </c>
    </row>
    <row r="19" spans="1:15" s="47" customFormat="1" ht="20.100000000000001" customHeight="1">
      <c r="A19" s="156"/>
      <c r="B19" s="121">
        <v>1</v>
      </c>
      <c r="C19" s="121">
        <v>1</v>
      </c>
      <c r="D19" s="118" t="s">
        <v>217</v>
      </c>
      <c r="E19" s="119" t="s">
        <v>218</v>
      </c>
      <c r="F19" s="120" t="s">
        <v>219</v>
      </c>
      <c r="G19" s="141"/>
      <c r="H19" s="159"/>
      <c r="I19" s="83" t="s">
        <v>106</v>
      </c>
      <c r="J19" s="86" t="str">
        <f t="shared" si="6"/>
        <v>-</v>
      </c>
      <c r="K19" s="84" t="s">
        <v>95</v>
      </c>
      <c r="L19" s="159"/>
      <c r="M19" s="74">
        <f>COUNTIF($N$3:$N$1502,19)</f>
        <v>0</v>
      </c>
      <c r="N19" s="140" t="str">
        <f t="shared" si="7"/>
        <v>11</v>
      </c>
      <c r="O19" s="99" t="str">
        <f t="shared" si="8"/>
        <v>1/1</v>
      </c>
    </row>
    <row r="20" spans="1:15" s="47" customFormat="1" ht="20.100000000000001" customHeight="1">
      <c r="A20" s="156"/>
      <c r="B20" s="121">
        <v>1</v>
      </c>
      <c r="C20" s="121">
        <v>1</v>
      </c>
      <c r="D20" s="118" t="s">
        <v>220</v>
      </c>
      <c r="E20" s="119" t="s">
        <v>221</v>
      </c>
      <c r="F20" s="120" t="s">
        <v>222</v>
      </c>
      <c r="G20" s="141"/>
      <c r="H20" s="159"/>
      <c r="I20" s="83" t="s">
        <v>107</v>
      </c>
      <c r="J20" s="86" t="str">
        <f t="shared" si="6"/>
        <v>-</v>
      </c>
      <c r="K20" s="84" t="s">
        <v>95</v>
      </c>
      <c r="L20" s="159"/>
      <c r="M20" s="74">
        <f>COUNTIF($N$3:$N$1502,110)</f>
        <v>0</v>
      </c>
      <c r="N20" s="140" t="str">
        <f t="shared" si="7"/>
        <v>11</v>
      </c>
      <c r="O20" s="99" t="str">
        <f t="shared" si="8"/>
        <v>1/1</v>
      </c>
    </row>
    <row r="21" spans="1:15" s="47" customFormat="1" ht="20.100000000000001" customHeight="1">
      <c r="A21" s="156"/>
      <c r="B21" s="121">
        <v>1</v>
      </c>
      <c r="C21" s="121">
        <v>1</v>
      </c>
      <c r="D21" s="118" t="s">
        <v>223</v>
      </c>
      <c r="E21" s="119" t="s">
        <v>224</v>
      </c>
      <c r="F21" s="120" t="s">
        <v>225</v>
      </c>
      <c r="G21" s="141"/>
      <c r="H21" s="159"/>
      <c r="I21" s="90" t="s">
        <v>108</v>
      </c>
      <c r="J21" s="91" t="str">
        <f t="shared" si="6"/>
        <v>-</v>
      </c>
      <c r="K21" s="92" t="s">
        <v>95</v>
      </c>
      <c r="L21" s="159"/>
      <c r="M21" s="74">
        <f>COUNTIF($N$3:$N$1502,21)</f>
        <v>0</v>
      </c>
      <c r="N21" s="140" t="str">
        <f t="shared" si="7"/>
        <v>11</v>
      </c>
      <c r="O21" s="99" t="str">
        <f t="shared" si="8"/>
        <v>1/1</v>
      </c>
    </row>
    <row r="22" spans="1:15" s="47" customFormat="1" ht="20.100000000000001" customHeight="1">
      <c r="A22" s="156"/>
      <c r="B22" s="121">
        <v>1</v>
      </c>
      <c r="C22" s="121">
        <v>1</v>
      </c>
      <c r="D22" s="118" t="s">
        <v>226</v>
      </c>
      <c r="E22" s="119" t="s">
        <v>227</v>
      </c>
      <c r="F22" s="120" t="s">
        <v>160</v>
      </c>
      <c r="G22" s="141"/>
      <c r="H22" s="159"/>
      <c r="I22" s="90" t="s">
        <v>109</v>
      </c>
      <c r="J22" s="91" t="str">
        <f t="shared" si="6"/>
        <v>-</v>
      </c>
      <c r="K22" s="92" t="s">
        <v>95</v>
      </c>
      <c r="L22" s="159"/>
      <c r="M22" s="74">
        <f>COUNTIF($N$3:$N$1502,22)</f>
        <v>0</v>
      </c>
      <c r="N22" s="140" t="str">
        <f t="shared" si="7"/>
        <v>11</v>
      </c>
      <c r="O22" s="99" t="str">
        <f t="shared" si="8"/>
        <v>1/1</v>
      </c>
    </row>
    <row r="23" spans="1:15" s="47" customFormat="1" ht="20.100000000000001" customHeight="1">
      <c r="A23" s="156"/>
      <c r="B23" s="121">
        <v>1</v>
      </c>
      <c r="C23" s="121">
        <v>1</v>
      </c>
      <c r="D23" s="118" t="s">
        <v>228</v>
      </c>
      <c r="E23" s="119" t="s">
        <v>229</v>
      </c>
      <c r="F23" s="120" t="s">
        <v>230</v>
      </c>
      <c r="G23" s="141"/>
      <c r="H23" s="159"/>
      <c r="I23" s="90" t="s">
        <v>110</v>
      </c>
      <c r="J23" s="91" t="str">
        <f t="shared" si="6"/>
        <v>-</v>
      </c>
      <c r="K23" s="92" t="s">
        <v>95</v>
      </c>
      <c r="L23" s="159"/>
      <c r="M23" s="74">
        <f>COUNTIF($N$3:$N$1502,23)</f>
        <v>0</v>
      </c>
      <c r="N23" s="140" t="str">
        <f t="shared" si="7"/>
        <v>11</v>
      </c>
      <c r="O23" s="99" t="str">
        <f t="shared" si="8"/>
        <v>1/1</v>
      </c>
    </row>
    <row r="24" spans="1:15" s="47" customFormat="1" ht="20.100000000000001" customHeight="1">
      <c r="A24" s="156"/>
      <c r="B24" s="121">
        <v>1</v>
      </c>
      <c r="C24" s="121">
        <v>1</v>
      </c>
      <c r="D24" s="118" t="s">
        <v>231</v>
      </c>
      <c r="E24" s="119" t="s">
        <v>232</v>
      </c>
      <c r="F24" s="120" t="s">
        <v>233</v>
      </c>
      <c r="G24" s="141"/>
      <c r="H24" s="159"/>
      <c r="I24" s="90" t="s">
        <v>111</v>
      </c>
      <c r="J24" s="91" t="str">
        <f t="shared" si="6"/>
        <v>-</v>
      </c>
      <c r="K24" s="92" t="s">
        <v>95</v>
      </c>
      <c r="L24" s="159"/>
      <c r="M24" s="74">
        <f>COUNTIF($N$3:$N$1502,24)</f>
        <v>0</v>
      </c>
      <c r="N24" s="140" t="str">
        <f t="shared" si="7"/>
        <v>11</v>
      </c>
      <c r="O24" s="99" t="str">
        <f t="shared" si="8"/>
        <v>1/1</v>
      </c>
    </row>
    <row r="25" spans="1:15" s="47" customFormat="1" ht="20.100000000000001" customHeight="1">
      <c r="A25" s="156"/>
      <c r="B25" s="121">
        <v>1</v>
      </c>
      <c r="C25" s="121">
        <v>1</v>
      </c>
      <c r="D25" s="118" t="s">
        <v>234</v>
      </c>
      <c r="E25" s="119" t="s">
        <v>235</v>
      </c>
      <c r="F25" s="120" t="s">
        <v>236</v>
      </c>
      <c r="G25" s="141"/>
      <c r="H25" s="159"/>
      <c r="I25" s="90" t="s">
        <v>112</v>
      </c>
      <c r="J25" s="91" t="str">
        <f t="shared" si="6"/>
        <v>-</v>
      </c>
      <c r="K25" s="92" t="s">
        <v>95</v>
      </c>
      <c r="L25" s="159"/>
      <c r="M25" s="74">
        <f>COUNTIF($N$3:$N$1502,25)</f>
        <v>0</v>
      </c>
      <c r="N25" s="140" t="str">
        <f t="shared" si="7"/>
        <v>11</v>
      </c>
      <c r="O25" s="99" t="str">
        <f t="shared" si="8"/>
        <v>1/1</v>
      </c>
    </row>
    <row r="26" spans="1:15" s="47" customFormat="1" ht="20.100000000000001" customHeight="1">
      <c r="A26" s="156"/>
      <c r="B26" s="121">
        <v>1</v>
      </c>
      <c r="C26" s="121">
        <v>1</v>
      </c>
      <c r="D26" s="118" t="s">
        <v>237</v>
      </c>
      <c r="E26" s="119" t="s">
        <v>238</v>
      </c>
      <c r="F26" s="120" t="s">
        <v>239</v>
      </c>
      <c r="G26" s="141"/>
      <c r="H26" s="159"/>
      <c r="I26" s="90" t="s">
        <v>113</v>
      </c>
      <c r="J26" s="91" t="str">
        <f t="shared" si="6"/>
        <v>-</v>
      </c>
      <c r="K26" s="92" t="s">
        <v>95</v>
      </c>
      <c r="L26" s="159"/>
      <c r="M26" s="74">
        <f>COUNTIF($N$3:$N$1502,269)</f>
        <v>0</v>
      </c>
      <c r="N26" s="140" t="str">
        <f t="shared" si="7"/>
        <v>11</v>
      </c>
      <c r="O26" s="99" t="str">
        <f t="shared" si="8"/>
        <v>1/1</v>
      </c>
    </row>
    <row r="27" spans="1:15" s="47" customFormat="1" ht="20.100000000000001" customHeight="1">
      <c r="A27" s="156"/>
      <c r="B27" s="121">
        <v>1</v>
      </c>
      <c r="C27" s="121">
        <v>1</v>
      </c>
      <c r="D27" s="118" t="s">
        <v>240</v>
      </c>
      <c r="E27" s="119" t="s">
        <v>241</v>
      </c>
      <c r="F27" s="120" t="s">
        <v>242</v>
      </c>
      <c r="G27" s="141"/>
      <c r="H27" s="159"/>
      <c r="I27" s="90" t="s">
        <v>114</v>
      </c>
      <c r="J27" s="91" t="str">
        <f t="shared" si="6"/>
        <v>-</v>
      </c>
      <c r="K27" s="92" t="s">
        <v>95</v>
      </c>
      <c r="L27" s="159"/>
      <c r="M27" s="74">
        <f>COUNTIF($N$3:$N$1502,27)</f>
        <v>0</v>
      </c>
      <c r="N27" s="140" t="str">
        <f t="shared" si="7"/>
        <v>11</v>
      </c>
      <c r="O27" s="99" t="str">
        <f t="shared" si="8"/>
        <v>1/1</v>
      </c>
    </row>
    <row r="28" spans="1:15" s="47" customFormat="1" ht="20.100000000000001" customHeight="1">
      <c r="A28" s="156"/>
      <c r="B28" s="121">
        <v>1</v>
      </c>
      <c r="C28" s="121">
        <v>1</v>
      </c>
      <c r="D28" s="118" t="s">
        <v>243</v>
      </c>
      <c r="E28" s="119" t="s">
        <v>244</v>
      </c>
      <c r="F28" s="120" t="s">
        <v>245</v>
      </c>
      <c r="G28" s="141"/>
      <c r="H28" s="159"/>
      <c r="I28" s="90" t="s">
        <v>115</v>
      </c>
      <c r="J28" s="91" t="str">
        <f t="shared" si="6"/>
        <v>-</v>
      </c>
      <c r="K28" s="92" t="s">
        <v>95</v>
      </c>
      <c r="L28" s="159"/>
      <c r="M28" s="74">
        <f>COUNTIF($N$3:$N$1502,28)</f>
        <v>0</v>
      </c>
      <c r="N28" s="140" t="str">
        <f t="shared" si="7"/>
        <v>11</v>
      </c>
      <c r="O28" s="99" t="str">
        <f t="shared" si="8"/>
        <v>1/1</v>
      </c>
    </row>
    <row r="29" spans="1:15" s="47" customFormat="1" ht="20.100000000000001" customHeight="1">
      <c r="A29" s="156"/>
      <c r="B29" s="121">
        <v>1</v>
      </c>
      <c r="C29" s="121">
        <v>1</v>
      </c>
      <c r="D29" s="118" t="s">
        <v>246</v>
      </c>
      <c r="E29" s="119" t="s">
        <v>247</v>
      </c>
      <c r="F29" s="120" t="s">
        <v>248</v>
      </c>
      <c r="G29" s="141"/>
      <c r="H29" s="159"/>
      <c r="I29" s="90" t="s">
        <v>116</v>
      </c>
      <c r="J29" s="91" t="str">
        <f t="shared" si="6"/>
        <v>-</v>
      </c>
      <c r="K29" s="92" t="s">
        <v>95</v>
      </c>
      <c r="L29" s="159"/>
      <c r="M29" s="74">
        <f>COUNTIF($N$3:$N$1502,29)</f>
        <v>0</v>
      </c>
      <c r="N29" s="140" t="str">
        <f t="shared" si="7"/>
        <v>11</v>
      </c>
      <c r="O29" s="99" t="str">
        <f t="shared" si="8"/>
        <v>1/1</v>
      </c>
    </row>
    <row r="30" spans="1:15" s="47" customFormat="1" ht="20.100000000000001" customHeight="1">
      <c r="A30" s="156"/>
      <c r="B30" s="121">
        <v>1</v>
      </c>
      <c r="C30" s="121">
        <v>2</v>
      </c>
      <c r="D30" s="118" t="s">
        <v>249</v>
      </c>
      <c r="E30" s="119" t="s">
        <v>250</v>
      </c>
      <c r="F30" s="120" t="s">
        <v>251</v>
      </c>
      <c r="G30" s="141"/>
      <c r="H30" s="159"/>
      <c r="I30" s="90" t="s">
        <v>117</v>
      </c>
      <c r="J30" s="91" t="str">
        <f t="shared" si="6"/>
        <v>-</v>
      </c>
      <c r="K30" s="92" t="s">
        <v>95</v>
      </c>
      <c r="L30" s="159"/>
      <c r="M30" s="74">
        <f>COUNTIF($N$3:$N$1502,210)</f>
        <v>0</v>
      </c>
      <c r="N30" s="140" t="str">
        <f t="shared" si="7"/>
        <v>12</v>
      </c>
      <c r="O30" s="99" t="str">
        <f t="shared" si="8"/>
        <v>1/2</v>
      </c>
    </row>
    <row r="31" spans="1:15" s="47" customFormat="1" ht="20.100000000000001" customHeight="1">
      <c r="A31" s="156"/>
      <c r="B31" s="121">
        <v>1</v>
      </c>
      <c r="C31" s="121">
        <v>2</v>
      </c>
      <c r="D31" s="118" t="s">
        <v>252</v>
      </c>
      <c r="E31" s="119" t="s">
        <v>253</v>
      </c>
      <c r="F31" s="120" t="s">
        <v>254</v>
      </c>
      <c r="G31" s="141"/>
      <c r="H31" s="159"/>
      <c r="I31" s="85" t="s">
        <v>118</v>
      </c>
      <c r="J31" s="86" t="str">
        <f t="shared" si="6"/>
        <v>-</v>
      </c>
      <c r="K31" s="87" t="s">
        <v>95</v>
      </c>
      <c r="L31" s="159"/>
      <c r="M31" s="74">
        <f>COUNTIF($N$3:$N$1502,31)</f>
        <v>0</v>
      </c>
      <c r="N31" s="140" t="str">
        <f t="shared" si="7"/>
        <v>12</v>
      </c>
      <c r="O31" s="99" t="str">
        <f t="shared" si="8"/>
        <v>1/2</v>
      </c>
    </row>
    <row r="32" spans="1:15" s="47" customFormat="1" ht="20.100000000000001" customHeight="1">
      <c r="A32" s="156"/>
      <c r="B32" s="121">
        <v>1</v>
      </c>
      <c r="C32" s="121">
        <v>2</v>
      </c>
      <c r="D32" s="118" t="s">
        <v>255</v>
      </c>
      <c r="E32" s="119" t="s">
        <v>256</v>
      </c>
      <c r="F32" s="120" t="s">
        <v>257</v>
      </c>
      <c r="G32" s="141"/>
      <c r="H32" s="159"/>
      <c r="I32" s="85" t="s">
        <v>119</v>
      </c>
      <c r="J32" s="86" t="str">
        <f t="shared" si="6"/>
        <v>-</v>
      </c>
      <c r="K32" s="87" t="s">
        <v>95</v>
      </c>
      <c r="L32" s="159"/>
      <c r="M32" s="74">
        <f>COUNTIF($N$3:$N$1502,32)</f>
        <v>0</v>
      </c>
      <c r="N32" s="140" t="str">
        <f t="shared" si="7"/>
        <v>12</v>
      </c>
      <c r="O32" s="99" t="str">
        <f t="shared" si="8"/>
        <v>1/2</v>
      </c>
    </row>
    <row r="33" spans="1:20" s="47" customFormat="1" ht="20.100000000000001" customHeight="1">
      <c r="A33" s="156"/>
      <c r="B33" s="121">
        <v>1</v>
      </c>
      <c r="C33" s="121">
        <v>2</v>
      </c>
      <c r="D33" s="118" t="s">
        <v>258</v>
      </c>
      <c r="E33" s="119" t="s">
        <v>259</v>
      </c>
      <c r="F33" s="120" t="s">
        <v>254</v>
      </c>
      <c r="G33" s="141"/>
      <c r="H33" s="159"/>
      <c r="I33" s="85" t="s">
        <v>120</v>
      </c>
      <c r="J33" s="86" t="str">
        <f t="shared" si="6"/>
        <v>-</v>
      </c>
      <c r="K33" s="87" t="s">
        <v>95</v>
      </c>
      <c r="L33" s="159"/>
      <c r="M33" s="74">
        <f>COUNTIF($N$3:$N$1502,33)</f>
        <v>0</v>
      </c>
      <c r="N33" s="140" t="str">
        <f t="shared" si="7"/>
        <v>12</v>
      </c>
      <c r="O33" s="99" t="str">
        <f t="shared" si="8"/>
        <v>1/2</v>
      </c>
    </row>
    <row r="34" spans="1:20" s="47" customFormat="1" ht="20.100000000000001" customHeight="1">
      <c r="A34" s="156"/>
      <c r="B34" s="121">
        <v>1</v>
      </c>
      <c r="C34" s="121">
        <v>2</v>
      </c>
      <c r="D34" s="118" t="s">
        <v>260</v>
      </c>
      <c r="E34" s="119" t="s">
        <v>261</v>
      </c>
      <c r="F34" s="120" t="s">
        <v>166</v>
      </c>
      <c r="G34" s="141"/>
      <c r="H34" s="159"/>
      <c r="I34" s="85" t="s">
        <v>121</v>
      </c>
      <c r="J34" s="86" t="str">
        <f t="shared" si="6"/>
        <v>-</v>
      </c>
      <c r="K34" s="87" t="s">
        <v>95</v>
      </c>
      <c r="L34" s="159"/>
      <c r="M34" s="74">
        <f>COUNTIF($N$3:$N$1502,34)</f>
        <v>0</v>
      </c>
      <c r="N34" s="140" t="str">
        <f t="shared" si="7"/>
        <v>12</v>
      </c>
      <c r="O34" s="99" t="str">
        <f t="shared" si="8"/>
        <v>1/2</v>
      </c>
    </row>
    <row r="35" spans="1:20" s="47" customFormat="1" ht="20.100000000000001" customHeight="1">
      <c r="A35" s="156"/>
      <c r="B35" s="121">
        <v>1</v>
      </c>
      <c r="C35" s="121">
        <v>2</v>
      </c>
      <c r="D35" s="118" t="s">
        <v>262</v>
      </c>
      <c r="E35" s="119" t="s">
        <v>263</v>
      </c>
      <c r="F35" s="120" t="s">
        <v>264</v>
      </c>
      <c r="G35" s="141"/>
      <c r="H35" s="159"/>
      <c r="I35" s="85" t="s">
        <v>122</v>
      </c>
      <c r="J35" s="86" t="str">
        <f t="shared" si="6"/>
        <v>-</v>
      </c>
      <c r="K35" s="87" t="s">
        <v>95</v>
      </c>
      <c r="L35" s="159"/>
      <c r="M35" s="74">
        <f>COUNTIF($N$3:$N$1502,35)</f>
        <v>0</v>
      </c>
      <c r="N35" s="140" t="str">
        <f t="shared" si="7"/>
        <v>12</v>
      </c>
      <c r="O35" s="99" t="str">
        <f t="shared" si="8"/>
        <v>1/2</v>
      </c>
    </row>
    <row r="36" spans="1:20" s="47" customFormat="1" ht="20.100000000000001" customHeight="1">
      <c r="A36" s="156"/>
      <c r="B36" s="121">
        <v>1</v>
      </c>
      <c r="C36" s="121">
        <v>2</v>
      </c>
      <c r="D36" s="118" t="s">
        <v>265</v>
      </c>
      <c r="E36" s="119" t="s">
        <v>266</v>
      </c>
      <c r="F36" s="120" t="s">
        <v>267</v>
      </c>
      <c r="G36" s="141"/>
      <c r="H36" s="159"/>
      <c r="I36" s="85" t="s">
        <v>123</v>
      </c>
      <c r="J36" s="86" t="str">
        <f t="shared" si="6"/>
        <v>-</v>
      </c>
      <c r="K36" s="87" t="s">
        <v>95</v>
      </c>
      <c r="L36" s="159"/>
      <c r="M36" s="74">
        <f>COUNTIF($N$3:$N$1502,36)</f>
        <v>0</v>
      </c>
      <c r="N36" s="140" t="str">
        <f t="shared" si="7"/>
        <v>12</v>
      </c>
      <c r="O36" s="99" t="str">
        <f t="shared" si="8"/>
        <v>1/2</v>
      </c>
    </row>
    <row r="37" spans="1:20" s="47" customFormat="1" ht="20.100000000000001" customHeight="1">
      <c r="A37" s="156"/>
      <c r="B37" s="121">
        <v>1</v>
      </c>
      <c r="C37" s="121">
        <v>2</v>
      </c>
      <c r="D37" s="118" t="s">
        <v>268</v>
      </c>
      <c r="E37" s="119" t="s">
        <v>269</v>
      </c>
      <c r="F37" s="120" t="s">
        <v>270</v>
      </c>
      <c r="G37" s="141"/>
      <c r="H37" s="159"/>
      <c r="I37" s="85" t="s">
        <v>124</v>
      </c>
      <c r="J37" s="86" t="str">
        <f t="shared" si="6"/>
        <v>-</v>
      </c>
      <c r="K37" s="87" t="s">
        <v>95</v>
      </c>
      <c r="L37" s="159"/>
      <c r="M37" s="74">
        <f>COUNTIF($N$3:$N$1502,37)</f>
        <v>0</v>
      </c>
      <c r="N37" s="140" t="str">
        <f t="shared" si="7"/>
        <v>12</v>
      </c>
      <c r="O37" s="99" t="str">
        <f t="shared" si="8"/>
        <v>1/2</v>
      </c>
    </row>
    <row r="38" spans="1:20" s="47" customFormat="1" ht="20.100000000000001" customHeight="1">
      <c r="A38" s="156"/>
      <c r="B38" s="121">
        <v>1</v>
      </c>
      <c r="C38" s="121">
        <v>2</v>
      </c>
      <c r="D38" s="118" t="s">
        <v>271</v>
      </c>
      <c r="E38" s="119" t="s">
        <v>272</v>
      </c>
      <c r="F38" s="120" t="s">
        <v>161</v>
      </c>
      <c r="G38" s="141"/>
      <c r="H38" s="159"/>
      <c r="I38" s="85" t="s">
        <v>125</v>
      </c>
      <c r="J38" s="86" t="str">
        <f t="shared" si="6"/>
        <v>-</v>
      </c>
      <c r="K38" s="87" t="s">
        <v>95</v>
      </c>
      <c r="L38" s="159"/>
      <c r="M38" s="74">
        <f>COUNTIF($N$3:$N$1502,38)</f>
        <v>0</v>
      </c>
      <c r="N38" s="140" t="str">
        <f t="shared" si="7"/>
        <v>12</v>
      </c>
      <c r="O38" s="99" t="str">
        <f t="shared" si="8"/>
        <v>1/2</v>
      </c>
    </row>
    <row r="39" spans="1:20" s="47" customFormat="1" ht="20.100000000000001" customHeight="1">
      <c r="A39" s="156"/>
      <c r="B39" s="121">
        <v>1</v>
      </c>
      <c r="C39" s="121">
        <v>2</v>
      </c>
      <c r="D39" s="118" t="s">
        <v>273</v>
      </c>
      <c r="E39" s="119" t="s">
        <v>274</v>
      </c>
      <c r="F39" s="120" t="s">
        <v>275</v>
      </c>
      <c r="G39" s="141"/>
      <c r="H39" s="159"/>
      <c r="I39" s="85" t="s">
        <v>126</v>
      </c>
      <c r="J39" s="86" t="str">
        <f t="shared" si="6"/>
        <v>-</v>
      </c>
      <c r="K39" s="87" t="s">
        <v>95</v>
      </c>
      <c r="L39" s="159"/>
      <c r="M39" s="74">
        <f>COUNTIF($N$3:$N$1502,39)</f>
        <v>0</v>
      </c>
      <c r="N39" s="140" t="str">
        <f t="shared" si="7"/>
        <v>12</v>
      </c>
      <c r="O39" s="99" t="str">
        <f t="shared" si="8"/>
        <v>1/2</v>
      </c>
    </row>
    <row r="40" spans="1:20" s="47" customFormat="1" ht="20.100000000000001" customHeight="1">
      <c r="A40" s="156"/>
      <c r="B40" s="121">
        <v>1</v>
      </c>
      <c r="C40" s="121">
        <v>2</v>
      </c>
      <c r="D40" s="118" t="s">
        <v>276</v>
      </c>
      <c r="E40" s="119" t="s">
        <v>277</v>
      </c>
      <c r="F40" s="120" t="s">
        <v>278</v>
      </c>
      <c r="G40" s="141"/>
      <c r="H40" s="159"/>
      <c r="I40" s="85" t="s">
        <v>127</v>
      </c>
      <c r="J40" s="86" t="str">
        <f t="shared" si="6"/>
        <v>-</v>
      </c>
      <c r="K40" s="87" t="s">
        <v>95</v>
      </c>
      <c r="L40" s="159"/>
      <c r="M40" s="74">
        <f>COUNTIF($N$3:$N$1502,310)</f>
        <v>0</v>
      </c>
      <c r="N40" s="140" t="str">
        <f t="shared" si="7"/>
        <v>12</v>
      </c>
      <c r="O40" s="99" t="str">
        <f t="shared" si="8"/>
        <v>1/2</v>
      </c>
    </row>
    <row r="41" spans="1:20" s="47" customFormat="1" ht="20.100000000000001" customHeight="1">
      <c r="A41" s="156"/>
      <c r="B41" s="121">
        <v>1</v>
      </c>
      <c r="C41" s="121">
        <v>2</v>
      </c>
      <c r="D41" s="118" t="s">
        <v>279</v>
      </c>
      <c r="E41" s="119" t="s">
        <v>280</v>
      </c>
      <c r="F41" s="120" t="s">
        <v>281</v>
      </c>
      <c r="G41" s="141"/>
      <c r="H41" s="159"/>
      <c r="I41" s="90" t="s">
        <v>128</v>
      </c>
      <c r="J41" s="91" t="str">
        <f t="shared" si="6"/>
        <v>-</v>
      </c>
      <c r="K41" s="92" t="s">
        <v>95</v>
      </c>
      <c r="L41" s="159"/>
      <c r="M41" s="74">
        <f>COUNTIF($N$3:$N$1502,41)</f>
        <v>0</v>
      </c>
      <c r="N41" s="140" t="str">
        <f t="shared" si="7"/>
        <v>12</v>
      </c>
      <c r="O41" s="99" t="str">
        <f t="shared" si="8"/>
        <v>1/2</v>
      </c>
    </row>
    <row r="42" spans="1:20" s="47" customFormat="1" ht="20.100000000000001" customHeight="1">
      <c r="A42" s="156"/>
      <c r="B42" s="121">
        <v>1</v>
      </c>
      <c r="C42" s="121">
        <v>2</v>
      </c>
      <c r="D42" s="118" t="s">
        <v>282</v>
      </c>
      <c r="E42" s="119" t="s">
        <v>283</v>
      </c>
      <c r="F42" s="120" t="s">
        <v>284</v>
      </c>
      <c r="G42" s="141"/>
      <c r="H42" s="159"/>
      <c r="I42" s="90" t="s">
        <v>129</v>
      </c>
      <c r="J42" s="91" t="str">
        <f t="shared" si="6"/>
        <v>-</v>
      </c>
      <c r="K42" s="92" t="s">
        <v>95</v>
      </c>
      <c r="L42" s="159"/>
      <c r="M42" s="74">
        <f>COUNTIF($N$3:$N$1502,42)</f>
        <v>0</v>
      </c>
      <c r="N42" s="140" t="str">
        <f t="shared" si="7"/>
        <v>12</v>
      </c>
      <c r="O42" s="99" t="str">
        <f t="shared" si="8"/>
        <v>1/2</v>
      </c>
    </row>
    <row r="43" spans="1:20" s="41" customFormat="1" ht="20.100000000000001" customHeight="1">
      <c r="A43" s="151"/>
      <c r="B43" s="121">
        <v>1</v>
      </c>
      <c r="C43" s="121">
        <v>2</v>
      </c>
      <c r="D43" s="118" t="s">
        <v>285</v>
      </c>
      <c r="E43" s="119" t="s">
        <v>286</v>
      </c>
      <c r="F43" s="120" t="s">
        <v>165</v>
      </c>
      <c r="G43" s="141"/>
      <c r="H43" s="159"/>
      <c r="I43" s="90" t="s">
        <v>130</v>
      </c>
      <c r="J43" s="91" t="str">
        <f t="shared" si="6"/>
        <v>-</v>
      </c>
      <c r="K43" s="92" t="s">
        <v>95</v>
      </c>
      <c r="L43" s="159"/>
      <c r="M43" s="74">
        <f>COUNTIF($N$3:$N$1502,43)</f>
        <v>0</v>
      </c>
      <c r="N43" s="140" t="str">
        <f t="shared" si="7"/>
        <v>12</v>
      </c>
      <c r="O43" s="99" t="str">
        <f t="shared" si="8"/>
        <v>1/2</v>
      </c>
      <c r="P43" s="109"/>
      <c r="Q43" s="109"/>
      <c r="R43" s="109"/>
      <c r="S43" s="109"/>
      <c r="T43" s="109"/>
    </row>
    <row r="44" spans="1:20" ht="20.100000000000001" customHeight="1">
      <c r="B44" s="121">
        <v>1</v>
      </c>
      <c r="C44" s="121">
        <v>2</v>
      </c>
      <c r="D44" s="118" t="s">
        <v>287</v>
      </c>
      <c r="E44" s="119" t="s">
        <v>288</v>
      </c>
      <c r="F44" s="120" t="s">
        <v>289</v>
      </c>
      <c r="G44" s="141"/>
      <c r="H44" s="159"/>
      <c r="I44" s="90" t="s">
        <v>131</v>
      </c>
      <c r="J44" s="91" t="str">
        <f t="shared" si="6"/>
        <v>-</v>
      </c>
      <c r="K44" s="92" t="s">
        <v>95</v>
      </c>
      <c r="L44" s="159"/>
      <c r="M44" s="74">
        <f>COUNTIF($N$3:$N$1502,44)</f>
        <v>0</v>
      </c>
      <c r="N44" s="140" t="str">
        <f t="shared" si="7"/>
        <v>12</v>
      </c>
      <c r="O44" s="99" t="str">
        <f t="shared" si="8"/>
        <v>1/2</v>
      </c>
    </row>
    <row r="45" spans="1:20" ht="20.100000000000001" customHeight="1">
      <c r="B45" s="121">
        <v>1</v>
      </c>
      <c r="C45" s="121">
        <v>2</v>
      </c>
      <c r="D45" s="118" t="s">
        <v>290</v>
      </c>
      <c r="E45" s="119" t="s">
        <v>291</v>
      </c>
      <c r="F45" s="120" t="s">
        <v>292</v>
      </c>
      <c r="G45" s="141"/>
      <c r="H45" s="159"/>
      <c r="I45" s="90" t="s">
        <v>132</v>
      </c>
      <c r="J45" s="91" t="str">
        <f t="shared" si="6"/>
        <v>-</v>
      </c>
      <c r="K45" s="92" t="s">
        <v>95</v>
      </c>
      <c r="L45" s="159"/>
      <c r="M45" s="74">
        <f>COUNTIF($N$3:$N$1502,45)</f>
        <v>0</v>
      </c>
      <c r="N45" s="140" t="str">
        <f t="shared" si="7"/>
        <v>12</v>
      </c>
      <c r="O45" s="99" t="str">
        <f t="shared" si="8"/>
        <v>1/2</v>
      </c>
    </row>
    <row r="46" spans="1:20" ht="20.100000000000001" customHeight="1">
      <c r="B46" s="121">
        <v>1</v>
      </c>
      <c r="C46" s="121">
        <v>2</v>
      </c>
      <c r="D46" s="118" t="s">
        <v>293</v>
      </c>
      <c r="E46" s="119" t="s">
        <v>294</v>
      </c>
      <c r="F46" s="120" t="s">
        <v>295</v>
      </c>
      <c r="G46" s="141"/>
      <c r="H46" s="159"/>
      <c r="I46" s="90" t="s">
        <v>133</v>
      </c>
      <c r="J46" s="91" t="str">
        <f t="shared" si="6"/>
        <v>-</v>
      </c>
      <c r="K46" s="92" t="s">
        <v>95</v>
      </c>
      <c r="L46" s="159"/>
      <c r="M46" s="74">
        <f>COUNTIF($N$3:$N$1502,46)</f>
        <v>0</v>
      </c>
      <c r="N46" s="140" t="str">
        <f t="shared" si="7"/>
        <v>12</v>
      </c>
      <c r="O46" s="99" t="str">
        <f t="shared" si="8"/>
        <v>1/2</v>
      </c>
    </row>
    <row r="47" spans="1:20" ht="20.100000000000001" customHeight="1">
      <c r="B47" s="121">
        <v>1</v>
      </c>
      <c r="C47" s="121">
        <v>2</v>
      </c>
      <c r="D47" s="118" t="s">
        <v>296</v>
      </c>
      <c r="E47" s="119" t="s">
        <v>297</v>
      </c>
      <c r="F47" s="120" t="s">
        <v>298</v>
      </c>
      <c r="G47" s="141"/>
      <c r="H47" s="159"/>
      <c r="I47" s="90" t="s">
        <v>134</v>
      </c>
      <c r="J47" s="91" t="str">
        <f t="shared" si="6"/>
        <v>-</v>
      </c>
      <c r="K47" s="92" t="s">
        <v>95</v>
      </c>
      <c r="L47" s="159"/>
      <c r="M47" s="74">
        <f>COUNTIF($N$3:$N$1502,47)</f>
        <v>0</v>
      </c>
      <c r="N47" s="140" t="str">
        <f t="shared" si="7"/>
        <v>12</v>
      </c>
      <c r="O47" s="99" t="str">
        <f t="shared" si="8"/>
        <v>1/2</v>
      </c>
    </row>
    <row r="48" spans="1:20" ht="20.100000000000001" customHeight="1">
      <c r="B48" s="121">
        <v>1</v>
      </c>
      <c r="C48" s="121">
        <v>2</v>
      </c>
      <c r="D48" s="118" t="s">
        <v>299</v>
      </c>
      <c r="E48" s="119" t="s">
        <v>300</v>
      </c>
      <c r="F48" s="120" t="s">
        <v>301</v>
      </c>
      <c r="G48" s="141"/>
      <c r="H48" s="159"/>
      <c r="I48" s="90" t="s">
        <v>135</v>
      </c>
      <c r="J48" s="91" t="str">
        <f t="shared" si="6"/>
        <v>-</v>
      </c>
      <c r="K48" s="92" t="s">
        <v>95</v>
      </c>
      <c r="L48" s="159"/>
      <c r="M48" s="74">
        <f>COUNTIF($N$3:$N$1502,49)</f>
        <v>0</v>
      </c>
      <c r="N48" s="140" t="str">
        <f t="shared" si="7"/>
        <v>12</v>
      </c>
      <c r="O48" s="99" t="str">
        <f t="shared" si="8"/>
        <v>1/2</v>
      </c>
    </row>
    <row r="49" spans="2:15" ht="20.100000000000001" customHeight="1">
      <c r="B49" s="121">
        <v>1</v>
      </c>
      <c r="C49" s="121">
        <v>2</v>
      </c>
      <c r="D49" s="118" t="s">
        <v>302</v>
      </c>
      <c r="E49" s="119" t="s">
        <v>303</v>
      </c>
      <c r="F49" s="120" t="s">
        <v>304</v>
      </c>
      <c r="G49" s="141"/>
      <c r="H49" s="159"/>
      <c r="I49" s="90" t="s">
        <v>136</v>
      </c>
      <c r="J49" s="91" t="str">
        <f t="shared" si="6"/>
        <v>-</v>
      </c>
      <c r="K49" s="92" t="s">
        <v>95</v>
      </c>
      <c r="L49" s="159"/>
      <c r="M49" s="74">
        <f>COUNTIF($N$3:$N$1502,49)</f>
        <v>0</v>
      </c>
      <c r="N49" s="71" t="str">
        <f t="shared" si="1"/>
        <v>12</v>
      </c>
      <c r="O49" s="99" t="str">
        <f t="shared" si="2"/>
        <v>1/2</v>
      </c>
    </row>
    <row r="50" spans="2:15" ht="20.100000000000001" customHeight="1">
      <c r="B50" s="121">
        <v>1</v>
      </c>
      <c r="C50" s="121">
        <v>2</v>
      </c>
      <c r="D50" s="118" t="s">
        <v>305</v>
      </c>
      <c r="E50" s="119" t="s">
        <v>306</v>
      </c>
      <c r="F50" s="120" t="s">
        <v>307</v>
      </c>
      <c r="G50" s="141"/>
      <c r="H50" s="159"/>
      <c r="I50" s="90" t="s">
        <v>137</v>
      </c>
      <c r="J50" s="91" t="str">
        <f t="shared" si="6"/>
        <v>-</v>
      </c>
      <c r="K50" s="92" t="s">
        <v>95</v>
      </c>
      <c r="L50" s="159"/>
      <c r="M50" s="74">
        <f>COUNTIF($N$3:$N$1502,410)</f>
        <v>0</v>
      </c>
      <c r="N50" s="71" t="str">
        <f t="shared" si="1"/>
        <v>12</v>
      </c>
      <c r="O50" s="99" t="str">
        <f t="shared" si="2"/>
        <v>1/2</v>
      </c>
    </row>
    <row r="51" spans="2:15" ht="20.100000000000001" customHeight="1">
      <c r="B51" s="121">
        <v>1</v>
      </c>
      <c r="C51" s="121">
        <v>2</v>
      </c>
      <c r="D51" s="118" t="s">
        <v>308</v>
      </c>
      <c r="E51" s="119" t="s">
        <v>309</v>
      </c>
      <c r="F51" s="120" t="s">
        <v>310</v>
      </c>
      <c r="G51" s="141"/>
      <c r="H51" s="159"/>
      <c r="I51" s="85" t="s">
        <v>138</v>
      </c>
      <c r="J51" s="86" t="str">
        <f t="shared" si="6"/>
        <v>-</v>
      </c>
      <c r="K51" s="87" t="s">
        <v>95</v>
      </c>
      <c r="L51" s="159"/>
      <c r="M51" s="74">
        <f>COUNTIF($N$3:$N$1502,51)</f>
        <v>0</v>
      </c>
      <c r="N51" s="71" t="str">
        <f t="shared" si="1"/>
        <v>12</v>
      </c>
      <c r="O51" s="99" t="str">
        <f t="shared" si="2"/>
        <v>1/2</v>
      </c>
    </row>
    <row r="52" spans="2:15" ht="20.100000000000001" customHeight="1">
      <c r="B52" s="121">
        <v>1</v>
      </c>
      <c r="C52" s="121">
        <v>2</v>
      </c>
      <c r="D52" s="118" t="s">
        <v>311</v>
      </c>
      <c r="E52" s="119" t="s">
        <v>312</v>
      </c>
      <c r="F52" s="120" t="s">
        <v>313</v>
      </c>
      <c r="G52" s="141"/>
      <c r="H52" s="159"/>
      <c r="I52" s="85" t="s">
        <v>139</v>
      </c>
      <c r="J52" s="86" t="str">
        <f t="shared" si="6"/>
        <v>-</v>
      </c>
      <c r="K52" s="87" t="s">
        <v>95</v>
      </c>
      <c r="L52" s="159"/>
      <c r="M52" s="74">
        <f>COUNTIF($N$3:$N$1502,52)</f>
        <v>0</v>
      </c>
      <c r="N52" s="71" t="str">
        <f t="shared" si="1"/>
        <v>12</v>
      </c>
      <c r="O52" s="99" t="str">
        <f t="shared" si="2"/>
        <v>1/2</v>
      </c>
    </row>
    <row r="53" spans="2:15" ht="20.100000000000001" customHeight="1">
      <c r="B53" s="121">
        <v>1</v>
      </c>
      <c r="C53" s="121">
        <v>2</v>
      </c>
      <c r="D53" s="118" t="s">
        <v>314</v>
      </c>
      <c r="E53" s="119" t="s">
        <v>315</v>
      </c>
      <c r="F53" s="120" t="s">
        <v>316</v>
      </c>
      <c r="G53" s="141"/>
      <c r="H53" s="159"/>
      <c r="I53" s="85" t="s">
        <v>140</v>
      </c>
      <c r="J53" s="86" t="str">
        <f t="shared" si="6"/>
        <v>-</v>
      </c>
      <c r="K53" s="87" t="s">
        <v>95</v>
      </c>
      <c r="L53" s="159"/>
      <c r="M53" s="74">
        <f>COUNTIF($N$3:$N$1502,53)</f>
        <v>0</v>
      </c>
      <c r="N53" s="71" t="str">
        <f t="shared" si="1"/>
        <v>12</v>
      </c>
      <c r="O53" s="99" t="str">
        <f t="shared" si="2"/>
        <v>1/2</v>
      </c>
    </row>
    <row r="54" spans="2:15" ht="20.100000000000001" customHeight="1">
      <c r="B54" s="121">
        <v>1</v>
      </c>
      <c r="C54" s="121">
        <v>2</v>
      </c>
      <c r="D54" s="118" t="s">
        <v>317</v>
      </c>
      <c r="E54" s="119" t="s">
        <v>318</v>
      </c>
      <c r="F54" s="120" t="s">
        <v>319</v>
      </c>
      <c r="G54" s="141"/>
      <c r="H54" s="159"/>
      <c r="I54" s="85" t="s">
        <v>141</v>
      </c>
      <c r="J54" s="86" t="str">
        <f t="shared" si="6"/>
        <v>-</v>
      </c>
      <c r="K54" s="87" t="s">
        <v>95</v>
      </c>
      <c r="L54" s="159"/>
      <c r="M54" s="74">
        <f>COUNTIF($N$3:$N$1502,54)</f>
        <v>0</v>
      </c>
      <c r="N54" s="71" t="str">
        <f t="shared" si="1"/>
        <v>12</v>
      </c>
      <c r="O54" s="99" t="str">
        <f t="shared" si="2"/>
        <v>1/2</v>
      </c>
    </row>
    <row r="55" spans="2:15" ht="20.100000000000001" customHeight="1">
      <c r="B55" s="121">
        <v>1</v>
      </c>
      <c r="C55" s="121">
        <v>2</v>
      </c>
      <c r="D55" s="118" t="s">
        <v>320</v>
      </c>
      <c r="E55" s="119" t="s">
        <v>321</v>
      </c>
      <c r="F55" s="120" t="s">
        <v>322</v>
      </c>
      <c r="G55" s="141"/>
      <c r="H55" s="159"/>
      <c r="I55" s="85" t="s">
        <v>142</v>
      </c>
      <c r="J55" s="86" t="str">
        <f t="shared" si="6"/>
        <v>-</v>
      </c>
      <c r="K55" s="87" t="s">
        <v>95</v>
      </c>
      <c r="L55" s="159"/>
      <c r="M55" s="74">
        <f>COUNTIF($N$3:$N$1502,55)</f>
        <v>0</v>
      </c>
      <c r="N55" s="71" t="str">
        <f t="shared" si="1"/>
        <v>12</v>
      </c>
      <c r="O55" s="99" t="str">
        <f t="shared" si="2"/>
        <v>1/2</v>
      </c>
    </row>
    <row r="56" spans="2:15" ht="20.100000000000001" customHeight="1">
      <c r="B56" s="121">
        <v>1</v>
      </c>
      <c r="C56" s="121">
        <v>2</v>
      </c>
      <c r="D56" s="118" t="s">
        <v>323</v>
      </c>
      <c r="E56" s="119" t="s">
        <v>324</v>
      </c>
      <c r="F56" s="120" t="s">
        <v>325</v>
      </c>
      <c r="G56" s="141"/>
      <c r="H56" s="159"/>
      <c r="I56" s="85" t="s">
        <v>143</v>
      </c>
      <c r="J56" s="86" t="str">
        <f t="shared" si="6"/>
        <v>-</v>
      </c>
      <c r="K56" s="87" t="s">
        <v>95</v>
      </c>
      <c r="L56" s="159"/>
      <c r="M56" s="74">
        <f>COUNTIF($N$3:$N$1502,56)</f>
        <v>0</v>
      </c>
      <c r="N56" s="71" t="str">
        <f t="shared" si="1"/>
        <v>12</v>
      </c>
      <c r="O56" s="99" t="str">
        <f t="shared" si="2"/>
        <v>1/2</v>
      </c>
    </row>
    <row r="57" spans="2:15" ht="20.100000000000001" customHeight="1">
      <c r="B57" s="121">
        <v>1</v>
      </c>
      <c r="C57" s="121">
        <v>3</v>
      </c>
      <c r="D57" s="118" t="s">
        <v>326</v>
      </c>
      <c r="E57" s="119" t="s">
        <v>327</v>
      </c>
      <c r="F57" s="120" t="s">
        <v>328</v>
      </c>
      <c r="G57" s="141"/>
      <c r="H57" s="159"/>
      <c r="I57" s="85" t="s">
        <v>144</v>
      </c>
      <c r="J57" s="86" t="str">
        <f t="shared" si="6"/>
        <v>-</v>
      </c>
      <c r="K57" s="87" t="s">
        <v>95</v>
      </c>
      <c r="L57" s="159"/>
      <c r="M57" s="74">
        <f>COUNTIF($N$3:$N$1502,57)</f>
        <v>0</v>
      </c>
      <c r="N57" s="71" t="str">
        <f t="shared" si="1"/>
        <v>13</v>
      </c>
      <c r="O57" s="99" t="str">
        <f t="shared" si="2"/>
        <v>1/3</v>
      </c>
    </row>
    <row r="58" spans="2:15" ht="20.100000000000001" customHeight="1">
      <c r="B58" s="121">
        <v>1</v>
      </c>
      <c r="C58" s="121">
        <v>3</v>
      </c>
      <c r="D58" s="118" t="s">
        <v>329</v>
      </c>
      <c r="E58" s="119" t="s">
        <v>330</v>
      </c>
      <c r="F58" s="120" t="s">
        <v>331</v>
      </c>
      <c r="G58" s="141"/>
      <c r="H58" s="159"/>
      <c r="I58" s="85" t="s">
        <v>145</v>
      </c>
      <c r="J58" s="86" t="str">
        <f t="shared" si="6"/>
        <v>-</v>
      </c>
      <c r="K58" s="87" t="s">
        <v>95</v>
      </c>
      <c r="L58" s="159"/>
      <c r="M58" s="74">
        <f>COUNTIF($N$3:$N$1502,58)</f>
        <v>0</v>
      </c>
      <c r="N58" s="71" t="str">
        <f t="shared" si="1"/>
        <v>13</v>
      </c>
      <c r="O58" s="99" t="str">
        <f t="shared" si="2"/>
        <v>1/3</v>
      </c>
    </row>
    <row r="59" spans="2:15" ht="20.100000000000001" customHeight="1">
      <c r="B59" s="121">
        <v>1</v>
      </c>
      <c r="C59" s="121">
        <v>3</v>
      </c>
      <c r="D59" s="118" t="s">
        <v>332</v>
      </c>
      <c r="E59" s="119" t="s">
        <v>333</v>
      </c>
      <c r="F59" s="120" t="s">
        <v>334</v>
      </c>
      <c r="G59" s="141"/>
      <c r="H59" s="159"/>
      <c r="I59" s="85" t="s">
        <v>146</v>
      </c>
      <c r="J59" s="86" t="str">
        <f t="shared" si="6"/>
        <v>-</v>
      </c>
      <c r="K59" s="87" t="s">
        <v>95</v>
      </c>
      <c r="L59" s="159"/>
      <c r="M59" s="74">
        <f>COUNTIF($N$3:$N$1502,59)</f>
        <v>0</v>
      </c>
      <c r="N59" s="71" t="str">
        <f t="shared" si="1"/>
        <v>13</v>
      </c>
      <c r="O59" s="99" t="str">
        <f t="shared" si="2"/>
        <v>1/3</v>
      </c>
    </row>
    <row r="60" spans="2:15" ht="20.100000000000001" customHeight="1">
      <c r="B60" s="121">
        <v>1</v>
      </c>
      <c r="C60" s="121">
        <v>3</v>
      </c>
      <c r="D60" s="118" t="s">
        <v>335</v>
      </c>
      <c r="E60" s="119" t="s">
        <v>336</v>
      </c>
      <c r="F60" s="120" t="s">
        <v>337</v>
      </c>
      <c r="G60" s="141"/>
      <c r="H60" s="159"/>
      <c r="I60" s="85" t="s">
        <v>147</v>
      </c>
      <c r="J60" s="86" t="str">
        <f t="shared" si="6"/>
        <v>-</v>
      </c>
      <c r="K60" s="87" t="s">
        <v>95</v>
      </c>
      <c r="L60" s="159"/>
      <c r="M60" s="74">
        <f>COUNTIF($N$3:$N$1502,510)</f>
        <v>0</v>
      </c>
      <c r="N60" s="71" t="str">
        <f t="shared" si="1"/>
        <v>13</v>
      </c>
      <c r="O60" s="99" t="str">
        <f t="shared" si="2"/>
        <v>1/3</v>
      </c>
    </row>
    <row r="61" spans="2:15" ht="20.100000000000001" customHeight="1">
      <c r="B61" s="121">
        <v>1</v>
      </c>
      <c r="C61" s="121">
        <v>3</v>
      </c>
      <c r="D61" s="118" t="s">
        <v>338</v>
      </c>
      <c r="E61" s="119" t="s">
        <v>339</v>
      </c>
      <c r="F61" s="120" t="s">
        <v>160</v>
      </c>
      <c r="G61" s="141"/>
      <c r="H61" s="159"/>
      <c r="I61" s="90" t="s">
        <v>148</v>
      </c>
      <c r="J61" s="91" t="str">
        <f t="shared" si="6"/>
        <v>-</v>
      </c>
      <c r="K61" s="92" t="s">
        <v>95</v>
      </c>
      <c r="L61" s="159"/>
      <c r="M61" s="74">
        <f>COUNTIF($N$3:$N$1502,61)</f>
        <v>0</v>
      </c>
      <c r="N61" s="71" t="str">
        <f t="shared" si="1"/>
        <v>13</v>
      </c>
      <c r="O61" s="99" t="str">
        <f t="shared" si="2"/>
        <v>1/3</v>
      </c>
    </row>
    <row r="62" spans="2:15" ht="20.100000000000001" customHeight="1">
      <c r="B62" s="121">
        <v>1</v>
      </c>
      <c r="C62" s="121">
        <v>3</v>
      </c>
      <c r="D62" s="118" t="s">
        <v>340</v>
      </c>
      <c r="E62" s="119" t="s">
        <v>341</v>
      </c>
      <c r="F62" s="120" t="s">
        <v>342</v>
      </c>
      <c r="G62" s="141"/>
      <c r="H62" s="159"/>
      <c r="I62" s="90" t="s">
        <v>149</v>
      </c>
      <c r="J62" s="91" t="str">
        <f t="shared" si="6"/>
        <v>-</v>
      </c>
      <c r="K62" s="92" t="s">
        <v>95</v>
      </c>
      <c r="L62" s="159"/>
      <c r="M62" s="74">
        <f>COUNTIF($N$3:$N$1502,62)</f>
        <v>0</v>
      </c>
      <c r="N62" s="71" t="str">
        <f t="shared" si="1"/>
        <v>13</v>
      </c>
      <c r="O62" s="99" t="str">
        <f t="shared" si="2"/>
        <v>1/3</v>
      </c>
    </row>
    <row r="63" spans="2:15" ht="20.100000000000001" customHeight="1">
      <c r="B63" s="121">
        <v>1</v>
      </c>
      <c r="C63" s="121">
        <v>3</v>
      </c>
      <c r="D63" s="118" t="s">
        <v>343</v>
      </c>
      <c r="E63" s="119" t="s">
        <v>344</v>
      </c>
      <c r="F63" s="120" t="s">
        <v>345</v>
      </c>
      <c r="G63" s="141"/>
      <c r="H63" s="159"/>
      <c r="I63" s="90" t="s">
        <v>150</v>
      </c>
      <c r="J63" s="91" t="str">
        <f t="shared" si="6"/>
        <v>-</v>
      </c>
      <c r="K63" s="92" t="s">
        <v>95</v>
      </c>
      <c r="L63" s="159"/>
      <c r="M63" s="74">
        <f>COUNTIF($N$3:$N$1502,63)</f>
        <v>0</v>
      </c>
      <c r="N63" s="71" t="str">
        <f t="shared" si="1"/>
        <v>13</v>
      </c>
      <c r="O63" s="99" t="str">
        <f t="shared" si="2"/>
        <v>1/3</v>
      </c>
    </row>
    <row r="64" spans="2:15" ht="20.100000000000001" customHeight="1">
      <c r="B64" s="121">
        <v>1</v>
      </c>
      <c r="C64" s="121">
        <v>3</v>
      </c>
      <c r="D64" s="118" t="s">
        <v>346</v>
      </c>
      <c r="E64" s="119" t="s">
        <v>347</v>
      </c>
      <c r="F64" s="120" t="s">
        <v>348</v>
      </c>
      <c r="G64" s="141"/>
      <c r="H64" s="159"/>
      <c r="I64" s="90" t="s">
        <v>151</v>
      </c>
      <c r="J64" s="91" t="str">
        <f t="shared" si="6"/>
        <v>-</v>
      </c>
      <c r="K64" s="92" t="s">
        <v>95</v>
      </c>
      <c r="L64" s="159"/>
      <c r="M64" s="74">
        <f>COUNTIF($N$3:$N$1502,64)</f>
        <v>0</v>
      </c>
      <c r="N64" s="71" t="str">
        <f t="shared" si="1"/>
        <v>13</v>
      </c>
      <c r="O64" s="99" t="str">
        <f t="shared" si="2"/>
        <v>1/3</v>
      </c>
    </row>
    <row r="65" spans="2:15" ht="20.100000000000001" customHeight="1">
      <c r="B65" s="121">
        <v>1</v>
      </c>
      <c r="C65" s="121">
        <v>3</v>
      </c>
      <c r="D65" s="118" t="s">
        <v>349</v>
      </c>
      <c r="E65" s="119" t="s">
        <v>350</v>
      </c>
      <c r="F65" s="120" t="s">
        <v>351</v>
      </c>
      <c r="G65" s="141"/>
      <c r="H65" s="159"/>
      <c r="I65" s="90" t="s">
        <v>152</v>
      </c>
      <c r="J65" s="91" t="str">
        <f t="shared" si="6"/>
        <v>-</v>
      </c>
      <c r="K65" s="92" t="s">
        <v>95</v>
      </c>
      <c r="L65" s="159"/>
      <c r="M65" s="74">
        <f>COUNTIF($N$3:$N$1502,65)</f>
        <v>0</v>
      </c>
      <c r="N65" s="71" t="str">
        <f t="shared" si="1"/>
        <v>13</v>
      </c>
      <c r="O65" s="99" t="str">
        <f t="shared" si="2"/>
        <v>1/3</v>
      </c>
    </row>
    <row r="66" spans="2:15" ht="20.100000000000001" customHeight="1">
      <c r="B66" s="121">
        <v>1</v>
      </c>
      <c r="C66" s="121">
        <v>3</v>
      </c>
      <c r="D66" s="118" t="s">
        <v>352</v>
      </c>
      <c r="E66" s="119" t="s">
        <v>353</v>
      </c>
      <c r="F66" s="120" t="s">
        <v>354</v>
      </c>
      <c r="G66" s="141"/>
      <c r="H66" s="159"/>
      <c r="I66" s="90" t="s">
        <v>153</v>
      </c>
      <c r="J66" s="91" t="str">
        <f t="shared" si="6"/>
        <v>-</v>
      </c>
      <c r="K66" s="92" t="s">
        <v>95</v>
      </c>
      <c r="L66" s="159"/>
      <c r="M66" s="74">
        <f>COUNTIF($N$3:$N$1502,66)</f>
        <v>0</v>
      </c>
      <c r="N66" s="71" t="str">
        <f t="shared" si="1"/>
        <v>13</v>
      </c>
      <c r="O66" s="99" t="str">
        <f t="shared" si="2"/>
        <v>1/3</v>
      </c>
    </row>
    <row r="67" spans="2:15" ht="20.100000000000001" customHeight="1">
      <c r="B67" s="121">
        <v>1</v>
      </c>
      <c r="C67" s="121">
        <v>3</v>
      </c>
      <c r="D67" s="118" t="s">
        <v>355</v>
      </c>
      <c r="E67" s="119" t="s">
        <v>356</v>
      </c>
      <c r="F67" s="120" t="s">
        <v>357</v>
      </c>
      <c r="G67" s="141"/>
      <c r="H67" s="159"/>
      <c r="I67" s="90" t="s">
        <v>154</v>
      </c>
      <c r="J67" s="91" t="str">
        <f t="shared" si="6"/>
        <v>-</v>
      </c>
      <c r="K67" s="92" t="s">
        <v>95</v>
      </c>
      <c r="L67" s="159"/>
      <c r="M67" s="74">
        <f>COUNTIF($N$3:$N$1502,67)</f>
        <v>0</v>
      </c>
      <c r="N67" s="71" t="str">
        <f t="shared" si="1"/>
        <v>13</v>
      </c>
      <c r="O67" s="99" t="str">
        <f t="shared" si="2"/>
        <v>1/3</v>
      </c>
    </row>
    <row r="68" spans="2:15" ht="20.100000000000001" customHeight="1">
      <c r="B68" s="121">
        <v>1</v>
      </c>
      <c r="C68" s="121">
        <v>3</v>
      </c>
      <c r="D68" s="118" t="s">
        <v>358</v>
      </c>
      <c r="E68" s="119" t="s">
        <v>359</v>
      </c>
      <c r="F68" s="120" t="s">
        <v>360</v>
      </c>
      <c r="G68" s="141"/>
      <c r="H68" s="159"/>
      <c r="I68" s="90" t="s">
        <v>155</v>
      </c>
      <c r="J68" s="91" t="str">
        <f t="shared" si="6"/>
        <v>-</v>
      </c>
      <c r="K68" s="92" t="s">
        <v>95</v>
      </c>
      <c r="L68" s="159"/>
      <c r="M68" s="74">
        <f>COUNTIF($N$3:$N$1502,68)</f>
        <v>0</v>
      </c>
      <c r="N68" s="71" t="str">
        <f t="shared" ref="N68:N131" si="9">B68&amp;C68</f>
        <v>13</v>
      </c>
      <c r="O68" s="99" t="str">
        <f t="shared" ref="O68:O131" si="10">B68&amp;"/"&amp;C68</f>
        <v>1/3</v>
      </c>
    </row>
    <row r="69" spans="2:15" ht="20.100000000000001" customHeight="1">
      <c r="B69" s="121">
        <v>1</v>
      </c>
      <c r="C69" s="121">
        <v>3</v>
      </c>
      <c r="D69" s="118" t="s">
        <v>361</v>
      </c>
      <c r="E69" s="119" t="s">
        <v>362</v>
      </c>
      <c r="F69" s="120" t="s">
        <v>363</v>
      </c>
      <c r="G69" s="141"/>
      <c r="H69" s="159"/>
      <c r="I69" s="90" t="s">
        <v>156</v>
      </c>
      <c r="J69" s="91" t="str">
        <f t="shared" si="6"/>
        <v>-</v>
      </c>
      <c r="K69" s="92" t="s">
        <v>95</v>
      </c>
      <c r="L69" s="159"/>
      <c r="M69" s="74">
        <f>COUNTIF($N$3:$N$1502,69)</f>
        <v>0</v>
      </c>
      <c r="N69" s="71" t="str">
        <f t="shared" si="9"/>
        <v>13</v>
      </c>
      <c r="O69" s="99" t="str">
        <f t="shared" si="10"/>
        <v>1/3</v>
      </c>
    </row>
    <row r="70" spans="2:15" ht="20.100000000000001" customHeight="1">
      <c r="B70" s="121">
        <v>1</v>
      </c>
      <c r="C70" s="121">
        <v>3</v>
      </c>
      <c r="D70" s="118" t="s">
        <v>364</v>
      </c>
      <c r="E70" s="119" t="s">
        <v>365</v>
      </c>
      <c r="F70" s="120" t="s">
        <v>366</v>
      </c>
      <c r="G70" s="141"/>
      <c r="H70" s="159"/>
      <c r="I70" s="93" t="s">
        <v>157</v>
      </c>
      <c r="J70" s="94" t="str">
        <f t="shared" si="6"/>
        <v>-</v>
      </c>
      <c r="K70" s="95" t="s">
        <v>95</v>
      </c>
      <c r="L70" s="159"/>
      <c r="M70" s="74">
        <f>COUNTIF($N$3:$N$1502,610)</f>
        <v>0</v>
      </c>
      <c r="N70" s="71" t="str">
        <f t="shared" si="9"/>
        <v>13</v>
      </c>
      <c r="O70" s="99" t="str">
        <f t="shared" si="10"/>
        <v>1/3</v>
      </c>
    </row>
    <row r="71" spans="2:15" ht="20.100000000000001" customHeight="1">
      <c r="B71" s="121">
        <v>1</v>
      </c>
      <c r="C71" s="121">
        <v>3</v>
      </c>
      <c r="D71" s="118" t="s">
        <v>367</v>
      </c>
      <c r="E71" s="119" t="s">
        <v>368</v>
      </c>
      <c r="F71" s="120" t="s">
        <v>369</v>
      </c>
      <c r="G71" s="141"/>
      <c r="H71" s="159"/>
      <c r="I71" s="159"/>
      <c r="J71" s="161"/>
      <c r="K71" s="159"/>
      <c r="L71" s="159"/>
      <c r="M71" s="74"/>
      <c r="N71" s="71" t="str">
        <f t="shared" si="9"/>
        <v>13</v>
      </c>
      <c r="O71" s="99" t="str">
        <f t="shared" si="10"/>
        <v>1/3</v>
      </c>
    </row>
    <row r="72" spans="2:15" ht="20.100000000000001" customHeight="1">
      <c r="B72" s="121">
        <v>1</v>
      </c>
      <c r="C72" s="121">
        <v>3</v>
      </c>
      <c r="D72" s="118" t="s">
        <v>370</v>
      </c>
      <c r="E72" s="119" t="s">
        <v>371</v>
      </c>
      <c r="F72" s="120" t="s">
        <v>372</v>
      </c>
      <c r="G72" s="141"/>
      <c r="H72" s="159"/>
      <c r="I72" s="162"/>
      <c r="J72" s="162"/>
      <c r="K72" s="158"/>
      <c r="L72" s="159"/>
      <c r="M72" s="74"/>
      <c r="N72" s="71" t="str">
        <f t="shared" si="9"/>
        <v>13</v>
      </c>
      <c r="O72" s="99" t="str">
        <f t="shared" si="10"/>
        <v>1/3</v>
      </c>
    </row>
    <row r="73" spans="2:15" ht="20.100000000000001" customHeight="1">
      <c r="B73" s="121">
        <v>1</v>
      </c>
      <c r="C73" s="121">
        <v>3</v>
      </c>
      <c r="D73" s="118" t="s">
        <v>373</v>
      </c>
      <c r="E73" s="119" t="s">
        <v>374</v>
      </c>
      <c r="F73" s="120" t="s">
        <v>375</v>
      </c>
      <c r="G73" s="141"/>
      <c r="H73" s="159"/>
      <c r="I73" s="159"/>
      <c r="J73" s="161"/>
      <c r="K73" s="159"/>
      <c r="L73" s="159"/>
      <c r="M73" s="74"/>
      <c r="N73" s="71" t="str">
        <f t="shared" si="9"/>
        <v>13</v>
      </c>
      <c r="O73" s="99" t="str">
        <f t="shared" si="10"/>
        <v>1/3</v>
      </c>
    </row>
    <row r="74" spans="2:15" ht="20.100000000000001" customHeight="1">
      <c r="B74" s="121">
        <v>1</v>
      </c>
      <c r="C74" s="121">
        <v>3</v>
      </c>
      <c r="D74" s="118" t="s">
        <v>376</v>
      </c>
      <c r="E74" s="119" t="s">
        <v>377</v>
      </c>
      <c r="F74" s="120" t="s">
        <v>378</v>
      </c>
      <c r="G74" s="141"/>
      <c r="H74" s="159"/>
      <c r="I74" s="159"/>
      <c r="J74" s="161"/>
      <c r="K74" s="159"/>
      <c r="L74" s="159"/>
      <c r="M74" s="74"/>
      <c r="N74" s="71" t="str">
        <f t="shared" si="9"/>
        <v>13</v>
      </c>
      <c r="O74" s="99" t="str">
        <f t="shared" si="10"/>
        <v>1/3</v>
      </c>
    </row>
    <row r="75" spans="2:15" ht="20.100000000000001" customHeight="1">
      <c r="B75" s="121">
        <v>1</v>
      </c>
      <c r="C75" s="121">
        <v>3</v>
      </c>
      <c r="D75" s="118" t="s">
        <v>379</v>
      </c>
      <c r="E75" s="119" t="s">
        <v>380</v>
      </c>
      <c r="F75" s="120" t="s">
        <v>381</v>
      </c>
      <c r="G75" s="141"/>
      <c r="H75" s="159"/>
      <c r="I75" s="159"/>
      <c r="J75" s="161"/>
      <c r="K75" s="159"/>
      <c r="L75" s="159"/>
      <c r="M75" s="74"/>
      <c r="N75" s="71" t="str">
        <f t="shared" si="9"/>
        <v>13</v>
      </c>
      <c r="O75" s="99" t="str">
        <f t="shared" si="10"/>
        <v>1/3</v>
      </c>
    </row>
    <row r="76" spans="2:15" ht="20.100000000000001" customHeight="1">
      <c r="B76" s="121">
        <v>1</v>
      </c>
      <c r="C76" s="121">
        <v>3</v>
      </c>
      <c r="D76" s="118" t="s">
        <v>382</v>
      </c>
      <c r="E76" s="119" t="s">
        <v>383</v>
      </c>
      <c r="F76" s="120" t="s">
        <v>384</v>
      </c>
      <c r="G76" s="141"/>
      <c r="H76" s="159"/>
      <c r="I76" s="159"/>
      <c r="J76" s="161"/>
      <c r="K76" s="159"/>
      <c r="L76" s="159"/>
      <c r="M76" s="74"/>
      <c r="N76" s="71" t="str">
        <f t="shared" si="9"/>
        <v>13</v>
      </c>
      <c r="O76" s="99" t="str">
        <f t="shared" si="10"/>
        <v>1/3</v>
      </c>
    </row>
    <row r="77" spans="2:15" ht="20.100000000000001" customHeight="1">
      <c r="B77" s="121">
        <v>1</v>
      </c>
      <c r="C77" s="121">
        <v>3</v>
      </c>
      <c r="D77" s="118" t="s">
        <v>385</v>
      </c>
      <c r="E77" s="119" t="s">
        <v>386</v>
      </c>
      <c r="F77" s="120" t="s">
        <v>387</v>
      </c>
      <c r="G77" s="141"/>
      <c r="H77" s="159"/>
      <c r="I77" s="159"/>
      <c r="J77" s="161"/>
      <c r="K77" s="159"/>
      <c r="L77" s="159"/>
      <c r="M77" s="74"/>
      <c r="N77" s="71" t="str">
        <f t="shared" si="9"/>
        <v>13</v>
      </c>
      <c r="O77" s="99" t="str">
        <f t="shared" si="10"/>
        <v>1/3</v>
      </c>
    </row>
    <row r="78" spans="2:15" ht="20.100000000000001" customHeight="1">
      <c r="B78" s="121">
        <v>1</v>
      </c>
      <c r="C78" s="121">
        <v>3</v>
      </c>
      <c r="D78" s="118" t="s">
        <v>388</v>
      </c>
      <c r="E78" s="119" t="s">
        <v>389</v>
      </c>
      <c r="F78" s="120" t="s">
        <v>325</v>
      </c>
      <c r="G78" s="141"/>
      <c r="H78" s="159"/>
      <c r="I78" s="159"/>
      <c r="J78" s="161"/>
      <c r="K78" s="159"/>
      <c r="L78" s="159"/>
      <c r="M78" s="74"/>
      <c r="N78" s="71" t="str">
        <f t="shared" si="9"/>
        <v>13</v>
      </c>
      <c r="O78" s="99" t="str">
        <f t="shared" si="10"/>
        <v>1/3</v>
      </c>
    </row>
    <row r="79" spans="2:15" ht="20.100000000000001" customHeight="1">
      <c r="B79" s="121">
        <v>1</v>
      </c>
      <c r="C79" s="121">
        <v>3</v>
      </c>
      <c r="D79" s="118" t="s">
        <v>390</v>
      </c>
      <c r="E79" s="119" t="s">
        <v>391</v>
      </c>
      <c r="F79" s="120" t="s">
        <v>392</v>
      </c>
      <c r="G79" s="141"/>
      <c r="H79" s="159"/>
      <c r="I79" s="159"/>
      <c r="J79" s="161"/>
      <c r="K79" s="159"/>
      <c r="L79" s="159"/>
      <c r="M79" s="74"/>
      <c r="N79" s="71" t="str">
        <f t="shared" si="9"/>
        <v>13</v>
      </c>
      <c r="O79" s="99" t="str">
        <f t="shared" si="10"/>
        <v>1/3</v>
      </c>
    </row>
    <row r="80" spans="2:15" ht="20.100000000000001" customHeight="1">
      <c r="B80" s="121">
        <v>1</v>
      </c>
      <c r="C80" s="121">
        <v>3</v>
      </c>
      <c r="D80" s="118" t="s">
        <v>393</v>
      </c>
      <c r="E80" s="119" t="s">
        <v>394</v>
      </c>
      <c r="F80" s="120" t="s">
        <v>161</v>
      </c>
      <c r="G80" s="141"/>
      <c r="H80" s="159"/>
      <c r="I80" s="159"/>
      <c r="J80" s="161"/>
      <c r="K80" s="159"/>
      <c r="L80" s="159"/>
      <c r="M80" s="74"/>
      <c r="N80" s="71" t="str">
        <f t="shared" si="9"/>
        <v>13</v>
      </c>
      <c r="O80" s="99" t="str">
        <f t="shared" si="10"/>
        <v>1/3</v>
      </c>
    </row>
    <row r="81" spans="2:15" ht="20.100000000000001" customHeight="1">
      <c r="B81" s="121">
        <v>1</v>
      </c>
      <c r="C81" s="121">
        <v>3</v>
      </c>
      <c r="D81" s="118" t="s">
        <v>395</v>
      </c>
      <c r="E81" s="119" t="s">
        <v>396</v>
      </c>
      <c r="F81" s="120" t="s">
        <v>397</v>
      </c>
      <c r="G81" s="141"/>
      <c r="H81" s="159"/>
      <c r="I81" s="159"/>
      <c r="J81" s="161"/>
      <c r="K81" s="159"/>
      <c r="L81" s="159"/>
      <c r="M81" s="74"/>
      <c r="N81" s="71" t="str">
        <f t="shared" si="9"/>
        <v>13</v>
      </c>
      <c r="O81" s="99" t="str">
        <f t="shared" si="10"/>
        <v>1/3</v>
      </c>
    </row>
    <row r="82" spans="2:15" ht="20.100000000000001" customHeight="1">
      <c r="B82" s="121">
        <v>1</v>
      </c>
      <c r="C82" s="121">
        <v>3</v>
      </c>
      <c r="D82" s="118" t="s">
        <v>398</v>
      </c>
      <c r="E82" s="119" t="s">
        <v>399</v>
      </c>
      <c r="F82" s="120" t="s">
        <v>174</v>
      </c>
      <c r="G82" s="141"/>
      <c r="H82" s="159"/>
      <c r="I82" s="159"/>
      <c r="J82" s="161"/>
      <c r="K82" s="159"/>
      <c r="L82" s="159"/>
      <c r="M82" s="74"/>
      <c r="N82" s="71" t="str">
        <f t="shared" si="9"/>
        <v>13</v>
      </c>
      <c r="O82" s="99" t="str">
        <f t="shared" si="10"/>
        <v>1/3</v>
      </c>
    </row>
    <row r="83" spans="2:15" ht="20.100000000000001" customHeight="1">
      <c r="B83" s="121">
        <v>1</v>
      </c>
      <c r="C83" s="121">
        <v>3</v>
      </c>
      <c r="D83" s="118" t="s">
        <v>400</v>
      </c>
      <c r="E83" s="119" t="s">
        <v>401</v>
      </c>
      <c r="F83" s="120" t="s">
        <v>168</v>
      </c>
      <c r="G83" s="141"/>
      <c r="H83" s="159"/>
      <c r="I83" s="159"/>
      <c r="J83" s="161"/>
      <c r="K83" s="159"/>
      <c r="L83" s="159"/>
      <c r="M83" s="74"/>
      <c r="N83" s="71" t="str">
        <f t="shared" si="9"/>
        <v>13</v>
      </c>
      <c r="O83" s="99" t="str">
        <f t="shared" si="10"/>
        <v>1/3</v>
      </c>
    </row>
    <row r="84" spans="2:15" ht="20.100000000000001" customHeight="1">
      <c r="B84" s="121">
        <v>1</v>
      </c>
      <c r="C84" s="121">
        <v>3</v>
      </c>
      <c r="D84" s="118" t="s">
        <v>402</v>
      </c>
      <c r="E84" s="119" t="s">
        <v>403</v>
      </c>
      <c r="F84" s="120" t="s">
        <v>404</v>
      </c>
      <c r="G84" s="141"/>
      <c r="H84" s="159"/>
      <c r="I84" s="159"/>
      <c r="J84" s="161"/>
      <c r="K84" s="159"/>
      <c r="L84" s="159"/>
      <c r="M84" s="74"/>
      <c r="N84" s="71" t="str">
        <f t="shared" si="9"/>
        <v>13</v>
      </c>
      <c r="O84" s="99" t="str">
        <f t="shared" si="10"/>
        <v>1/3</v>
      </c>
    </row>
    <row r="85" spans="2:15" ht="20.100000000000001" customHeight="1">
      <c r="B85" s="121">
        <v>1</v>
      </c>
      <c r="C85" s="121">
        <v>4</v>
      </c>
      <c r="D85" s="118" t="s">
        <v>405</v>
      </c>
      <c r="E85" s="119" t="s">
        <v>406</v>
      </c>
      <c r="F85" s="120" t="s">
        <v>407</v>
      </c>
      <c r="G85" s="141"/>
      <c r="H85" s="159"/>
      <c r="I85" s="159"/>
      <c r="J85" s="161"/>
      <c r="K85" s="159"/>
      <c r="L85" s="159"/>
      <c r="M85" s="74"/>
      <c r="N85" s="71" t="str">
        <f t="shared" si="9"/>
        <v>14</v>
      </c>
      <c r="O85" s="99" t="str">
        <f t="shared" si="10"/>
        <v>1/4</v>
      </c>
    </row>
    <row r="86" spans="2:15" ht="20.100000000000001" customHeight="1">
      <c r="B86" s="121">
        <v>1</v>
      </c>
      <c r="C86" s="121">
        <v>4</v>
      </c>
      <c r="D86" s="118" t="s">
        <v>408</v>
      </c>
      <c r="E86" s="119" t="s">
        <v>409</v>
      </c>
      <c r="F86" s="120" t="s">
        <v>410</v>
      </c>
      <c r="G86" s="141"/>
      <c r="H86" s="159"/>
      <c r="I86" s="159"/>
      <c r="J86" s="161"/>
      <c r="K86" s="159"/>
      <c r="L86" s="159"/>
      <c r="M86" s="74"/>
      <c r="N86" s="71" t="str">
        <f t="shared" si="9"/>
        <v>14</v>
      </c>
      <c r="O86" s="99" t="str">
        <f t="shared" si="10"/>
        <v>1/4</v>
      </c>
    </row>
    <row r="87" spans="2:15" ht="20.100000000000001" customHeight="1">
      <c r="B87" s="121">
        <v>1</v>
      </c>
      <c r="C87" s="121">
        <v>4</v>
      </c>
      <c r="D87" s="118" t="s">
        <v>411</v>
      </c>
      <c r="E87" s="119" t="s">
        <v>412</v>
      </c>
      <c r="F87" s="120" t="s">
        <v>413</v>
      </c>
      <c r="G87" s="141"/>
      <c r="H87" s="159"/>
      <c r="I87" s="159"/>
      <c r="J87" s="161"/>
      <c r="K87" s="159"/>
      <c r="L87" s="159"/>
      <c r="M87" s="74"/>
      <c r="N87" s="71" t="str">
        <f t="shared" si="9"/>
        <v>14</v>
      </c>
      <c r="O87" s="99" t="str">
        <f t="shared" si="10"/>
        <v>1/4</v>
      </c>
    </row>
    <row r="88" spans="2:15" ht="20.100000000000001" customHeight="1">
      <c r="B88" s="121">
        <v>1</v>
      </c>
      <c r="C88" s="121">
        <v>4</v>
      </c>
      <c r="D88" s="118" t="s">
        <v>414</v>
      </c>
      <c r="E88" s="119" t="s">
        <v>415</v>
      </c>
      <c r="F88" s="120" t="s">
        <v>163</v>
      </c>
      <c r="G88" s="141"/>
      <c r="H88" s="159"/>
      <c r="I88" s="159"/>
      <c r="J88" s="161"/>
      <c r="K88" s="159"/>
      <c r="L88" s="159"/>
      <c r="M88" s="74"/>
      <c r="N88" s="71" t="str">
        <f t="shared" si="9"/>
        <v>14</v>
      </c>
      <c r="O88" s="99" t="str">
        <f t="shared" si="10"/>
        <v>1/4</v>
      </c>
    </row>
    <row r="89" spans="2:15" ht="20.100000000000001" customHeight="1">
      <c r="B89" s="121">
        <v>1</v>
      </c>
      <c r="C89" s="121">
        <v>4</v>
      </c>
      <c r="D89" s="118" t="s">
        <v>416</v>
      </c>
      <c r="E89" s="119" t="s">
        <v>417</v>
      </c>
      <c r="F89" s="120" t="s">
        <v>418</v>
      </c>
      <c r="G89" s="141"/>
      <c r="H89" s="159"/>
      <c r="I89" s="159"/>
      <c r="J89" s="161"/>
      <c r="K89" s="159"/>
      <c r="L89" s="159"/>
      <c r="M89" s="74"/>
      <c r="N89" s="71" t="str">
        <f t="shared" si="9"/>
        <v>14</v>
      </c>
      <c r="O89" s="99" t="str">
        <f t="shared" si="10"/>
        <v>1/4</v>
      </c>
    </row>
    <row r="90" spans="2:15" ht="20.100000000000001" customHeight="1">
      <c r="B90" s="121">
        <v>1</v>
      </c>
      <c r="C90" s="121">
        <v>4</v>
      </c>
      <c r="D90" s="118" t="s">
        <v>419</v>
      </c>
      <c r="E90" s="119" t="s">
        <v>420</v>
      </c>
      <c r="F90" s="120" t="s">
        <v>421</v>
      </c>
      <c r="G90" s="141"/>
      <c r="H90" s="159"/>
      <c r="I90" s="159"/>
      <c r="J90" s="161"/>
      <c r="K90" s="159"/>
      <c r="L90" s="159"/>
      <c r="M90" s="74"/>
      <c r="N90" s="71" t="str">
        <f t="shared" si="9"/>
        <v>14</v>
      </c>
      <c r="O90" s="99" t="str">
        <f t="shared" si="10"/>
        <v>1/4</v>
      </c>
    </row>
    <row r="91" spans="2:15" ht="20.100000000000001" customHeight="1">
      <c r="B91" s="121">
        <v>1</v>
      </c>
      <c r="C91" s="121">
        <v>4</v>
      </c>
      <c r="D91" s="118" t="s">
        <v>422</v>
      </c>
      <c r="E91" s="119" t="s">
        <v>423</v>
      </c>
      <c r="F91" s="120" t="s">
        <v>424</v>
      </c>
      <c r="G91" s="141"/>
      <c r="H91" s="159"/>
      <c r="I91" s="159"/>
      <c r="J91" s="161"/>
      <c r="K91" s="159"/>
      <c r="L91" s="159"/>
      <c r="M91" s="74"/>
      <c r="N91" s="71" t="str">
        <f t="shared" si="9"/>
        <v>14</v>
      </c>
      <c r="O91" s="99" t="str">
        <f t="shared" si="10"/>
        <v>1/4</v>
      </c>
    </row>
    <row r="92" spans="2:15" ht="20.100000000000001" customHeight="1">
      <c r="B92" s="121">
        <v>1</v>
      </c>
      <c r="C92" s="121">
        <v>4</v>
      </c>
      <c r="D92" s="118" t="s">
        <v>425</v>
      </c>
      <c r="E92" s="119" t="s">
        <v>426</v>
      </c>
      <c r="F92" s="120" t="s">
        <v>427</v>
      </c>
      <c r="G92" s="141"/>
      <c r="H92" s="159"/>
      <c r="I92" s="159"/>
      <c r="J92" s="161"/>
      <c r="K92" s="159"/>
      <c r="L92" s="159"/>
      <c r="M92" s="74"/>
      <c r="N92" s="71" t="str">
        <f t="shared" si="9"/>
        <v>14</v>
      </c>
      <c r="O92" s="99" t="str">
        <f t="shared" si="10"/>
        <v>1/4</v>
      </c>
    </row>
    <row r="93" spans="2:15" ht="20.100000000000001" customHeight="1">
      <c r="B93" s="121">
        <v>1</v>
      </c>
      <c r="C93" s="121">
        <v>4</v>
      </c>
      <c r="D93" s="118" t="s">
        <v>428</v>
      </c>
      <c r="E93" s="119" t="s">
        <v>429</v>
      </c>
      <c r="F93" s="120" t="s">
        <v>430</v>
      </c>
      <c r="G93" s="141"/>
      <c r="H93" s="159"/>
      <c r="I93" s="159"/>
      <c r="J93" s="161"/>
      <c r="K93" s="159"/>
      <c r="L93" s="159"/>
      <c r="M93" s="74"/>
      <c r="N93" s="71" t="str">
        <f t="shared" si="9"/>
        <v>14</v>
      </c>
      <c r="O93" s="99" t="str">
        <f t="shared" si="10"/>
        <v>1/4</v>
      </c>
    </row>
    <row r="94" spans="2:15" ht="20.100000000000001" customHeight="1">
      <c r="B94" s="121">
        <v>1</v>
      </c>
      <c r="C94" s="121">
        <v>4</v>
      </c>
      <c r="D94" s="118" t="s">
        <v>431</v>
      </c>
      <c r="E94" s="119" t="s">
        <v>432</v>
      </c>
      <c r="F94" s="120" t="s">
        <v>433</v>
      </c>
      <c r="G94" s="141"/>
      <c r="H94" s="159"/>
      <c r="I94" s="159"/>
      <c r="J94" s="161"/>
      <c r="K94" s="159"/>
      <c r="L94" s="159"/>
      <c r="M94" s="74"/>
      <c r="N94" s="71" t="str">
        <f t="shared" si="9"/>
        <v>14</v>
      </c>
      <c r="O94" s="99" t="str">
        <f t="shared" si="10"/>
        <v>1/4</v>
      </c>
    </row>
    <row r="95" spans="2:15" ht="20.100000000000001" customHeight="1">
      <c r="B95" s="121">
        <v>1</v>
      </c>
      <c r="C95" s="121">
        <v>4</v>
      </c>
      <c r="D95" s="118" t="s">
        <v>434</v>
      </c>
      <c r="E95" s="119" t="s">
        <v>435</v>
      </c>
      <c r="F95" s="120" t="s">
        <v>436</v>
      </c>
      <c r="G95" s="141"/>
      <c r="H95" s="159"/>
      <c r="I95" s="159"/>
      <c r="J95" s="161"/>
      <c r="K95" s="159"/>
      <c r="L95" s="159"/>
      <c r="M95" s="74"/>
      <c r="N95" s="71" t="str">
        <f t="shared" si="9"/>
        <v>14</v>
      </c>
      <c r="O95" s="99" t="str">
        <f t="shared" si="10"/>
        <v>1/4</v>
      </c>
    </row>
    <row r="96" spans="2:15" ht="20.100000000000001" customHeight="1">
      <c r="B96" s="121">
        <v>1</v>
      </c>
      <c r="C96" s="121">
        <v>4</v>
      </c>
      <c r="D96" s="118" t="s">
        <v>437</v>
      </c>
      <c r="E96" s="119" t="s">
        <v>438</v>
      </c>
      <c r="F96" s="120" t="s">
        <v>439</v>
      </c>
      <c r="G96" s="141"/>
      <c r="H96" s="159"/>
      <c r="I96" s="159"/>
      <c r="J96" s="161"/>
      <c r="K96" s="159"/>
      <c r="L96" s="159"/>
      <c r="M96" s="74"/>
      <c r="N96" s="71" t="str">
        <f t="shared" si="9"/>
        <v>14</v>
      </c>
      <c r="O96" s="99" t="str">
        <f t="shared" si="10"/>
        <v>1/4</v>
      </c>
    </row>
    <row r="97" spans="2:15" ht="20.100000000000001" customHeight="1">
      <c r="B97" s="121">
        <v>1</v>
      </c>
      <c r="C97" s="121">
        <v>4</v>
      </c>
      <c r="D97" s="118" t="s">
        <v>440</v>
      </c>
      <c r="E97" s="119" t="s">
        <v>441</v>
      </c>
      <c r="F97" s="120" t="s">
        <v>442</v>
      </c>
      <c r="G97" s="141"/>
      <c r="H97" s="159"/>
      <c r="I97" s="159"/>
      <c r="J97" s="161"/>
      <c r="K97" s="159"/>
      <c r="L97" s="159"/>
      <c r="M97" s="74"/>
      <c r="N97" s="71" t="str">
        <f t="shared" si="9"/>
        <v>14</v>
      </c>
      <c r="O97" s="99" t="str">
        <f t="shared" si="10"/>
        <v>1/4</v>
      </c>
    </row>
    <row r="98" spans="2:15" ht="20.100000000000001" customHeight="1">
      <c r="B98" s="121">
        <v>1</v>
      </c>
      <c r="C98" s="121">
        <v>4</v>
      </c>
      <c r="D98" s="118" t="s">
        <v>443</v>
      </c>
      <c r="E98" s="119" t="s">
        <v>444</v>
      </c>
      <c r="F98" s="120" t="s">
        <v>167</v>
      </c>
      <c r="G98" s="141"/>
      <c r="H98" s="159"/>
      <c r="I98" s="159"/>
      <c r="J98" s="161"/>
      <c r="K98" s="159"/>
      <c r="L98" s="159"/>
      <c r="M98" s="74"/>
      <c r="N98" s="71" t="str">
        <f t="shared" si="9"/>
        <v>14</v>
      </c>
      <c r="O98" s="99" t="str">
        <f t="shared" si="10"/>
        <v>1/4</v>
      </c>
    </row>
    <row r="99" spans="2:15" ht="20.100000000000001" customHeight="1">
      <c r="B99" s="121">
        <v>1</v>
      </c>
      <c r="C99" s="121">
        <v>4</v>
      </c>
      <c r="D99" s="118" t="s">
        <v>445</v>
      </c>
      <c r="E99" s="119" t="s">
        <v>446</v>
      </c>
      <c r="F99" s="120" t="s">
        <v>168</v>
      </c>
      <c r="G99" s="141"/>
      <c r="H99" s="159"/>
      <c r="I99" s="159"/>
      <c r="J99" s="161"/>
      <c r="K99" s="159"/>
      <c r="L99" s="159"/>
      <c r="M99" s="74"/>
      <c r="N99" s="71" t="str">
        <f t="shared" si="9"/>
        <v>14</v>
      </c>
      <c r="O99" s="99" t="str">
        <f t="shared" si="10"/>
        <v>1/4</v>
      </c>
    </row>
    <row r="100" spans="2:15" ht="20.100000000000001" customHeight="1">
      <c r="B100" s="121">
        <v>1</v>
      </c>
      <c r="C100" s="121">
        <v>4</v>
      </c>
      <c r="D100" s="118" t="s">
        <v>447</v>
      </c>
      <c r="E100" s="119" t="s">
        <v>448</v>
      </c>
      <c r="F100" s="120" t="s">
        <v>449</v>
      </c>
      <c r="G100" s="141"/>
      <c r="H100" s="159"/>
      <c r="I100" s="159"/>
      <c r="J100" s="161"/>
      <c r="K100" s="159"/>
      <c r="L100" s="159"/>
      <c r="M100" s="74"/>
      <c r="N100" s="71" t="str">
        <f t="shared" si="9"/>
        <v>14</v>
      </c>
      <c r="O100" s="99" t="str">
        <f t="shared" si="10"/>
        <v>1/4</v>
      </c>
    </row>
    <row r="101" spans="2:15" ht="20.100000000000001" customHeight="1">
      <c r="B101" s="121">
        <v>1</v>
      </c>
      <c r="C101" s="121">
        <v>4</v>
      </c>
      <c r="D101" s="118" t="s">
        <v>450</v>
      </c>
      <c r="E101" s="119" t="s">
        <v>451</v>
      </c>
      <c r="F101" s="120" t="s">
        <v>452</v>
      </c>
      <c r="G101" s="141"/>
      <c r="H101" s="159"/>
      <c r="I101" s="159"/>
      <c r="J101" s="161"/>
      <c r="K101" s="159"/>
      <c r="L101" s="159"/>
      <c r="M101" s="74"/>
      <c r="N101" s="71" t="str">
        <f t="shared" si="9"/>
        <v>14</v>
      </c>
      <c r="O101" s="99" t="str">
        <f t="shared" si="10"/>
        <v>1/4</v>
      </c>
    </row>
    <row r="102" spans="2:15" ht="20.100000000000001" customHeight="1">
      <c r="B102" s="121">
        <v>1</v>
      </c>
      <c r="C102" s="121">
        <v>4</v>
      </c>
      <c r="D102" s="118" t="s">
        <v>453</v>
      </c>
      <c r="E102" s="119" t="s">
        <v>454</v>
      </c>
      <c r="F102" s="120" t="s">
        <v>162</v>
      </c>
      <c r="G102" s="141"/>
      <c r="H102" s="159"/>
      <c r="I102" s="159"/>
      <c r="J102" s="161"/>
      <c r="K102" s="159"/>
      <c r="L102" s="159"/>
      <c r="M102" s="74"/>
      <c r="N102" s="71" t="str">
        <f t="shared" si="9"/>
        <v>14</v>
      </c>
      <c r="O102" s="99" t="str">
        <f t="shared" si="10"/>
        <v>1/4</v>
      </c>
    </row>
    <row r="103" spans="2:15" ht="20.100000000000001" customHeight="1">
      <c r="B103" s="121">
        <v>1</v>
      </c>
      <c r="C103" s="121">
        <v>4</v>
      </c>
      <c r="D103" s="118" t="s">
        <v>455</v>
      </c>
      <c r="E103" s="119" t="s">
        <v>456</v>
      </c>
      <c r="F103" s="120" t="s">
        <v>164</v>
      </c>
      <c r="G103" s="141"/>
      <c r="H103" s="159"/>
      <c r="I103" s="159"/>
      <c r="J103" s="161"/>
      <c r="K103" s="159"/>
      <c r="L103" s="159"/>
      <c r="M103" s="74"/>
      <c r="N103" s="71" t="str">
        <f t="shared" si="9"/>
        <v>14</v>
      </c>
      <c r="O103" s="99" t="str">
        <f t="shared" si="10"/>
        <v>1/4</v>
      </c>
    </row>
    <row r="104" spans="2:15" ht="20.100000000000001" customHeight="1">
      <c r="B104" s="121">
        <v>1</v>
      </c>
      <c r="C104" s="121">
        <v>4</v>
      </c>
      <c r="D104" s="118" t="s">
        <v>457</v>
      </c>
      <c r="E104" s="119" t="s">
        <v>386</v>
      </c>
      <c r="F104" s="120" t="s">
        <v>458</v>
      </c>
      <c r="G104" s="141"/>
      <c r="H104" s="159"/>
      <c r="I104" s="159"/>
      <c r="J104" s="161"/>
      <c r="K104" s="159"/>
      <c r="L104" s="159"/>
      <c r="M104" s="74"/>
      <c r="N104" s="71" t="str">
        <f t="shared" si="9"/>
        <v>14</v>
      </c>
      <c r="O104" s="99" t="str">
        <f t="shared" si="10"/>
        <v>1/4</v>
      </c>
    </row>
    <row r="105" spans="2:15" ht="20.100000000000001" customHeight="1">
      <c r="B105" s="121">
        <v>1</v>
      </c>
      <c r="C105" s="121">
        <v>4</v>
      </c>
      <c r="D105" s="118" t="s">
        <v>459</v>
      </c>
      <c r="E105" s="119" t="s">
        <v>460</v>
      </c>
      <c r="F105" s="120" t="s">
        <v>461</v>
      </c>
      <c r="G105" s="141"/>
      <c r="H105" s="159"/>
      <c r="I105" s="159"/>
      <c r="J105" s="161"/>
      <c r="K105" s="159"/>
      <c r="L105" s="159"/>
      <c r="M105" s="74"/>
      <c r="N105" s="71" t="str">
        <f t="shared" si="9"/>
        <v>14</v>
      </c>
      <c r="O105" s="99" t="str">
        <f t="shared" si="10"/>
        <v>1/4</v>
      </c>
    </row>
    <row r="106" spans="2:15" ht="20.100000000000001" customHeight="1">
      <c r="B106" s="121">
        <v>1</v>
      </c>
      <c r="C106" s="121">
        <v>4</v>
      </c>
      <c r="D106" s="118" t="s">
        <v>462</v>
      </c>
      <c r="E106" s="119" t="s">
        <v>463</v>
      </c>
      <c r="F106" s="120" t="s">
        <v>464</v>
      </c>
      <c r="G106" s="141"/>
      <c r="H106" s="159"/>
      <c r="I106" s="159"/>
      <c r="J106" s="161"/>
      <c r="K106" s="159"/>
      <c r="L106" s="159"/>
      <c r="M106" s="74"/>
      <c r="N106" s="71" t="str">
        <f t="shared" si="9"/>
        <v>14</v>
      </c>
      <c r="O106" s="99" t="str">
        <f t="shared" si="10"/>
        <v>1/4</v>
      </c>
    </row>
    <row r="107" spans="2:15" ht="20.100000000000001" customHeight="1">
      <c r="B107" s="121">
        <v>1</v>
      </c>
      <c r="C107" s="121">
        <v>4</v>
      </c>
      <c r="D107" s="118" t="s">
        <v>465</v>
      </c>
      <c r="E107" s="119" t="s">
        <v>466</v>
      </c>
      <c r="F107" s="120" t="s">
        <v>467</v>
      </c>
      <c r="G107" s="141"/>
      <c r="H107" s="159"/>
      <c r="I107" s="159"/>
      <c r="J107" s="161"/>
      <c r="K107" s="159"/>
      <c r="L107" s="159"/>
      <c r="M107" s="74"/>
      <c r="N107" s="71" t="str">
        <f t="shared" si="9"/>
        <v>14</v>
      </c>
      <c r="O107" s="99" t="str">
        <f t="shared" si="10"/>
        <v>1/4</v>
      </c>
    </row>
    <row r="108" spans="2:15" ht="20.100000000000001" customHeight="1">
      <c r="B108" s="121">
        <v>1</v>
      </c>
      <c r="C108" s="121">
        <v>4</v>
      </c>
      <c r="D108" s="118" t="s">
        <v>468</v>
      </c>
      <c r="E108" s="119" t="s">
        <v>469</v>
      </c>
      <c r="F108" s="120" t="s">
        <v>470</v>
      </c>
      <c r="G108" s="141"/>
      <c r="H108" s="159"/>
      <c r="I108" s="159"/>
      <c r="J108" s="161"/>
      <c r="K108" s="159"/>
      <c r="L108" s="159"/>
      <c r="M108" s="74"/>
      <c r="N108" s="71" t="str">
        <f t="shared" si="9"/>
        <v>14</v>
      </c>
      <c r="O108" s="99" t="str">
        <f t="shared" si="10"/>
        <v>1/4</v>
      </c>
    </row>
    <row r="109" spans="2:15" ht="20.100000000000001" customHeight="1">
      <c r="B109" s="121">
        <v>1</v>
      </c>
      <c r="C109" s="121">
        <v>4</v>
      </c>
      <c r="D109" s="118" t="s">
        <v>471</v>
      </c>
      <c r="E109" s="119" t="s">
        <v>472</v>
      </c>
      <c r="F109" s="120" t="s">
        <v>473</v>
      </c>
      <c r="G109" s="141"/>
      <c r="H109" s="159"/>
      <c r="I109" s="159"/>
      <c r="J109" s="161"/>
      <c r="K109" s="159"/>
      <c r="L109" s="159"/>
      <c r="M109" s="74"/>
      <c r="N109" s="71" t="str">
        <f t="shared" si="9"/>
        <v>14</v>
      </c>
      <c r="O109" s="99" t="str">
        <f t="shared" si="10"/>
        <v>1/4</v>
      </c>
    </row>
    <row r="110" spans="2:15" ht="20.100000000000001" customHeight="1">
      <c r="B110" s="121">
        <v>1</v>
      </c>
      <c r="C110" s="121">
        <v>4</v>
      </c>
      <c r="D110" s="118" t="s">
        <v>474</v>
      </c>
      <c r="E110" s="119" t="s">
        <v>475</v>
      </c>
      <c r="F110" s="120" t="s">
        <v>476</v>
      </c>
      <c r="G110" s="141"/>
      <c r="H110" s="159"/>
      <c r="I110" s="159"/>
      <c r="J110" s="161"/>
      <c r="K110" s="159"/>
      <c r="L110" s="159"/>
      <c r="M110" s="74"/>
      <c r="N110" s="71" t="str">
        <f t="shared" si="9"/>
        <v>14</v>
      </c>
      <c r="O110" s="99" t="str">
        <f t="shared" si="10"/>
        <v>1/4</v>
      </c>
    </row>
    <row r="111" spans="2:15" ht="20.100000000000001" customHeight="1">
      <c r="B111" s="121">
        <v>1</v>
      </c>
      <c r="C111" s="121">
        <v>4</v>
      </c>
      <c r="D111" s="118" t="s">
        <v>477</v>
      </c>
      <c r="E111" s="119" t="s">
        <v>478</v>
      </c>
      <c r="F111" s="120" t="s">
        <v>479</v>
      </c>
      <c r="G111" s="141"/>
      <c r="H111" s="159"/>
      <c r="I111" s="159"/>
      <c r="J111" s="161"/>
      <c r="K111" s="159"/>
      <c r="L111" s="159"/>
      <c r="M111" s="74"/>
      <c r="N111" s="71" t="str">
        <f t="shared" si="9"/>
        <v>14</v>
      </c>
      <c r="O111" s="99" t="str">
        <f t="shared" si="10"/>
        <v>1/4</v>
      </c>
    </row>
    <row r="112" spans="2:15" ht="20.100000000000001" customHeight="1">
      <c r="B112" s="121">
        <v>1</v>
      </c>
      <c r="C112" s="121">
        <v>4</v>
      </c>
      <c r="D112" s="118" t="s">
        <v>480</v>
      </c>
      <c r="E112" s="119" t="s">
        <v>481</v>
      </c>
      <c r="F112" s="120" t="s">
        <v>482</v>
      </c>
      <c r="G112" s="141"/>
      <c r="H112" s="159"/>
      <c r="I112" s="159"/>
      <c r="J112" s="161"/>
      <c r="K112" s="159"/>
      <c r="L112" s="159"/>
      <c r="M112" s="74"/>
      <c r="N112" s="71" t="str">
        <f t="shared" si="9"/>
        <v>14</v>
      </c>
      <c r="O112" s="99" t="str">
        <f t="shared" si="10"/>
        <v>1/4</v>
      </c>
    </row>
    <row r="113" spans="2:15" ht="20.100000000000001" customHeight="1">
      <c r="B113" s="121"/>
      <c r="C113" s="121"/>
      <c r="D113" s="118"/>
      <c r="E113" s="119"/>
      <c r="F113" s="120"/>
      <c r="G113" s="141"/>
      <c r="H113" s="159"/>
      <c r="I113" s="159"/>
      <c r="J113" s="161"/>
      <c r="K113" s="159"/>
      <c r="L113" s="159"/>
      <c r="M113" s="74"/>
      <c r="N113" s="71" t="str">
        <f t="shared" si="9"/>
        <v/>
      </c>
      <c r="O113" s="99" t="str">
        <f t="shared" si="10"/>
        <v>/</v>
      </c>
    </row>
    <row r="114" spans="2:15" ht="20.100000000000001" customHeight="1">
      <c r="B114" s="121"/>
      <c r="C114" s="121"/>
      <c r="D114" s="118"/>
      <c r="E114" s="119"/>
      <c r="F114" s="120"/>
      <c r="G114" s="141"/>
      <c r="H114" s="159"/>
      <c r="I114" s="159"/>
      <c r="J114" s="161"/>
      <c r="K114" s="159"/>
      <c r="L114" s="159"/>
      <c r="M114" s="74"/>
      <c r="N114" s="71" t="str">
        <f t="shared" si="9"/>
        <v/>
      </c>
      <c r="O114" s="99" t="str">
        <f t="shared" si="10"/>
        <v>/</v>
      </c>
    </row>
    <row r="115" spans="2:15" ht="20.100000000000001" customHeight="1">
      <c r="B115" s="121"/>
      <c r="C115" s="121"/>
      <c r="D115" s="118"/>
      <c r="E115" s="119"/>
      <c r="F115" s="120"/>
      <c r="G115" s="141"/>
      <c r="H115" s="159"/>
      <c r="I115" s="159"/>
      <c r="J115" s="161"/>
      <c r="K115" s="159"/>
      <c r="L115" s="159"/>
      <c r="M115" s="74"/>
      <c r="N115" s="71" t="str">
        <f t="shared" si="9"/>
        <v/>
      </c>
      <c r="O115" s="99" t="str">
        <f t="shared" si="10"/>
        <v>/</v>
      </c>
    </row>
    <row r="116" spans="2:15" ht="20.100000000000001" customHeight="1">
      <c r="B116" s="121"/>
      <c r="C116" s="121"/>
      <c r="D116" s="118"/>
      <c r="E116" s="119"/>
      <c r="F116" s="120"/>
      <c r="G116" s="141"/>
      <c r="H116" s="159"/>
      <c r="I116" s="159"/>
      <c r="J116" s="161"/>
      <c r="K116" s="159"/>
      <c r="L116" s="159"/>
      <c r="M116" s="74"/>
      <c r="N116" s="71" t="str">
        <f t="shared" si="9"/>
        <v/>
      </c>
      <c r="O116" s="99" t="str">
        <f t="shared" si="10"/>
        <v>/</v>
      </c>
    </row>
    <row r="117" spans="2:15" ht="20.100000000000001" customHeight="1">
      <c r="B117" s="121"/>
      <c r="C117" s="121"/>
      <c r="D117" s="118"/>
      <c r="E117" s="119"/>
      <c r="F117" s="120"/>
      <c r="G117" s="141"/>
      <c r="H117" s="159"/>
      <c r="I117" s="159"/>
      <c r="J117" s="161"/>
      <c r="K117" s="159"/>
      <c r="L117" s="159"/>
      <c r="M117" s="74"/>
      <c r="N117" s="71" t="str">
        <f t="shared" si="9"/>
        <v/>
      </c>
      <c r="O117" s="99" t="str">
        <f t="shared" si="10"/>
        <v>/</v>
      </c>
    </row>
    <row r="118" spans="2:15" ht="20.100000000000001" customHeight="1">
      <c r="B118" s="121"/>
      <c r="C118" s="121"/>
      <c r="D118" s="118"/>
      <c r="E118" s="119"/>
      <c r="F118" s="120"/>
      <c r="G118" s="141"/>
      <c r="H118" s="159"/>
      <c r="I118" s="159"/>
      <c r="J118" s="161"/>
      <c r="K118" s="159"/>
      <c r="L118" s="159"/>
      <c r="M118" s="74"/>
      <c r="N118" s="71" t="str">
        <f t="shared" si="9"/>
        <v/>
      </c>
      <c r="O118" s="99" t="str">
        <f t="shared" si="10"/>
        <v>/</v>
      </c>
    </row>
    <row r="119" spans="2:15" ht="20.100000000000001" customHeight="1">
      <c r="B119" s="121"/>
      <c r="C119" s="121"/>
      <c r="D119" s="118"/>
      <c r="E119" s="119"/>
      <c r="F119" s="120"/>
      <c r="G119" s="141"/>
      <c r="H119" s="159"/>
      <c r="I119" s="159"/>
      <c r="J119" s="161"/>
      <c r="K119" s="159"/>
      <c r="L119" s="159"/>
      <c r="M119" s="74"/>
      <c r="N119" s="71" t="str">
        <f t="shared" si="9"/>
        <v/>
      </c>
      <c r="O119" s="99" t="str">
        <f t="shared" si="10"/>
        <v>/</v>
      </c>
    </row>
    <row r="120" spans="2:15" ht="20.100000000000001" customHeight="1">
      <c r="B120" s="121"/>
      <c r="C120" s="121"/>
      <c r="D120" s="118"/>
      <c r="E120" s="119"/>
      <c r="F120" s="120"/>
      <c r="G120" s="141"/>
      <c r="H120" s="159"/>
      <c r="I120" s="159"/>
      <c r="J120" s="161"/>
      <c r="K120" s="159"/>
      <c r="L120" s="159"/>
      <c r="M120" s="74"/>
      <c r="N120" s="71" t="str">
        <f t="shared" si="9"/>
        <v/>
      </c>
      <c r="O120" s="99" t="str">
        <f t="shared" si="10"/>
        <v>/</v>
      </c>
    </row>
    <row r="121" spans="2:15" ht="20.100000000000001" customHeight="1">
      <c r="B121" s="121"/>
      <c r="C121" s="121"/>
      <c r="D121" s="118"/>
      <c r="E121" s="119"/>
      <c r="F121" s="120"/>
      <c r="G121" s="141"/>
      <c r="H121" s="159"/>
      <c r="I121" s="159"/>
      <c r="J121" s="161"/>
      <c r="K121" s="159"/>
      <c r="L121" s="159"/>
      <c r="M121" s="74"/>
      <c r="N121" s="71" t="str">
        <f t="shared" si="9"/>
        <v/>
      </c>
      <c r="O121" s="99" t="str">
        <f t="shared" si="10"/>
        <v>/</v>
      </c>
    </row>
    <row r="122" spans="2:15" ht="20.100000000000001" customHeight="1">
      <c r="B122" s="121"/>
      <c r="C122" s="121"/>
      <c r="D122" s="118"/>
      <c r="E122" s="119"/>
      <c r="F122" s="120"/>
      <c r="G122" s="141"/>
      <c r="H122" s="159"/>
      <c r="I122" s="159"/>
      <c r="J122" s="161"/>
      <c r="K122" s="159"/>
      <c r="L122" s="159"/>
      <c r="M122" s="74"/>
      <c r="N122" s="71" t="str">
        <f t="shared" si="9"/>
        <v/>
      </c>
      <c r="O122" s="99" t="str">
        <f t="shared" si="10"/>
        <v>/</v>
      </c>
    </row>
    <row r="123" spans="2:15" ht="20.100000000000001" customHeight="1">
      <c r="B123" s="121"/>
      <c r="C123" s="121"/>
      <c r="D123" s="118"/>
      <c r="E123" s="119"/>
      <c r="F123" s="120"/>
      <c r="G123" s="141"/>
      <c r="H123" s="159"/>
      <c r="I123" s="159"/>
      <c r="J123" s="161"/>
      <c r="K123" s="159"/>
      <c r="L123" s="159"/>
      <c r="M123" s="74"/>
      <c r="N123" s="71" t="str">
        <f t="shared" si="9"/>
        <v/>
      </c>
      <c r="O123" s="99" t="str">
        <f t="shared" si="10"/>
        <v>/</v>
      </c>
    </row>
    <row r="124" spans="2:15" ht="20.100000000000001" customHeight="1">
      <c r="B124" s="121"/>
      <c r="C124" s="121"/>
      <c r="D124" s="118"/>
      <c r="E124" s="119"/>
      <c r="F124" s="120"/>
      <c r="G124" s="141"/>
      <c r="H124" s="159"/>
      <c r="I124" s="159"/>
      <c r="J124" s="161"/>
      <c r="K124" s="159"/>
      <c r="L124" s="159"/>
      <c r="M124" s="74"/>
      <c r="N124" s="71" t="str">
        <f t="shared" si="9"/>
        <v/>
      </c>
      <c r="O124" s="99" t="str">
        <f t="shared" si="10"/>
        <v>/</v>
      </c>
    </row>
    <row r="125" spans="2:15" ht="20.100000000000001" customHeight="1">
      <c r="B125" s="121"/>
      <c r="C125" s="121"/>
      <c r="D125" s="118"/>
      <c r="E125" s="119"/>
      <c r="F125" s="120"/>
      <c r="G125" s="141"/>
      <c r="H125" s="159"/>
      <c r="I125" s="159"/>
      <c r="J125" s="161"/>
      <c r="K125" s="159"/>
      <c r="L125" s="159"/>
      <c r="M125" s="74"/>
      <c r="N125" s="71" t="str">
        <f t="shared" si="9"/>
        <v/>
      </c>
      <c r="O125" s="99" t="str">
        <f t="shared" si="10"/>
        <v>/</v>
      </c>
    </row>
    <row r="126" spans="2:15" ht="20.100000000000001" customHeight="1">
      <c r="B126" s="121"/>
      <c r="C126" s="121"/>
      <c r="D126" s="118"/>
      <c r="E126" s="119"/>
      <c r="F126" s="120"/>
      <c r="G126" s="141"/>
      <c r="H126" s="159"/>
      <c r="I126" s="159"/>
      <c r="J126" s="161"/>
      <c r="K126" s="159"/>
      <c r="L126" s="159"/>
      <c r="M126" s="74"/>
      <c r="N126" s="71" t="str">
        <f t="shared" si="9"/>
        <v/>
      </c>
      <c r="O126" s="99" t="str">
        <f t="shared" si="10"/>
        <v>/</v>
      </c>
    </row>
    <row r="127" spans="2:15" ht="20.100000000000001" customHeight="1">
      <c r="B127" s="121"/>
      <c r="C127" s="121"/>
      <c r="D127" s="118"/>
      <c r="E127" s="119"/>
      <c r="F127" s="120"/>
      <c r="G127" s="141"/>
      <c r="H127" s="159"/>
      <c r="I127" s="159"/>
      <c r="J127" s="161"/>
      <c r="K127" s="159"/>
      <c r="L127" s="159"/>
      <c r="M127" s="74"/>
      <c r="N127" s="71" t="str">
        <f t="shared" si="9"/>
        <v/>
      </c>
      <c r="O127" s="99" t="str">
        <f t="shared" si="10"/>
        <v>/</v>
      </c>
    </row>
    <row r="128" spans="2:15" ht="20.100000000000001" customHeight="1">
      <c r="B128" s="121"/>
      <c r="C128" s="121"/>
      <c r="D128" s="118"/>
      <c r="E128" s="119"/>
      <c r="F128" s="120"/>
      <c r="G128" s="141"/>
      <c r="H128" s="159"/>
      <c r="I128" s="159"/>
      <c r="J128" s="161"/>
      <c r="K128" s="159"/>
      <c r="L128" s="159"/>
      <c r="M128" s="74"/>
      <c r="N128" s="71" t="str">
        <f t="shared" si="9"/>
        <v/>
      </c>
      <c r="O128" s="99" t="str">
        <f t="shared" si="10"/>
        <v>/</v>
      </c>
    </row>
    <row r="129" spans="2:15" ht="20.100000000000001" customHeight="1">
      <c r="B129" s="121"/>
      <c r="C129" s="121"/>
      <c r="D129" s="118"/>
      <c r="E129" s="119"/>
      <c r="F129" s="120"/>
      <c r="G129" s="141"/>
      <c r="H129" s="159"/>
      <c r="I129" s="159"/>
      <c r="J129" s="161"/>
      <c r="K129" s="159"/>
      <c r="L129" s="159"/>
      <c r="M129" s="74"/>
      <c r="N129" s="71" t="str">
        <f t="shared" si="9"/>
        <v/>
      </c>
      <c r="O129" s="99" t="str">
        <f t="shared" si="10"/>
        <v>/</v>
      </c>
    </row>
    <row r="130" spans="2:15" ht="20.100000000000001" customHeight="1">
      <c r="B130" s="121"/>
      <c r="C130" s="121"/>
      <c r="D130" s="118"/>
      <c r="E130" s="119"/>
      <c r="F130" s="120"/>
      <c r="G130" s="141"/>
      <c r="H130" s="159"/>
      <c r="I130" s="159"/>
      <c r="J130" s="161"/>
      <c r="K130" s="159"/>
      <c r="L130" s="159"/>
      <c r="M130" s="74"/>
      <c r="N130" s="71" t="str">
        <f t="shared" si="9"/>
        <v/>
      </c>
      <c r="O130" s="99" t="str">
        <f t="shared" si="10"/>
        <v>/</v>
      </c>
    </row>
    <row r="131" spans="2:15" ht="20.100000000000001" customHeight="1">
      <c r="B131" s="121"/>
      <c r="C131" s="121"/>
      <c r="D131" s="118"/>
      <c r="E131" s="119"/>
      <c r="F131" s="120"/>
      <c r="G131" s="141"/>
      <c r="H131" s="159"/>
      <c r="I131" s="159"/>
      <c r="J131" s="161"/>
      <c r="K131" s="159"/>
      <c r="L131" s="159"/>
      <c r="M131" s="74"/>
      <c r="N131" s="71" t="str">
        <f t="shared" si="9"/>
        <v/>
      </c>
      <c r="O131" s="99" t="str">
        <f t="shared" si="10"/>
        <v>/</v>
      </c>
    </row>
    <row r="132" spans="2:15" ht="20.100000000000001" customHeight="1">
      <c r="B132" s="121"/>
      <c r="C132" s="121"/>
      <c r="D132" s="118"/>
      <c r="E132" s="119"/>
      <c r="F132" s="120"/>
      <c r="G132" s="141"/>
      <c r="H132" s="159"/>
      <c r="I132" s="159"/>
      <c r="J132" s="161"/>
      <c r="K132" s="159"/>
      <c r="L132" s="159"/>
      <c r="M132" s="74"/>
      <c r="N132" s="71" t="str">
        <f t="shared" ref="N132:N195" si="11">B132&amp;C132</f>
        <v/>
      </c>
      <c r="O132" s="99" t="str">
        <f t="shared" ref="O132:O195" si="12">B132&amp;"/"&amp;C132</f>
        <v>/</v>
      </c>
    </row>
    <row r="133" spans="2:15" ht="20.100000000000001" customHeight="1">
      <c r="B133" s="121"/>
      <c r="C133" s="121"/>
      <c r="D133" s="118"/>
      <c r="E133" s="119"/>
      <c r="F133" s="120"/>
      <c r="G133" s="141"/>
      <c r="H133" s="159"/>
      <c r="I133" s="159"/>
      <c r="J133" s="161"/>
      <c r="K133" s="159"/>
      <c r="L133" s="159"/>
      <c r="M133" s="74"/>
      <c r="N133" s="71" t="str">
        <f t="shared" si="11"/>
        <v/>
      </c>
      <c r="O133" s="99" t="str">
        <f t="shared" si="12"/>
        <v>/</v>
      </c>
    </row>
    <row r="134" spans="2:15" ht="20.100000000000001" customHeight="1">
      <c r="B134" s="121"/>
      <c r="C134" s="121"/>
      <c r="D134" s="118"/>
      <c r="E134" s="119"/>
      <c r="F134" s="120"/>
      <c r="G134" s="141"/>
      <c r="H134" s="159"/>
      <c r="I134" s="159"/>
      <c r="J134" s="161"/>
      <c r="K134" s="159"/>
      <c r="L134" s="159"/>
      <c r="M134" s="74"/>
      <c r="N134" s="71" t="str">
        <f t="shared" si="11"/>
        <v/>
      </c>
      <c r="O134" s="99" t="str">
        <f t="shared" si="12"/>
        <v>/</v>
      </c>
    </row>
    <row r="135" spans="2:15" ht="20.100000000000001" customHeight="1">
      <c r="B135" s="121"/>
      <c r="C135" s="121"/>
      <c r="D135" s="118"/>
      <c r="E135" s="119"/>
      <c r="F135" s="120"/>
      <c r="G135" s="141"/>
      <c r="H135" s="159"/>
      <c r="I135" s="159"/>
      <c r="J135" s="161"/>
      <c r="K135" s="159"/>
      <c r="L135" s="159"/>
      <c r="M135" s="74"/>
      <c r="N135" s="71" t="str">
        <f t="shared" si="11"/>
        <v/>
      </c>
      <c r="O135" s="99" t="str">
        <f t="shared" si="12"/>
        <v>/</v>
      </c>
    </row>
    <row r="136" spans="2:15" ht="20.100000000000001" customHeight="1">
      <c r="B136" s="121"/>
      <c r="C136" s="121"/>
      <c r="D136" s="118"/>
      <c r="E136" s="119"/>
      <c r="F136" s="120"/>
      <c r="G136" s="141"/>
      <c r="H136" s="159"/>
      <c r="I136" s="159"/>
      <c r="J136" s="161"/>
      <c r="K136" s="159"/>
      <c r="L136" s="159"/>
      <c r="M136" s="74"/>
      <c r="N136" s="71" t="str">
        <f t="shared" si="11"/>
        <v/>
      </c>
      <c r="O136" s="99" t="str">
        <f t="shared" si="12"/>
        <v>/</v>
      </c>
    </row>
    <row r="137" spans="2:15" ht="20.100000000000001" customHeight="1">
      <c r="B137" s="121"/>
      <c r="C137" s="121"/>
      <c r="D137" s="118"/>
      <c r="E137" s="119"/>
      <c r="F137" s="120"/>
      <c r="G137" s="141"/>
      <c r="H137" s="159"/>
      <c r="I137" s="159"/>
      <c r="J137" s="161"/>
      <c r="K137" s="159"/>
      <c r="L137" s="159"/>
      <c r="M137" s="74"/>
      <c r="N137" s="71" t="str">
        <f t="shared" si="11"/>
        <v/>
      </c>
      <c r="O137" s="99" t="str">
        <f t="shared" si="12"/>
        <v>/</v>
      </c>
    </row>
    <row r="138" spans="2:15" ht="20.100000000000001" customHeight="1">
      <c r="B138" s="121"/>
      <c r="C138" s="121"/>
      <c r="D138" s="118"/>
      <c r="E138" s="119"/>
      <c r="F138" s="120"/>
      <c r="G138" s="141"/>
      <c r="H138" s="159"/>
      <c r="I138" s="159"/>
      <c r="J138" s="161"/>
      <c r="K138" s="159"/>
      <c r="L138" s="159"/>
      <c r="M138" s="74"/>
      <c r="N138" s="71" t="str">
        <f t="shared" si="11"/>
        <v/>
      </c>
      <c r="O138" s="99" t="str">
        <f t="shared" si="12"/>
        <v>/</v>
      </c>
    </row>
    <row r="139" spans="2:15" ht="20.100000000000001" customHeight="1">
      <c r="B139" s="121"/>
      <c r="C139" s="121"/>
      <c r="D139" s="118"/>
      <c r="E139" s="119"/>
      <c r="F139" s="120"/>
      <c r="G139" s="141"/>
      <c r="H139" s="159"/>
      <c r="I139" s="159"/>
      <c r="J139" s="161"/>
      <c r="K139" s="159"/>
      <c r="L139" s="159"/>
      <c r="M139" s="74"/>
      <c r="N139" s="71" t="str">
        <f t="shared" si="11"/>
        <v/>
      </c>
      <c r="O139" s="99" t="str">
        <f t="shared" si="12"/>
        <v>/</v>
      </c>
    </row>
    <row r="140" spans="2:15" ht="20.100000000000001" customHeight="1">
      <c r="B140" s="121"/>
      <c r="C140" s="121"/>
      <c r="D140" s="118"/>
      <c r="E140" s="119"/>
      <c r="F140" s="120"/>
      <c r="G140" s="141"/>
      <c r="H140" s="159"/>
      <c r="I140" s="159"/>
      <c r="J140" s="161"/>
      <c r="K140" s="159"/>
      <c r="L140" s="159"/>
      <c r="M140" s="74"/>
      <c r="N140" s="71" t="str">
        <f t="shared" si="11"/>
        <v/>
      </c>
      <c r="O140" s="99" t="str">
        <f t="shared" si="12"/>
        <v>/</v>
      </c>
    </row>
    <row r="141" spans="2:15" ht="20.100000000000001" customHeight="1">
      <c r="B141" s="121"/>
      <c r="C141" s="121"/>
      <c r="D141" s="118"/>
      <c r="E141" s="119"/>
      <c r="F141" s="120"/>
      <c r="G141" s="141"/>
      <c r="H141" s="159"/>
      <c r="I141" s="159"/>
      <c r="J141" s="161"/>
      <c r="K141" s="159"/>
      <c r="L141" s="159"/>
      <c r="M141" s="74"/>
      <c r="N141" s="71" t="str">
        <f t="shared" si="11"/>
        <v/>
      </c>
      <c r="O141" s="99" t="str">
        <f t="shared" si="12"/>
        <v>/</v>
      </c>
    </row>
    <row r="142" spans="2:15" ht="20.100000000000001" customHeight="1">
      <c r="B142" s="121"/>
      <c r="C142" s="121"/>
      <c r="D142" s="118"/>
      <c r="E142" s="119"/>
      <c r="F142" s="120"/>
      <c r="G142" s="141"/>
      <c r="H142" s="159"/>
      <c r="I142" s="159"/>
      <c r="J142" s="161"/>
      <c r="K142" s="159"/>
      <c r="L142" s="159"/>
      <c r="M142" s="74"/>
      <c r="N142" s="71" t="str">
        <f t="shared" si="11"/>
        <v/>
      </c>
      <c r="O142" s="99" t="str">
        <f t="shared" si="12"/>
        <v>/</v>
      </c>
    </row>
    <row r="143" spans="2:15" ht="20.100000000000001" customHeight="1">
      <c r="B143" s="121"/>
      <c r="C143" s="121"/>
      <c r="D143" s="118"/>
      <c r="E143" s="119"/>
      <c r="F143" s="120"/>
      <c r="G143" s="141"/>
      <c r="H143" s="159"/>
      <c r="I143" s="159"/>
      <c r="J143" s="161"/>
      <c r="K143" s="159"/>
      <c r="L143" s="159"/>
      <c r="M143" s="74"/>
      <c r="N143" s="71" t="str">
        <f t="shared" si="11"/>
        <v/>
      </c>
      <c r="O143" s="99" t="str">
        <f t="shared" si="12"/>
        <v>/</v>
      </c>
    </row>
    <row r="144" spans="2:15" ht="20.100000000000001" customHeight="1">
      <c r="B144" s="121"/>
      <c r="C144" s="121"/>
      <c r="D144" s="118"/>
      <c r="E144" s="119"/>
      <c r="F144" s="120"/>
      <c r="G144" s="141"/>
      <c r="H144" s="159"/>
      <c r="I144" s="159"/>
      <c r="J144" s="161"/>
      <c r="K144" s="159"/>
      <c r="L144" s="159"/>
      <c r="M144" s="74"/>
      <c r="N144" s="71" t="str">
        <f t="shared" si="11"/>
        <v/>
      </c>
      <c r="O144" s="99" t="str">
        <f t="shared" si="12"/>
        <v>/</v>
      </c>
    </row>
    <row r="145" spans="2:15" ht="20.100000000000001" customHeight="1">
      <c r="B145" s="121"/>
      <c r="C145" s="121"/>
      <c r="D145" s="118"/>
      <c r="E145" s="119"/>
      <c r="F145" s="120"/>
      <c r="G145" s="141"/>
      <c r="H145" s="159"/>
      <c r="I145" s="159"/>
      <c r="J145" s="161"/>
      <c r="K145" s="159"/>
      <c r="L145" s="159"/>
      <c r="M145" s="74"/>
      <c r="N145" s="71" t="str">
        <f t="shared" si="11"/>
        <v/>
      </c>
      <c r="O145" s="99" t="str">
        <f t="shared" si="12"/>
        <v>/</v>
      </c>
    </row>
    <row r="146" spans="2:15" ht="20.100000000000001" customHeight="1">
      <c r="B146" s="121"/>
      <c r="C146" s="121"/>
      <c r="D146" s="118"/>
      <c r="E146" s="119"/>
      <c r="F146" s="120"/>
      <c r="G146" s="141"/>
      <c r="H146" s="159"/>
      <c r="I146" s="159"/>
      <c r="J146" s="161"/>
      <c r="K146" s="159"/>
      <c r="L146" s="159"/>
      <c r="M146" s="74"/>
      <c r="N146" s="71" t="str">
        <f t="shared" si="11"/>
        <v/>
      </c>
      <c r="O146" s="99" t="str">
        <f t="shared" si="12"/>
        <v>/</v>
      </c>
    </row>
    <row r="147" spans="2:15" ht="20.100000000000001" customHeight="1">
      <c r="B147" s="121"/>
      <c r="C147" s="121"/>
      <c r="D147" s="118"/>
      <c r="E147" s="119"/>
      <c r="F147" s="120"/>
      <c r="G147" s="141"/>
      <c r="H147" s="159"/>
      <c r="I147" s="159"/>
      <c r="J147" s="161"/>
      <c r="K147" s="159"/>
      <c r="L147" s="159"/>
      <c r="M147" s="74"/>
      <c r="N147" s="71" t="str">
        <f t="shared" si="11"/>
        <v/>
      </c>
      <c r="O147" s="99" t="str">
        <f t="shared" si="12"/>
        <v>/</v>
      </c>
    </row>
    <row r="148" spans="2:15" ht="20.100000000000001" customHeight="1">
      <c r="B148" s="121"/>
      <c r="C148" s="121"/>
      <c r="D148" s="118"/>
      <c r="E148" s="119"/>
      <c r="F148" s="120"/>
      <c r="G148" s="141"/>
      <c r="H148" s="159"/>
      <c r="I148" s="159"/>
      <c r="J148" s="161"/>
      <c r="K148" s="159"/>
      <c r="L148" s="159"/>
      <c r="M148" s="74"/>
      <c r="N148" s="71" t="str">
        <f t="shared" si="11"/>
        <v/>
      </c>
      <c r="O148" s="99" t="str">
        <f t="shared" si="12"/>
        <v>/</v>
      </c>
    </row>
    <row r="149" spans="2:15" ht="20.100000000000001" customHeight="1">
      <c r="B149" s="121"/>
      <c r="C149" s="121"/>
      <c r="D149" s="118"/>
      <c r="E149" s="119"/>
      <c r="F149" s="120"/>
      <c r="G149" s="141"/>
      <c r="H149" s="159"/>
      <c r="I149" s="159"/>
      <c r="J149" s="161"/>
      <c r="K149" s="159"/>
      <c r="L149" s="159"/>
      <c r="M149" s="74"/>
      <c r="N149" s="71" t="str">
        <f t="shared" si="11"/>
        <v/>
      </c>
      <c r="O149" s="99" t="str">
        <f t="shared" si="12"/>
        <v>/</v>
      </c>
    </row>
    <row r="150" spans="2:15" ht="20.100000000000001" customHeight="1">
      <c r="B150" s="121"/>
      <c r="C150" s="121"/>
      <c r="D150" s="118"/>
      <c r="E150" s="119"/>
      <c r="F150" s="120"/>
      <c r="G150" s="141"/>
      <c r="H150" s="159"/>
      <c r="I150" s="159"/>
      <c r="J150" s="161"/>
      <c r="K150" s="159"/>
      <c r="L150" s="159"/>
      <c r="M150" s="74"/>
      <c r="N150" s="71" t="str">
        <f t="shared" si="11"/>
        <v/>
      </c>
      <c r="O150" s="99" t="str">
        <f t="shared" si="12"/>
        <v>/</v>
      </c>
    </row>
    <row r="151" spans="2:15" ht="20.100000000000001" customHeight="1">
      <c r="B151" s="121"/>
      <c r="C151" s="121"/>
      <c r="D151" s="118"/>
      <c r="E151" s="119"/>
      <c r="F151" s="120"/>
      <c r="G151" s="141"/>
      <c r="H151" s="159"/>
      <c r="I151" s="159"/>
      <c r="J151" s="161"/>
      <c r="K151" s="159"/>
      <c r="L151" s="159"/>
      <c r="M151" s="74"/>
      <c r="N151" s="71" t="str">
        <f t="shared" si="11"/>
        <v/>
      </c>
      <c r="O151" s="99" t="str">
        <f t="shared" si="12"/>
        <v>/</v>
      </c>
    </row>
    <row r="152" spans="2:15" ht="20.100000000000001" customHeight="1">
      <c r="B152" s="121"/>
      <c r="C152" s="121"/>
      <c r="D152" s="118"/>
      <c r="E152" s="119"/>
      <c r="F152" s="120"/>
      <c r="G152" s="141"/>
      <c r="H152" s="159"/>
      <c r="I152" s="159"/>
      <c r="J152" s="161"/>
      <c r="K152" s="159"/>
      <c r="L152" s="159"/>
      <c r="M152" s="74"/>
      <c r="N152" s="71" t="str">
        <f t="shared" si="11"/>
        <v/>
      </c>
      <c r="O152" s="99" t="str">
        <f t="shared" si="12"/>
        <v>/</v>
      </c>
    </row>
    <row r="153" spans="2:15" ht="20.100000000000001" customHeight="1">
      <c r="B153" s="121"/>
      <c r="C153" s="121"/>
      <c r="D153" s="118"/>
      <c r="E153" s="119"/>
      <c r="F153" s="120"/>
      <c r="G153" s="141"/>
      <c r="H153" s="159"/>
      <c r="I153" s="159"/>
      <c r="J153" s="161"/>
      <c r="K153" s="159"/>
      <c r="L153" s="159"/>
      <c r="M153" s="74"/>
      <c r="N153" s="71" t="str">
        <f t="shared" si="11"/>
        <v/>
      </c>
      <c r="O153" s="99" t="str">
        <f t="shared" si="12"/>
        <v>/</v>
      </c>
    </row>
    <row r="154" spans="2:15" ht="20.100000000000001" customHeight="1">
      <c r="B154" s="121"/>
      <c r="C154" s="121"/>
      <c r="D154" s="118"/>
      <c r="E154" s="119"/>
      <c r="F154" s="120"/>
      <c r="G154" s="141"/>
      <c r="H154" s="159"/>
      <c r="I154" s="159"/>
      <c r="J154" s="161"/>
      <c r="K154" s="159"/>
      <c r="L154" s="159"/>
      <c r="M154" s="74"/>
      <c r="N154" s="71" t="str">
        <f t="shared" si="11"/>
        <v/>
      </c>
      <c r="O154" s="99" t="str">
        <f t="shared" si="12"/>
        <v>/</v>
      </c>
    </row>
    <row r="155" spans="2:15" ht="20.100000000000001" customHeight="1">
      <c r="B155" s="121"/>
      <c r="C155" s="121"/>
      <c r="D155" s="118"/>
      <c r="E155" s="119"/>
      <c r="F155" s="120"/>
      <c r="G155" s="141"/>
      <c r="H155" s="159"/>
      <c r="I155" s="159"/>
      <c r="J155" s="161"/>
      <c r="K155" s="159"/>
      <c r="L155" s="159"/>
      <c r="M155" s="74"/>
      <c r="N155" s="71" t="str">
        <f t="shared" si="11"/>
        <v/>
      </c>
      <c r="O155" s="99" t="str">
        <f t="shared" si="12"/>
        <v>/</v>
      </c>
    </row>
    <row r="156" spans="2:15" ht="20.100000000000001" customHeight="1">
      <c r="B156" s="121"/>
      <c r="C156" s="121"/>
      <c r="D156" s="118"/>
      <c r="E156" s="119"/>
      <c r="F156" s="120"/>
      <c r="G156" s="141"/>
      <c r="H156" s="159"/>
      <c r="I156" s="159"/>
      <c r="J156" s="161"/>
      <c r="K156" s="159"/>
      <c r="L156" s="159"/>
      <c r="M156" s="74"/>
      <c r="N156" s="71" t="str">
        <f t="shared" si="11"/>
        <v/>
      </c>
      <c r="O156" s="99" t="str">
        <f t="shared" si="12"/>
        <v>/</v>
      </c>
    </row>
    <row r="157" spans="2:15" ht="20.100000000000001" customHeight="1">
      <c r="B157" s="121"/>
      <c r="C157" s="121"/>
      <c r="D157" s="118"/>
      <c r="E157" s="119"/>
      <c r="F157" s="120"/>
      <c r="G157" s="141"/>
      <c r="H157" s="159"/>
      <c r="I157" s="159"/>
      <c r="J157" s="161"/>
      <c r="K157" s="159"/>
      <c r="L157" s="159"/>
      <c r="M157" s="74"/>
      <c r="N157" s="71" t="str">
        <f t="shared" si="11"/>
        <v/>
      </c>
      <c r="O157" s="99" t="str">
        <f t="shared" si="12"/>
        <v>/</v>
      </c>
    </row>
    <row r="158" spans="2:15" ht="20.100000000000001" customHeight="1">
      <c r="B158" s="121"/>
      <c r="C158" s="121"/>
      <c r="D158" s="118"/>
      <c r="E158" s="119"/>
      <c r="F158" s="120"/>
      <c r="G158" s="141"/>
      <c r="H158" s="159"/>
      <c r="I158" s="159"/>
      <c r="J158" s="161"/>
      <c r="K158" s="159"/>
      <c r="L158" s="159"/>
      <c r="M158" s="74"/>
      <c r="N158" s="71" t="str">
        <f t="shared" si="11"/>
        <v/>
      </c>
      <c r="O158" s="99" t="str">
        <f t="shared" si="12"/>
        <v>/</v>
      </c>
    </row>
    <row r="159" spans="2:15" ht="20.100000000000001" customHeight="1">
      <c r="B159" s="121"/>
      <c r="C159" s="121"/>
      <c r="D159" s="118"/>
      <c r="E159" s="119"/>
      <c r="F159" s="120"/>
      <c r="G159" s="141"/>
      <c r="H159" s="159"/>
      <c r="I159" s="159"/>
      <c r="J159" s="161"/>
      <c r="K159" s="159"/>
      <c r="L159" s="159"/>
      <c r="M159" s="74"/>
      <c r="N159" s="71" t="str">
        <f t="shared" si="11"/>
        <v/>
      </c>
      <c r="O159" s="99" t="str">
        <f t="shared" si="12"/>
        <v>/</v>
      </c>
    </row>
    <row r="160" spans="2:15" ht="20.100000000000001" customHeight="1">
      <c r="B160" s="121"/>
      <c r="C160" s="121"/>
      <c r="D160" s="118"/>
      <c r="E160" s="119"/>
      <c r="F160" s="120"/>
      <c r="G160" s="141"/>
      <c r="H160" s="159"/>
      <c r="I160" s="159"/>
      <c r="J160" s="161"/>
      <c r="K160" s="159"/>
      <c r="L160" s="159"/>
      <c r="M160" s="74"/>
      <c r="N160" s="71" t="str">
        <f t="shared" si="11"/>
        <v/>
      </c>
      <c r="O160" s="99" t="str">
        <f t="shared" si="12"/>
        <v>/</v>
      </c>
    </row>
    <row r="161" spans="2:15" ht="20.100000000000001" customHeight="1">
      <c r="B161" s="121"/>
      <c r="C161" s="121"/>
      <c r="D161" s="118"/>
      <c r="E161" s="119"/>
      <c r="F161" s="120"/>
      <c r="G161" s="141"/>
      <c r="H161" s="159"/>
      <c r="I161" s="159"/>
      <c r="J161" s="161"/>
      <c r="K161" s="159"/>
      <c r="L161" s="159"/>
      <c r="M161" s="74"/>
      <c r="N161" s="71" t="str">
        <f t="shared" si="11"/>
        <v/>
      </c>
      <c r="O161" s="99" t="str">
        <f t="shared" si="12"/>
        <v>/</v>
      </c>
    </row>
    <row r="162" spans="2:15" ht="20.100000000000001" customHeight="1">
      <c r="B162" s="121"/>
      <c r="C162" s="121"/>
      <c r="D162" s="118"/>
      <c r="E162" s="119"/>
      <c r="F162" s="120"/>
      <c r="G162" s="141"/>
      <c r="H162" s="159"/>
      <c r="I162" s="159"/>
      <c r="J162" s="161"/>
      <c r="K162" s="159"/>
      <c r="L162" s="159"/>
      <c r="M162" s="74"/>
      <c r="N162" s="71" t="str">
        <f t="shared" si="11"/>
        <v/>
      </c>
      <c r="O162" s="99" t="str">
        <f t="shared" si="12"/>
        <v>/</v>
      </c>
    </row>
    <row r="163" spans="2:15" ht="20.100000000000001" customHeight="1">
      <c r="B163" s="121"/>
      <c r="C163" s="121"/>
      <c r="D163" s="118"/>
      <c r="E163" s="119"/>
      <c r="F163" s="120"/>
      <c r="G163" s="141"/>
      <c r="H163" s="159"/>
      <c r="I163" s="159"/>
      <c r="J163" s="161"/>
      <c r="K163" s="159"/>
      <c r="L163" s="159"/>
      <c r="M163" s="74"/>
      <c r="N163" s="71" t="str">
        <f t="shared" si="11"/>
        <v/>
      </c>
      <c r="O163" s="99" t="str">
        <f t="shared" si="12"/>
        <v>/</v>
      </c>
    </row>
    <row r="164" spans="2:15" ht="20.100000000000001" customHeight="1">
      <c r="B164" s="121"/>
      <c r="C164" s="121"/>
      <c r="D164" s="118"/>
      <c r="E164" s="119"/>
      <c r="F164" s="120"/>
      <c r="G164" s="141"/>
      <c r="H164" s="159"/>
      <c r="I164" s="159"/>
      <c r="J164" s="161"/>
      <c r="K164" s="159"/>
      <c r="L164" s="159"/>
      <c r="M164" s="74"/>
      <c r="N164" s="71" t="str">
        <f t="shared" si="11"/>
        <v/>
      </c>
      <c r="O164" s="99" t="str">
        <f t="shared" si="12"/>
        <v>/</v>
      </c>
    </row>
    <row r="165" spans="2:15" ht="20.100000000000001" customHeight="1">
      <c r="B165" s="121"/>
      <c r="C165" s="121"/>
      <c r="D165" s="118"/>
      <c r="E165" s="119"/>
      <c r="F165" s="120"/>
      <c r="G165" s="141"/>
      <c r="H165" s="159"/>
      <c r="I165" s="159"/>
      <c r="J165" s="161"/>
      <c r="K165" s="159"/>
      <c r="L165" s="159"/>
      <c r="M165" s="74"/>
      <c r="N165" s="71" t="str">
        <f t="shared" si="11"/>
        <v/>
      </c>
      <c r="O165" s="99" t="str">
        <f t="shared" si="12"/>
        <v>/</v>
      </c>
    </row>
    <row r="166" spans="2:15" ht="20.100000000000001" customHeight="1">
      <c r="B166" s="121"/>
      <c r="C166" s="121"/>
      <c r="D166" s="118"/>
      <c r="E166" s="119"/>
      <c r="F166" s="120"/>
      <c r="G166" s="141"/>
      <c r="H166" s="159"/>
      <c r="I166" s="159"/>
      <c r="J166" s="161"/>
      <c r="K166" s="159"/>
      <c r="L166" s="159"/>
      <c r="M166" s="74"/>
      <c r="N166" s="71" t="str">
        <f t="shared" si="11"/>
        <v/>
      </c>
      <c r="O166" s="99" t="str">
        <f t="shared" si="12"/>
        <v>/</v>
      </c>
    </row>
    <row r="167" spans="2:15" ht="20.100000000000001" customHeight="1">
      <c r="B167" s="121"/>
      <c r="C167" s="121"/>
      <c r="D167" s="118"/>
      <c r="E167" s="119"/>
      <c r="F167" s="120"/>
      <c r="G167" s="141"/>
      <c r="H167" s="159"/>
      <c r="I167" s="159"/>
      <c r="J167" s="161"/>
      <c r="K167" s="159"/>
      <c r="L167" s="159"/>
      <c r="M167" s="74"/>
      <c r="N167" s="71" t="str">
        <f t="shared" si="11"/>
        <v/>
      </c>
      <c r="O167" s="99" t="str">
        <f t="shared" si="12"/>
        <v>/</v>
      </c>
    </row>
    <row r="168" spans="2:15" ht="20.100000000000001" customHeight="1">
      <c r="B168" s="121"/>
      <c r="C168" s="121"/>
      <c r="D168" s="118"/>
      <c r="E168" s="119"/>
      <c r="F168" s="120"/>
      <c r="G168" s="141"/>
      <c r="H168" s="159"/>
      <c r="I168" s="159"/>
      <c r="J168" s="161"/>
      <c r="K168" s="159"/>
      <c r="L168" s="159"/>
      <c r="M168" s="74"/>
      <c r="N168" s="71" t="str">
        <f t="shared" si="11"/>
        <v/>
      </c>
      <c r="O168" s="99" t="str">
        <f t="shared" si="12"/>
        <v>/</v>
      </c>
    </row>
    <row r="169" spans="2:15" ht="20.100000000000001" customHeight="1">
      <c r="B169" s="121"/>
      <c r="C169" s="121"/>
      <c r="D169" s="118"/>
      <c r="E169" s="119"/>
      <c r="F169" s="120"/>
      <c r="G169" s="141"/>
      <c r="H169" s="159"/>
      <c r="I169" s="159"/>
      <c r="J169" s="161"/>
      <c r="K169" s="159"/>
      <c r="L169" s="159"/>
      <c r="M169" s="74"/>
      <c r="N169" s="71" t="str">
        <f t="shared" si="11"/>
        <v/>
      </c>
      <c r="O169" s="99" t="str">
        <f t="shared" si="12"/>
        <v>/</v>
      </c>
    </row>
    <row r="170" spans="2:15" ht="20.100000000000001" customHeight="1">
      <c r="B170" s="121"/>
      <c r="C170" s="121"/>
      <c r="D170" s="118"/>
      <c r="E170" s="119"/>
      <c r="F170" s="120"/>
      <c r="G170" s="141"/>
      <c r="H170" s="159"/>
      <c r="I170" s="159"/>
      <c r="J170" s="161"/>
      <c r="K170" s="159"/>
      <c r="L170" s="159"/>
      <c r="M170" s="74"/>
      <c r="N170" s="71" t="str">
        <f t="shared" si="11"/>
        <v/>
      </c>
      <c r="O170" s="99" t="str">
        <f t="shared" si="12"/>
        <v>/</v>
      </c>
    </row>
    <row r="171" spans="2:15" ht="20.100000000000001" customHeight="1">
      <c r="B171" s="121"/>
      <c r="C171" s="121"/>
      <c r="D171" s="129"/>
      <c r="E171" s="119"/>
      <c r="F171" s="120"/>
      <c r="G171" s="141"/>
      <c r="H171" s="159"/>
      <c r="I171" s="159"/>
      <c r="J171" s="161"/>
      <c r="K171" s="159"/>
      <c r="L171" s="159"/>
      <c r="M171" s="74"/>
      <c r="N171" s="71" t="str">
        <f t="shared" si="11"/>
        <v/>
      </c>
      <c r="O171" s="99" t="str">
        <f t="shared" si="12"/>
        <v>/</v>
      </c>
    </row>
    <row r="172" spans="2:15" ht="20.100000000000001" customHeight="1">
      <c r="B172" s="121"/>
      <c r="C172" s="121"/>
      <c r="D172" s="118"/>
      <c r="E172" s="119"/>
      <c r="F172" s="120"/>
      <c r="G172" s="141"/>
      <c r="H172" s="159"/>
      <c r="I172" s="159"/>
      <c r="J172" s="161"/>
      <c r="K172" s="159"/>
      <c r="L172" s="159"/>
      <c r="M172" s="74"/>
      <c r="N172" s="71" t="str">
        <f t="shared" si="11"/>
        <v/>
      </c>
      <c r="O172" s="99" t="str">
        <f t="shared" si="12"/>
        <v>/</v>
      </c>
    </row>
    <row r="173" spans="2:15" ht="20.100000000000001" customHeight="1">
      <c r="B173" s="121"/>
      <c r="C173" s="121"/>
      <c r="D173" s="118"/>
      <c r="E173" s="119"/>
      <c r="F173" s="120"/>
      <c r="G173" s="141"/>
      <c r="H173" s="159"/>
      <c r="I173" s="159"/>
      <c r="J173" s="161"/>
      <c r="K173" s="159"/>
      <c r="L173" s="159"/>
      <c r="M173" s="74"/>
      <c r="N173" s="71" t="str">
        <f t="shared" si="11"/>
        <v/>
      </c>
      <c r="O173" s="99" t="str">
        <f t="shared" si="12"/>
        <v>/</v>
      </c>
    </row>
    <row r="174" spans="2:15" ht="20.100000000000001" customHeight="1">
      <c r="B174" s="121"/>
      <c r="C174" s="121"/>
      <c r="D174" s="118"/>
      <c r="E174" s="119"/>
      <c r="F174" s="120"/>
      <c r="G174" s="141"/>
      <c r="H174" s="159"/>
      <c r="I174" s="159"/>
      <c r="J174" s="161"/>
      <c r="K174" s="159"/>
      <c r="L174" s="159"/>
      <c r="M174" s="74"/>
      <c r="N174" s="71" t="str">
        <f t="shared" si="11"/>
        <v/>
      </c>
      <c r="O174" s="99" t="str">
        <f t="shared" si="12"/>
        <v>/</v>
      </c>
    </row>
    <row r="175" spans="2:15" ht="20.100000000000001" customHeight="1">
      <c r="B175" s="121"/>
      <c r="C175" s="121"/>
      <c r="D175" s="118"/>
      <c r="E175" s="119"/>
      <c r="F175" s="120"/>
      <c r="G175" s="141"/>
      <c r="H175" s="159"/>
      <c r="I175" s="159"/>
      <c r="J175" s="161"/>
      <c r="K175" s="159"/>
      <c r="L175" s="159"/>
      <c r="M175" s="74"/>
      <c r="N175" s="71" t="str">
        <f t="shared" si="11"/>
        <v/>
      </c>
      <c r="O175" s="99" t="str">
        <f t="shared" si="12"/>
        <v>/</v>
      </c>
    </row>
    <row r="176" spans="2:15" ht="20.100000000000001" customHeight="1">
      <c r="B176" s="121"/>
      <c r="C176" s="121"/>
      <c r="D176" s="118"/>
      <c r="E176" s="119"/>
      <c r="F176" s="120"/>
      <c r="G176" s="141"/>
      <c r="H176" s="159"/>
      <c r="I176" s="159"/>
      <c r="J176" s="161"/>
      <c r="K176" s="159"/>
      <c r="L176" s="159"/>
      <c r="M176" s="74"/>
      <c r="N176" s="71" t="str">
        <f t="shared" si="11"/>
        <v/>
      </c>
      <c r="O176" s="99" t="str">
        <f t="shared" si="12"/>
        <v>/</v>
      </c>
    </row>
    <row r="177" spans="2:15" ht="20.100000000000001" customHeight="1">
      <c r="B177" s="121"/>
      <c r="C177" s="121"/>
      <c r="D177" s="118"/>
      <c r="E177" s="119"/>
      <c r="F177" s="120"/>
      <c r="G177" s="141"/>
      <c r="H177" s="159"/>
      <c r="I177" s="159"/>
      <c r="J177" s="161"/>
      <c r="K177" s="159"/>
      <c r="L177" s="159"/>
      <c r="M177" s="74"/>
      <c r="N177" s="71" t="str">
        <f t="shared" si="11"/>
        <v/>
      </c>
      <c r="O177" s="99" t="str">
        <f t="shared" si="12"/>
        <v>/</v>
      </c>
    </row>
    <row r="178" spans="2:15" ht="20.100000000000001" customHeight="1">
      <c r="B178" s="121"/>
      <c r="C178" s="121"/>
      <c r="D178" s="118"/>
      <c r="E178" s="119"/>
      <c r="F178" s="120"/>
      <c r="G178" s="141"/>
      <c r="H178" s="159"/>
      <c r="I178" s="159"/>
      <c r="J178" s="161"/>
      <c r="K178" s="159"/>
      <c r="L178" s="159"/>
      <c r="M178" s="74"/>
      <c r="N178" s="71" t="str">
        <f t="shared" si="11"/>
        <v/>
      </c>
      <c r="O178" s="99" t="str">
        <f t="shared" si="12"/>
        <v>/</v>
      </c>
    </row>
    <row r="179" spans="2:15" ht="20.100000000000001" customHeight="1">
      <c r="B179" s="121"/>
      <c r="C179" s="121"/>
      <c r="D179" s="118"/>
      <c r="E179" s="119"/>
      <c r="F179" s="120"/>
      <c r="G179" s="141"/>
      <c r="H179" s="159"/>
      <c r="I179" s="159"/>
      <c r="J179" s="161"/>
      <c r="K179" s="159"/>
      <c r="L179" s="159"/>
      <c r="M179" s="74"/>
      <c r="N179" s="71" t="str">
        <f t="shared" si="11"/>
        <v/>
      </c>
      <c r="O179" s="99" t="str">
        <f t="shared" si="12"/>
        <v>/</v>
      </c>
    </row>
    <row r="180" spans="2:15" ht="20.100000000000001" customHeight="1">
      <c r="B180" s="121"/>
      <c r="C180" s="121"/>
      <c r="D180" s="118"/>
      <c r="E180" s="119"/>
      <c r="F180" s="120"/>
      <c r="G180" s="141"/>
      <c r="H180" s="159"/>
      <c r="I180" s="159"/>
      <c r="J180" s="161"/>
      <c r="K180" s="159"/>
      <c r="L180" s="159"/>
      <c r="M180" s="74"/>
      <c r="N180" s="71" t="str">
        <f t="shared" si="11"/>
        <v/>
      </c>
      <c r="O180" s="99" t="str">
        <f t="shared" si="12"/>
        <v>/</v>
      </c>
    </row>
    <row r="181" spans="2:15" ht="20.100000000000001" customHeight="1">
      <c r="B181" s="121"/>
      <c r="C181" s="121"/>
      <c r="D181" s="118"/>
      <c r="E181" s="119"/>
      <c r="F181" s="120"/>
      <c r="G181" s="141"/>
      <c r="H181" s="159"/>
      <c r="I181" s="159"/>
      <c r="J181" s="161"/>
      <c r="K181" s="159"/>
      <c r="L181" s="159"/>
      <c r="M181" s="74"/>
      <c r="N181" s="71" t="str">
        <f t="shared" si="11"/>
        <v/>
      </c>
      <c r="O181" s="99" t="str">
        <f t="shared" si="12"/>
        <v>/</v>
      </c>
    </row>
    <row r="182" spans="2:15" ht="20.100000000000001" customHeight="1">
      <c r="B182" s="121"/>
      <c r="C182" s="121"/>
      <c r="D182" s="118"/>
      <c r="E182" s="119"/>
      <c r="F182" s="120"/>
      <c r="G182" s="141"/>
      <c r="H182" s="159"/>
      <c r="I182" s="159"/>
      <c r="J182" s="161"/>
      <c r="K182" s="159"/>
      <c r="L182" s="159"/>
      <c r="M182" s="74"/>
      <c r="N182" s="71" t="str">
        <f t="shared" si="11"/>
        <v/>
      </c>
      <c r="O182" s="99" t="str">
        <f t="shared" si="12"/>
        <v>/</v>
      </c>
    </row>
    <row r="183" spans="2:15" ht="20.100000000000001" customHeight="1">
      <c r="B183" s="121"/>
      <c r="C183" s="121"/>
      <c r="D183" s="118"/>
      <c r="E183" s="119"/>
      <c r="F183" s="120"/>
      <c r="G183" s="141"/>
      <c r="H183" s="159"/>
      <c r="I183" s="159"/>
      <c r="J183" s="161"/>
      <c r="K183" s="159"/>
      <c r="L183" s="159"/>
      <c r="M183" s="74"/>
      <c r="N183" s="71" t="str">
        <f t="shared" si="11"/>
        <v/>
      </c>
      <c r="O183" s="99" t="str">
        <f t="shared" si="12"/>
        <v>/</v>
      </c>
    </row>
    <row r="184" spans="2:15" ht="20.100000000000001" customHeight="1">
      <c r="B184" s="121"/>
      <c r="C184" s="121"/>
      <c r="D184" s="130"/>
      <c r="E184" s="131"/>
      <c r="F184" s="132"/>
      <c r="G184" s="141"/>
      <c r="H184" s="159"/>
      <c r="I184" s="159"/>
      <c r="J184" s="161"/>
      <c r="K184" s="159"/>
      <c r="L184" s="159"/>
      <c r="M184" s="74"/>
      <c r="N184" s="71" t="str">
        <f t="shared" si="11"/>
        <v/>
      </c>
      <c r="O184" s="99" t="str">
        <f t="shared" si="12"/>
        <v>/</v>
      </c>
    </row>
    <row r="185" spans="2:15" ht="20.100000000000001" customHeight="1">
      <c r="B185" s="121"/>
      <c r="C185" s="121"/>
      <c r="D185" s="118"/>
      <c r="E185" s="119"/>
      <c r="F185" s="120"/>
      <c r="G185" s="141"/>
      <c r="H185" s="159"/>
      <c r="I185" s="159"/>
      <c r="J185" s="161"/>
      <c r="K185" s="159"/>
      <c r="L185" s="159"/>
      <c r="M185" s="74"/>
      <c r="N185" s="71" t="str">
        <f t="shared" si="11"/>
        <v/>
      </c>
      <c r="O185" s="99" t="str">
        <f t="shared" si="12"/>
        <v>/</v>
      </c>
    </row>
    <row r="186" spans="2:15" ht="20.100000000000001" customHeight="1">
      <c r="B186" s="121"/>
      <c r="C186" s="121"/>
      <c r="D186" s="118"/>
      <c r="E186" s="119"/>
      <c r="F186" s="120"/>
      <c r="G186" s="141"/>
      <c r="H186" s="159"/>
      <c r="I186" s="159"/>
      <c r="J186" s="161"/>
      <c r="K186" s="159"/>
      <c r="L186" s="159"/>
      <c r="M186" s="74"/>
      <c r="N186" s="71" t="str">
        <f t="shared" si="11"/>
        <v/>
      </c>
      <c r="O186" s="99" t="str">
        <f t="shared" si="12"/>
        <v>/</v>
      </c>
    </row>
    <row r="187" spans="2:15" ht="20.100000000000001" customHeight="1">
      <c r="B187" s="121"/>
      <c r="C187" s="121"/>
      <c r="D187" s="118"/>
      <c r="E187" s="119"/>
      <c r="F187" s="120"/>
      <c r="G187" s="141"/>
      <c r="H187" s="159"/>
      <c r="I187" s="159"/>
      <c r="J187" s="161"/>
      <c r="K187" s="159"/>
      <c r="L187" s="159"/>
      <c r="M187" s="74"/>
      <c r="N187" s="71" t="str">
        <f t="shared" si="11"/>
        <v/>
      </c>
      <c r="O187" s="99" t="str">
        <f t="shared" si="12"/>
        <v>/</v>
      </c>
    </row>
    <row r="188" spans="2:15" ht="20.100000000000001" customHeight="1">
      <c r="B188" s="121"/>
      <c r="C188" s="121"/>
      <c r="D188" s="118"/>
      <c r="E188" s="119"/>
      <c r="F188" s="120"/>
      <c r="G188" s="141"/>
      <c r="H188" s="159"/>
      <c r="I188" s="159"/>
      <c r="J188" s="161"/>
      <c r="K188" s="159"/>
      <c r="L188" s="159"/>
      <c r="M188" s="74"/>
      <c r="N188" s="71" t="str">
        <f t="shared" si="11"/>
        <v/>
      </c>
      <c r="O188" s="99" t="str">
        <f t="shared" si="12"/>
        <v>/</v>
      </c>
    </row>
    <row r="189" spans="2:15" ht="20.100000000000001" customHeight="1">
      <c r="B189" s="121"/>
      <c r="C189" s="121"/>
      <c r="D189" s="118"/>
      <c r="E189" s="119"/>
      <c r="F189" s="120"/>
      <c r="G189" s="141"/>
      <c r="H189" s="159"/>
      <c r="I189" s="159"/>
      <c r="J189" s="161"/>
      <c r="K189" s="159"/>
      <c r="L189" s="159"/>
      <c r="M189" s="74"/>
      <c r="N189" s="71" t="str">
        <f t="shared" si="11"/>
        <v/>
      </c>
      <c r="O189" s="99" t="str">
        <f t="shared" si="12"/>
        <v>/</v>
      </c>
    </row>
    <row r="190" spans="2:15" ht="20.100000000000001" customHeight="1">
      <c r="B190" s="121"/>
      <c r="C190" s="121"/>
      <c r="D190" s="118"/>
      <c r="E190" s="119"/>
      <c r="F190" s="120"/>
      <c r="G190" s="141"/>
      <c r="H190" s="159"/>
      <c r="I190" s="159"/>
      <c r="J190" s="161"/>
      <c r="K190" s="159"/>
      <c r="L190" s="159"/>
      <c r="M190" s="74"/>
      <c r="N190" s="71" t="str">
        <f t="shared" si="11"/>
        <v/>
      </c>
      <c r="O190" s="99" t="str">
        <f t="shared" si="12"/>
        <v>/</v>
      </c>
    </row>
    <row r="191" spans="2:15" ht="20.100000000000001" customHeight="1">
      <c r="B191" s="121"/>
      <c r="C191" s="121"/>
      <c r="D191" s="118"/>
      <c r="E191" s="119"/>
      <c r="F191" s="120"/>
      <c r="G191" s="141"/>
      <c r="H191" s="159"/>
      <c r="I191" s="159"/>
      <c r="J191" s="161"/>
      <c r="K191" s="159"/>
      <c r="L191" s="159"/>
      <c r="M191" s="74"/>
      <c r="N191" s="71" t="str">
        <f t="shared" si="11"/>
        <v/>
      </c>
      <c r="O191" s="99" t="str">
        <f t="shared" si="12"/>
        <v>/</v>
      </c>
    </row>
    <row r="192" spans="2:15" ht="20.100000000000001" customHeight="1">
      <c r="B192" s="121"/>
      <c r="C192" s="121"/>
      <c r="D192" s="118"/>
      <c r="E192" s="119"/>
      <c r="F192" s="120"/>
      <c r="G192" s="141"/>
      <c r="H192" s="159"/>
      <c r="I192" s="159"/>
      <c r="J192" s="161"/>
      <c r="K192" s="159"/>
      <c r="L192" s="159"/>
      <c r="M192" s="74"/>
      <c r="N192" s="71" t="str">
        <f t="shared" si="11"/>
        <v/>
      </c>
      <c r="O192" s="99" t="str">
        <f t="shared" si="12"/>
        <v>/</v>
      </c>
    </row>
    <row r="193" spans="2:15" ht="20.100000000000001" customHeight="1">
      <c r="B193" s="121"/>
      <c r="C193" s="121"/>
      <c r="D193" s="118"/>
      <c r="E193" s="119"/>
      <c r="F193" s="120"/>
      <c r="G193" s="141"/>
      <c r="H193" s="159"/>
      <c r="I193" s="159"/>
      <c r="J193" s="161"/>
      <c r="K193" s="159"/>
      <c r="L193" s="159"/>
      <c r="M193" s="74"/>
      <c r="N193" s="71" t="str">
        <f t="shared" si="11"/>
        <v/>
      </c>
      <c r="O193" s="99" t="str">
        <f t="shared" si="12"/>
        <v>/</v>
      </c>
    </row>
    <row r="194" spans="2:15" ht="20.100000000000001" customHeight="1">
      <c r="B194" s="121"/>
      <c r="C194" s="121"/>
      <c r="D194" s="118"/>
      <c r="E194" s="119"/>
      <c r="F194" s="120"/>
      <c r="G194" s="141"/>
      <c r="H194" s="159"/>
      <c r="I194" s="159"/>
      <c r="J194" s="161"/>
      <c r="K194" s="159"/>
      <c r="L194" s="159"/>
      <c r="M194" s="74"/>
      <c r="N194" s="71" t="str">
        <f t="shared" si="11"/>
        <v/>
      </c>
      <c r="O194" s="99" t="str">
        <f t="shared" si="12"/>
        <v>/</v>
      </c>
    </row>
    <row r="195" spans="2:15" ht="20.100000000000001" customHeight="1">
      <c r="B195" s="121"/>
      <c r="C195" s="121"/>
      <c r="D195" s="118"/>
      <c r="E195" s="119"/>
      <c r="F195" s="120"/>
      <c r="G195" s="141"/>
      <c r="H195" s="159"/>
      <c r="I195" s="159"/>
      <c r="J195" s="161"/>
      <c r="K195" s="159"/>
      <c r="L195" s="159"/>
      <c r="M195" s="74"/>
      <c r="N195" s="71" t="str">
        <f t="shared" si="11"/>
        <v/>
      </c>
      <c r="O195" s="99" t="str">
        <f t="shared" si="12"/>
        <v>/</v>
      </c>
    </row>
    <row r="196" spans="2:15" ht="20.100000000000001" customHeight="1">
      <c r="B196" s="121"/>
      <c r="C196" s="121"/>
      <c r="D196" s="118"/>
      <c r="E196" s="119"/>
      <c r="F196" s="120"/>
      <c r="G196" s="141"/>
      <c r="H196" s="159"/>
      <c r="I196" s="159"/>
      <c r="J196" s="161"/>
      <c r="K196" s="159"/>
      <c r="L196" s="159"/>
      <c r="M196" s="74"/>
      <c r="N196" s="71" t="str">
        <f t="shared" ref="N196:N259" si="13">B196&amp;C196</f>
        <v/>
      </c>
      <c r="O196" s="99" t="str">
        <f t="shared" ref="O196:O259" si="14">B196&amp;"/"&amp;C196</f>
        <v>/</v>
      </c>
    </row>
    <row r="197" spans="2:15" ht="20.100000000000001" customHeight="1">
      <c r="B197" s="121"/>
      <c r="C197" s="121"/>
      <c r="D197" s="118"/>
      <c r="E197" s="119"/>
      <c r="F197" s="120"/>
      <c r="G197" s="141"/>
      <c r="H197" s="159"/>
      <c r="I197" s="159"/>
      <c r="J197" s="161"/>
      <c r="K197" s="159"/>
      <c r="L197" s="159"/>
      <c r="M197" s="74"/>
      <c r="N197" s="71" t="str">
        <f t="shared" si="13"/>
        <v/>
      </c>
      <c r="O197" s="99" t="str">
        <f t="shared" si="14"/>
        <v>/</v>
      </c>
    </row>
    <row r="198" spans="2:15" ht="20.100000000000001" customHeight="1">
      <c r="B198" s="121"/>
      <c r="C198" s="121"/>
      <c r="D198" s="118"/>
      <c r="E198" s="119"/>
      <c r="F198" s="120"/>
      <c r="G198" s="141"/>
      <c r="H198" s="159"/>
      <c r="I198" s="159"/>
      <c r="J198" s="161"/>
      <c r="K198" s="159"/>
      <c r="L198" s="159"/>
      <c r="M198" s="74"/>
      <c r="N198" s="71" t="str">
        <f t="shared" si="13"/>
        <v/>
      </c>
      <c r="O198" s="99" t="str">
        <f t="shared" si="14"/>
        <v>/</v>
      </c>
    </row>
    <row r="199" spans="2:15" ht="20.100000000000001" customHeight="1">
      <c r="B199" s="121"/>
      <c r="C199" s="121"/>
      <c r="D199" s="118"/>
      <c r="E199" s="119"/>
      <c r="F199" s="120"/>
      <c r="G199" s="141"/>
      <c r="H199" s="159"/>
      <c r="I199" s="159"/>
      <c r="J199" s="161"/>
      <c r="K199" s="159"/>
      <c r="L199" s="159"/>
      <c r="M199" s="74"/>
      <c r="N199" s="71" t="str">
        <f t="shared" si="13"/>
        <v/>
      </c>
      <c r="O199" s="99" t="str">
        <f t="shared" si="14"/>
        <v>/</v>
      </c>
    </row>
    <row r="200" spans="2:15" ht="20.100000000000001" customHeight="1">
      <c r="B200" s="121"/>
      <c r="C200" s="121"/>
      <c r="D200" s="118"/>
      <c r="E200" s="119"/>
      <c r="F200" s="120"/>
      <c r="G200" s="141"/>
      <c r="H200" s="159"/>
      <c r="I200" s="159"/>
      <c r="J200" s="161"/>
      <c r="K200" s="159"/>
      <c r="L200" s="159"/>
      <c r="M200" s="74"/>
      <c r="N200" s="71" t="str">
        <f t="shared" si="13"/>
        <v/>
      </c>
      <c r="O200" s="99" t="str">
        <f t="shared" si="14"/>
        <v>/</v>
      </c>
    </row>
    <row r="201" spans="2:15" ht="20.100000000000001" customHeight="1">
      <c r="B201" s="121"/>
      <c r="C201" s="121"/>
      <c r="D201" s="118"/>
      <c r="E201" s="119"/>
      <c r="F201" s="120"/>
      <c r="G201" s="141"/>
      <c r="H201" s="159"/>
      <c r="I201" s="159"/>
      <c r="J201" s="161"/>
      <c r="K201" s="159"/>
      <c r="L201" s="159"/>
      <c r="M201" s="74"/>
      <c r="N201" s="71" t="str">
        <f t="shared" si="13"/>
        <v/>
      </c>
      <c r="O201" s="99" t="str">
        <f t="shared" si="14"/>
        <v>/</v>
      </c>
    </row>
    <row r="202" spans="2:15" ht="20.100000000000001" customHeight="1">
      <c r="B202" s="121"/>
      <c r="C202" s="121"/>
      <c r="D202" s="118"/>
      <c r="E202" s="119"/>
      <c r="F202" s="120"/>
      <c r="G202" s="141"/>
      <c r="H202" s="159"/>
      <c r="I202" s="159"/>
      <c r="J202" s="161"/>
      <c r="K202" s="159"/>
      <c r="L202" s="159"/>
      <c r="M202" s="74"/>
      <c r="N202" s="71" t="str">
        <f t="shared" si="13"/>
        <v/>
      </c>
      <c r="O202" s="99" t="str">
        <f t="shared" si="14"/>
        <v>/</v>
      </c>
    </row>
    <row r="203" spans="2:15" ht="20.100000000000001" customHeight="1">
      <c r="B203" s="121"/>
      <c r="C203" s="121"/>
      <c r="D203" s="118"/>
      <c r="E203" s="119"/>
      <c r="F203" s="120"/>
      <c r="G203" s="141"/>
      <c r="H203" s="159"/>
      <c r="I203" s="159"/>
      <c r="J203" s="161"/>
      <c r="K203" s="159"/>
      <c r="L203" s="159"/>
      <c r="M203" s="74"/>
      <c r="N203" s="71" t="str">
        <f t="shared" si="13"/>
        <v/>
      </c>
      <c r="O203" s="99" t="str">
        <f t="shared" si="14"/>
        <v>/</v>
      </c>
    </row>
    <row r="204" spans="2:15" ht="20.100000000000001" customHeight="1">
      <c r="B204" s="121"/>
      <c r="C204" s="121"/>
      <c r="D204" s="118"/>
      <c r="E204" s="119"/>
      <c r="F204" s="120"/>
      <c r="G204" s="141"/>
      <c r="H204" s="159"/>
      <c r="I204" s="159"/>
      <c r="J204" s="161"/>
      <c r="K204" s="159"/>
      <c r="L204" s="159"/>
      <c r="M204" s="74"/>
      <c r="N204" s="71" t="str">
        <f t="shared" si="13"/>
        <v/>
      </c>
      <c r="O204" s="99" t="str">
        <f t="shared" si="14"/>
        <v>/</v>
      </c>
    </row>
    <row r="205" spans="2:15" ht="20.100000000000001" customHeight="1">
      <c r="B205" s="121"/>
      <c r="C205" s="121"/>
      <c r="D205" s="118"/>
      <c r="E205" s="119"/>
      <c r="F205" s="120"/>
      <c r="G205" s="141"/>
      <c r="H205" s="159"/>
      <c r="I205" s="159"/>
      <c r="J205" s="161"/>
      <c r="K205" s="159"/>
      <c r="L205" s="159"/>
      <c r="M205" s="74"/>
      <c r="N205" s="71" t="str">
        <f t="shared" si="13"/>
        <v/>
      </c>
      <c r="O205" s="99" t="str">
        <f t="shared" si="14"/>
        <v>/</v>
      </c>
    </row>
    <row r="206" spans="2:15" ht="20.100000000000001" customHeight="1">
      <c r="B206" s="121"/>
      <c r="C206" s="121"/>
      <c r="D206" s="118"/>
      <c r="E206" s="119"/>
      <c r="F206" s="120"/>
      <c r="G206" s="141"/>
      <c r="H206" s="159"/>
      <c r="I206" s="159"/>
      <c r="J206" s="161"/>
      <c r="K206" s="159"/>
      <c r="L206" s="159"/>
      <c r="M206" s="74"/>
      <c r="N206" s="71" t="str">
        <f t="shared" si="13"/>
        <v/>
      </c>
      <c r="O206" s="99" t="str">
        <f t="shared" si="14"/>
        <v>/</v>
      </c>
    </row>
    <row r="207" spans="2:15" ht="20.100000000000001" customHeight="1">
      <c r="B207" s="121"/>
      <c r="C207" s="121"/>
      <c r="D207" s="118"/>
      <c r="E207" s="119"/>
      <c r="F207" s="120"/>
      <c r="G207" s="141"/>
      <c r="H207" s="159"/>
      <c r="I207" s="159"/>
      <c r="J207" s="161"/>
      <c r="K207" s="159"/>
      <c r="L207" s="159"/>
      <c r="M207" s="74"/>
      <c r="N207" s="71" t="str">
        <f t="shared" si="13"/>
        <v/>
      </c>
      <c r="O207" s="99" t="str">
        <f t="shared" si="14"/>
        <v>/</v>
      </c>
    </row>
    <row r="208" spans="2:15" ht="20.100000000000001" customHeight="1">
      <c r="B208" s="121"/>
      <c r="C208" s="121"/>
      <c r="D208" s="118"/>
      <c r="E208" s="119"/>
      <c r="F208" s="120"/>
      <c r="G208" s="141"/>
      <c r="H208" s="159"/>
      <c r="I208" s="159"/>
      <c r="J208" s="161"/>
      <c r="K208" s="159"/>
      <c r="L208" s="159"/>
      <c r="M208" s="74"/>
      <c r="N208" s="71" t="str">
        <f t="shared" si="13"/>
        <v/>
      </c>
      <c r="O208" s="99" t="str">
        <f t="shared" si="14"/>
        <v>/</v>
      </c>
    </row>
    <row r="209" spans="2:15" ht="20.100000000000001" customHeight="1">
      <c r="B209" s="121"/>
      <c r="C209" s="121"/>
      <c r="D209" s="118"/>
      <c r="E209" s="119"/>
      <c r="F209" s="120"/>
      <c r="G209" s="141"/>
      <c r="H209" s="159"/>
      <c r="I209" s="159"/>
      <c r="J209" s="161"/>
      <c r="K209" s="159"/>
      <c r="L209" s="159"/>
      <c r="M209" s="74"/>
      <c r="N209" s="71" t="str">
        <f t="shared" si="13"/>
        <v/>
      </c>
      <c r="O209" s="99" t="str">
        <f t="shared" si="14"/>
        <v>/</v>
      </c>
    </row>
    <row r="210" spans="2:15" ht="20.100000000000001" customHeight="1">
      <c r="B210" s="121"/>
      <c r="C210" s="121"/>
      <c r="D210" s="118"/>
      <c r="E210" s="119"/>
      <c r="F210" s="120"/>
      <c r="G210" s="141"/>
      <c r="H210" s="159"/>
      <c r="I210" s="159"/>
      <c r="J210" s="161"/>
      <c r="K210" s="159"/>
      <c r="L210" s="159"/>
      <c r="M210" s="74"/>
      <c r="N210" s="71" t="str">
        <f t="shared" si="13"/>
        <v/>
      </c>
      <c r="O210" s="99" t="str">
        <f t="shared" si="14"/>
        <v>/</v>
      </c>
    </row>
    <row r="211" spans="2:15" ht="20.100000000000001" customHeight="1">
      <c r="B211" s="121"/>
      <c r="C211" s="121"/>
      <c r="D211" s="118"/>
      <c r="E211" s="119"/>
      <c r="F211" s="120"/>
      <c r="G211" s="141"/>
      <c r="H211" s="159"/>
      <c r="I211" s="159"/>
      <c r="J211" s="161"/>
      <c r="K211" s="159"/>
      <c r="L211" s="159"/>
      <c r="M211" s="74"/>
      <c r="N211" s="71" t="str">
        <f t="shared" si="13"/>
        <v/>
      </c>
      <c r="O211" s="99" t="str">
        <f t="shared" si="14"/>
        <v>/</v>
      </c>
    </row>
    <row r="212" spans="2:15" ht="20.100000000000001" customHeight="1">
      <c r="B212" s="121"/>
      <c r="C212" s="121"/>
      <c r="D212" s="118"/>
      <c r="E212" s="119"/>
      <c r="F212" s="120"/>
      <c r="G212" s="141"/>
      <c r="H212" s="159"/>
      <c r="I212" s="159"/>
      <c r="J212" s="161"/>
      <c r="K212" s="159"/>
      <c r="L212" s="159"/>
      <c r="M212" s="74"/>
      <c r="N212" s="71" t="str">
        <f t="shared" si="13"/>
        <v/>
      </c>
      <c r="O212" s="99" t="str">
        <f t="shared" si="14"/>
        <v>/</v>
      </c>
    </row>
    <row r="213" spans="2:15" ht="20.100000000000001" customHeight="1">
      <c r="B213" s="121"/>
      <c r="C213" s="121"/>
      <c r="D213" s="118"/>
      <c r="E213" s="119"/>
      <c r="F213" s="120"/>
      <c r="G213" s="141"/>
      <c r="H213" s="159"/>
      <c r="I213" s="159"/>
      <c r="J213" s="161"/>
      <c r="K213" s="159"/>
      <c r="L213" s="159"/>
      <c r="M213" s="74"/>
      <c r="N213" s="71" t="str">
        <f t="shared" si="13"/>
        <v/>
      </c>
      <c r="O213" s="99" t="str">
        <f t="shared" si="14"/>
        <v>/</v>
      </c>
    </row>
    <row r="214" spans="2:15" ht="20.100000000000001" customHeight="1">
      <c r="B214" s="121"/>
      <c r="C214" s="121"/>
      <c r="D214" s="118"/>
      <c r="E214" s="119"/>
      <c r="F214" s="120"/>
      <c r="G214" s="141"/>
      <c r="H214" s="159"/>
      <c r="I214" s="159"/>
      <c r="J214" s="161"/>
      <c r="K214" s="159"/>
      <c r="L214" s="159"/>
      <c r="M214" s="74"/>
      <c r="N214" s="71" t="str">
        <f t="shared" si="13"/>
        <v/>
      </c>
      <c r="O214" s="99" t="str">
        <f t="shared" si="14"/>
        <v>/</v>
      </c>
    </row>
    <row r="215" spans="2:15" ht="20.100000000000001" customHeight="1">
      <c r="B215" s="121"/>
      <c r="C215" s="121"/>
      <c r="D215" s="118"/>
      <c r="E215" s="119"/>
      <c r="F215" s="120"/>
      <c r="G215" s="141"/>
      <c r="H215" s="159"/>
      <c r="I215" s="159"/>
      <c r="J215" s="161"/>
      <c r="K215" s="159"/>
      <c r="L215" s="159"/>
      <c r="M215" s="74"/>
      <c r="N215" s="71" t="str">
        <f t="shared" si="13"/>
        <v/>
      </c>
      <c r="O215" s="99" t="str">
        <f t="shared" si="14"/>
        <v>/</v>
      </c>
    </row>
    <row r="216" spans="2:15" ht="20.100000000000001" customHeight="1">
      <c r="B216" s="121"/>
      <c r="C216" s="121"/>
      <c r="D216" s="118"/>
      <c r="E216" s="119"/>
      <c r="F216" s="120"/>
      <c r="G216" s="141"/>
      <c r="H216" s="159"/>
      <c r="I216" s="159"/>
      <c r="J216" s="161"/>
      <c r="K216" s="159"/>
      <c r="L216" s="159"/>
      <c r="M216" s="74"/>
      <c r="N216" s="71" t="str">
        <f t="shared" si="13"/>
        <v/>
      </c>
      <c r="O216" s="99" t="str">
        <f t="shared" si="14"/>
        <v>/</v>
      </c>
    </row>
    <row r="217" spans="2:15" ht="20.100000000000001" customHeight="1">
      <c r="B217" s="121"/>
      <c r="C217" s="121"/>
      <c r="D217" s="118"/>
      <c r="E217" s="119"/>
      <c r="F217" s="120"/>
      <c r="G217" s="141"/>
      <c r="H217" s="159"/>
      <c r="I217" s="159"/>
      <c r="J217" s="161"/>
      <c r="K217" s="159"/>
      <c r="L217" s="159"/>
      <c r="M217" s="74"/>
      <c r="N217" s="71" t="str">
        <f t="shared" si="13"/>
        <v/>
      </c>
      <c r="O217" s="99" t="str">
        <f t="shared" si="14"/>
        <v>/</v>
      </c>
    </row>
    <row r="218" spans="2:15" ht="20.100000000000001" customHeight="1">
      <c r="B218" s="121"/>
      <c r="C218" s="121"/>
      <c r="D218" s="118"/>
      <c r="E218" s="119"/>
      <c r="F218" s="120"/>
      <c r="G218" s="141"/>
      <c r="H218" s="159"/>
      <c r="I218" s="159"/>
      <c r="J218" s="161"/>
      <c r="K218" s="159"/>
      <c r="L218" s="159"/>
      <c r="M218" s="74"/>
      <c r="N218" s="71" t="str">
        <f t="shared" si="13"/>
        <v/>
      </c>
      <c r="O218" s="99" t="str">
        <f t="shared" si="14"/>
        <v>/</v>
      </c>
    </row>
    <row r="219" spans="2:15" ht="20.100000000000001" customHeight="1">
      <c r="B219" s="121"/>
      <c r="C219" s="121"/>
      <c r="D219" s="118"/>
      <c r="E219" s="119"/>
      <c r="F219" s="120"/>
      <c r="G219" s="141"/>
      <c r="H219" s="159"/>
      <c r="I219" s="159"/>
      <c r="J219" s="161"/>
      <c r="K219" s="159"/>
      <c r="L219" s="159"/>
      <c r="M219" s="74"/>
      <c r="N219" s="71" t="str">
        <f t="shared" si="13"/>
        <v/>
      </c>
      <c r="O219" s="99" t="str">
        <f t="shared" si="14"/>
        <v>/</v>
      </c>
    </row>
    <row r="220" spans="2:15" ht="20.100000000000001" customHeight="1">
      <c r="B220" s="121"/>
      <c r="C220" s="121"/>
      <c r="D220" s="118"/>
      <c r="E220" s="119"/>
      <c r="F220" s="120"/>
      <c r="G220" s="141"/>
      <c r="H220" s="159"/>
      <c r="I220" s="159"/>
      <c r="J220" s="161"/>
      <c r="K220" s="159"/>
      <c r="L220" s="159"/>
      <c r="M220" s="74"/>
      <c r="N220" s="71" t="str">
        <f t="shared" si="13"/>
        <v/>
      </c>
      <c r="O220" s="99" t="str">
        <f t="shared" si="14"/>
        <v>/</v>
      </c>
    </row>
    <row r="221" spans="2:15" ht="20.100000000000001" customHeight="1">
      <c r="B221" s="121"/>
      <c r="C221" s="121"/>
      <c r="D221" s="133"/>
      <c r="E221" s="119"/>
      <c r="F221" s="120"/>
      <c r="G221" s="141"/>
      <c r="H221" s="159"/>
      <c r="I221" s="159"/>
      <c r="J221" s="161"/>
      <c r="K221" s="159"/>
      <c r="L221" s="159"/>
      <c r="M221" s="74"/>
      <c r="N221" s="71" t="str">
        <f t="shared" si="13"/>
        <v/>
      </c>
      <c r="O221" s="99" t="str">
        <f t="shared" si="14"/>
        <v>/</v>
      </c>
    </row>
    <row r="222" spans="2:15" ht="20.100000000000001" customHeight="1">
      <c r="B222" s="121"/>
      <c r="C222" s="121"/>
      <c r="D222" s="118"/>
      <c r="E222" s="119"/>
      <c r="F222" s="120"/>
      <c r="G222" s="141"/>
      <c r="H222" s="159"/>
      <c r="I222" s="159"/>
      <c r="J222" s="161"/>
      <c r="K222" s="159"/>
      <c r="L222" s="159"/>
      <c r="M222" s="74"/>
      <c r="N222" s="71" t="str">
        <f t="shared" si="13"/>
        <v/>
      </c>
      <c r="O222" s="99" t="str">
        <f t="shared" si="14"/>
        <v>/</v>
      </c>
    </row>
    <row r="223" spans="2:15" ht="20.100000000000001" customHeight="1">
      <c r="B223" s="121"/>
      <c r="C223" s="121"/>
      <c r="D223" s="118"/>
      <c r="E223" s="119"/>
      <c r="F223" s="120"/>
      <c r="G223" s="141"/>
      <c r="H223" s="159"/>
      <c r="I223" s="159"/>
      <c r="J223" s="161"/>
      <c r="K223" s="159"/>
      <c r="L223" s="159"/>
      <c r="M223" s="74"/>
      <c r="N223" s="71" t="str">
        <f t="shared" si="13"/>
        <v/>
      </c>
      <c r="O223" s="99" t="str">
        <f t="shared" si="14"/>
        <v>/</v>
      </c>
    </row>
    <row r="224" spans="2:15" ht="20.100000000000001" customHeight="1">
      <c r="B224" s="121"/>
      <c r="C224" s="121"/>
      <c r="D224" s="118"/>
      <c r="E224" s="119"/>
      <c r="F224" s="120"/>
      <c r="G224" s="141"/>
      <c r="H224" s="159"/>
      <c r="I224" s="159"/>
      <c r="J224" s="161"/>
      <c r="K224" s="159"/>
      <c r="L224" s="159"/>
      <c r="M224" s="74"/>
      <c r="N224" s="71" t="str">
        <f t="shared" si="13"/>
        <v/>
      </c>
      <c r="O224" s="99" t="str">
        <f t="shared" si="14"/>
        <v>/</v>
      </c>
    </row>
    <row r="225" spans="2:15" ht="20.100000000000001" customHeight="1">
      <c r="B225" s="121"/>
      <c r="C225" s="121"/>
      <c r="D225" s="118"/>
      <c r="E225" s="119"/>
      <c r="F225" s="120"/>
      <c r="G225" s="141"/>
      <c r="H225" s="159"/>
      <c r="I225" s="159"/>
      <c r="J225" s="161"/>
      <c r="K225" s="159"/>
      <c r="L225" s="159"/>
      <c r="M225" s="74"/>
      <c r="N225" s="71" t="str">
        <f t="shared" si="13"/>
        <v/>
      </c>
      <c r="O225" s="99" t="str">
        <f t="shared" si="14"/>
        <v>/</v>
      </c>
    </row>
    <row r="226" spans="2:15" ht="20.100000000000001" customHeight="1">
      <c r="B226" s="121"/>
      <c r="C226" s="121"/>
      <c r="D226" s="118"/>
      <c r="E226" s="119"/>
      <c r="F226" s="120"/>
      <c r="G226" s="141"/>
      <c r="H226" s="159"/>
      <c r="I226" s="159"/>
      <c r="J226" s="161"/>
      <c r="K226" s="159"/>
      <c r="L226" s="159"/>
      <c r="M226" s="74"/>
      <c r="N226" s="71" t="str">
        <f t="shared" si="13"/>
        <v/>
      </c>
      <c r="O226" s="99" t="str">
        <f t="shared" si="14"/>
        <v>/</v>
      </c>
    </row>
    <row r="227" spans="2:15" ht="20.100000000000001" customHeight="1">
      <c r="B227" s="121"/>
      <c r="C227" s="121"/>
      <c r="D227" s="118"/>
      <c r="E227" s="119"/>
      <c r="F227" s="120"/>
      <c r="G227" s="141"/>
      <c r="H227" s="159"/>
      <c r="I227" s="159"/>
      <c r="J227" s="161"/>
      <c r="K227" s="159"/>
      <c r="L227" s="159"/>
      <c r="M227" s="74"/>
      <c r="N227" s="71" t="str">
        <f t="shared" si="13"/>
        <v/>
      </c>
      <c r="O227" s="99" t="str">
        <f t="shared" si="14"/>
        <v>/</v>
      </c>
    </row>
    <row r="228" spans="2:15" ht="20.100000000000001" customHeight="1">
      <c r="B228" s="121"/>
      <c r="C228" s="121"/>
      <c r="D228" s="118"/>
      <c r="E228" s="119"/>
      <c r="F228" s="120"/>
      <c r="G228" s="141"/>
      <c r="H228" s="159"/>
      <c r="I228" s="159"/>
      <c r="J228" s="161"/>
      <c r="K228" s="159"/>
      <c r="L228" s="159"/>
      <c r="M228" s="74"/>
      <c r="N228" s="71" t="str">
        <f t="shared" si="13"/>
        <v/>
      </c>
      <c r="O228" s="99" t="str">
        <f t="shared" si="14"/>
        <v>/</v>
      </c>
    </row>
    <row r="229" spans="2:15" ht="20.100000000000001" customHeight="1">
      <c r="B229" s="121"/>
      <c r="C229" s="121"/>
      <c r="D229" s="118"/>
      <c r="E229" s="119"/>
      <c r="F229" s="120"/>
      <c r="G229" s="141"/>
      <c r="H229" s="159"/>
      <c r="I229" s="159"/>
      <c r="J229" s="161"/>
      <c r="K229" s="159"/>
      <c r="L229" s="159"/>
      <c r="M229" s="74"/>
      <c r="N229" s="71" t="str">
        <f t="shared" si="13"/>
        <v/>
      </c>
      <c r="O229" s="99" t="str">
        <f t="shared" si="14"/>
        <v>/</v>
      </c>
    </row>
    <row r="230" spans="2:15" ht="20.100000000000001" customHeight="1">
      <c r="B230" s="121"/>
      <c r="C230" s="121"/>
      <c r="D230" s="118"/>
      <c r="E230" s="119"/>
      <c r="F230" s="120"/>
      <c r="G230" s="141"/>
      <c r="H230" s="159"/>
      <c r="I230" s="159"/>
      <c r="J230" s="161"/>
      <c r="K230" s="159"/>
      <c r="L230" s="159"/>
      <c r="M230" s="74"/>
      <c r="N230" s="71" t="str">
        <f t="shared" si="13"/>
        <v/>
      </c>
      <c r="O230" s="99" t="str">
        <f t="shared" si="14"/>
        <v>/</v>
      </c>
    </row>
    <row r="231" spans="2:15" ht="20.100000000000001" customHeight="1">
      <c r="B231" s="121"/>
      <c r="C231" s="121"/>
      <c r="D231" s="118"/>
      <c r="E231" s="119"/>
      <c r="F231" s="120"/>
      <c r="G231" s="141"/>
      <c r="H231" s="159"/>
      <c r="I231" s="159"/>
      <c r="J231" s="161"/>
      <c r="K231" s="159"/>
      <c r="L231" s="159"/>
      <c r="M231" s="74"/>
      <c r="N231" s="71" t="str">
        <f t="shared" si="13"/>
        <v/>
      </c>
      <c r="O231" s="99" t="str">
        <f t="shared" si="14"/>
        <v>/</v>
      </c>
    </row>
    <row r="232" spans="2:15" ht="20.100000000000001" customHeight="1">
      <c r="B232" s="121"/>
      <c r="C232" s="121"/>
      <c r="D232" s="118"/>
      <c r="E232" s="119"/>
      <c r="F232" s="120"/>
      <c r="G232" s="141"/>
      <c r="H232" s="159"/>
      <c r="I232" s="159"/>
      <c r="J232" s="161"/>
      <c r="K232" s="159"/>
      <c r="L232" s="159"/>
      <c r="M232" s="74"/>
      <c r="N232" s="71" t="str">
        <f t="shared" si="13"/>
        <v/>
      </c>
      <c r="O232" s="99" t="str">
        <f t="shared" si="14"/>
        <v>/</v>
      </c>
    </row>
    <row r="233" spans="2:15" ht="20.100000000000001" customHeight="1">
      <c r="B233" s="121"/>
      <c r="C233" s="121"/>
      <c r="D233" s="118"/>
      <c r="E233" s="119"/>
      <c r="F233" s="120"/>
      <c r="G233" s="141"/>
      <c r="H233" s="159"/>
      <c r="I233" s="159"/>
      <c r="J233" s="161"/>
      <c r="K233" s="159"/>
      <c r="L233" s="159"/>
      <c r="M233" s="74"/>
      <c r="N233" s="71" t="str">
        <f t="shared" si="13"/>
        <v/>
      </c>
      <c r="O233" s="99" t="str">
        <f t="shared" si="14"/>
        <v>/</v>
      </c>
    </row>
    <row r="234" spans="2:15" ht="20.100000000000001" customHeight="1">
      <c r="B234" s="121"/>
      <c r="C234" s="121"/>
      <c r="D234" s="118"/>
      <c r="E234" s="119"/>
      <c r="F234" s="120"/>
      <c r="G234" s="141"/>
      <c r="H234" s="159"/>
      <c r="I234" s="159"/>
      <c r="J234" s="161"/>
      <c r="K234" s="159"/>
      <c r="L234" s="159"/>
      <c r="M234" s="74"/>
      <c r="N234" s="71" t="str">
        <f t="shared" si="13"/>
        <v/>
      </c>
      <c r="O234" s="99" t="str">
        <f t="shared" si="14"/>
        <v>/</v>
      </c>
    </row>
    <row r="235" spans="2:15" ht="20.100000000000001" customHeight="1">
      <c r="B235" s="121"/>
      <c r="C235" s="121"/>
      <c r="D235" s="118"/>
      <c r="E235" s="119"/>
      <c r="F235" s="120"/>
      <c r="G235" s="141"/>
      <c r="H235" s="159"/>
      <c r="I235" s="159"/>
      <c r="J235" s="161"/>
      <c r="K235" s="159"/>
      <c r="L235" s="159"/>
      <c r="M235" s="74"/>
      <c r="N235" s="71" t="str">
        <f t="shared" si="13"/>
        <v/>
      </c>
      <c r="O235" s="99" t="str">
        <f t="shared" si="14"/>
        <v>/</v>
      </c>
    </row>
    <row r="236" spans="2:15" ht="20.100000000000001" customHeight="1">
      <c r="B236" s="121"/>
      <c r="C236" s="121"/>
      <c r="D236" s="118"/>
      <c r="E236" s="119"/>
      <c r="F236" s="120"/>
      <c r="G236" s="141"/>
      <c r="H236" s="159"/>
      <c r="I236" s="159"/>
      <c r="J236" s="161"/>
      <c r="K236" s="159"/>
      <c r="L236" s="159"/>
      <c r="M236" s="74"/>
      <c r="N236" s="71" t="str">
        <f t="shared" si="13"/>
        <v/>
      </c>
      <c r="O236" s="99" t="str">
        <f t="shared" si="14"/>
        <v>/</v>
      </c>
    </row>
    <row r="237" spans="2:15" ht="20.100000000000001" customHeight="1">
      <c r="B237" s="121"/>
      <c r="C237" s="121"/>
      <c r="D237" s="118"/>
      <c r="E237" s="119"/>
      <c r="F237" s="120"/>
      <c r="G237" s="141"/>
      <c r="H237" s="159"/>
      <c r="I237" s="159"/>
      <c r="J237" s="161"/>
      <c r="K237" s="159"/>
      <c r="L237" s="159"/>
      <c r="M237" s="74"/>
      <c r="N237" s="71" t="str">
        <f t="shared" si="13"/>
        <v/>
      </c>
      <c r="O237" s="99" t="str">
        <f t="shared" si="14"/>
        <v>/</v>
      </c>
    </row>
    <row r="238" spans="2:15" ht="20.100000000000001" customHeight="1">
      <c r="B238" s="121"/>
      <c r="C238" s="121"/>
      <c r="D238" s="118"/>
      <c r="E238" s="119"/>
      <c r="F238" s="120"/>
      <c r="G238" s="141"/>
      <c r="H238" s="159"/>
      <c r="I238" s="159"/>
      <c r="J238" s="161"/>
      <c r="K238" s="159"/>
      <c r="L238" s="159"/>
      <c r="M238" s="74"/>
      <c r="N238" s="71" t="str">
        <f t="shared" si="13"/>
        <v/>
      </c>
      <c r="O238" s="99" t="str">
        <f t="shared" si="14"/>
        <v>/</v>
      </c>
    </row>
    <row r="239" spans="2:15" ht="20.100000000000001" customHeight="1">
      <c r="B239" s="121"/>
      <c r="C239" s="121"/>
      <c r="D239" s="118"/>
      <c r="E239" s="119"/>
      <c r="F239" s="120"/>
      <c r="G239" s="141"/>
      <c r="H239" s="159"/>
      <c r="I239" s="159"/>
      <c r="J239" s="161"/>
      <c r="K239" s="159"/>
      <c r="L239" s="159"/>
      <c r="M239" s="74"/>
      <c r="N239" s="71" t="str">
        <f t="shared" si="13"/>
        <v/>
      </c>
      <c r="O239" s="99" t="str">
        <f t="shared" si="14"/>
        <v>/</v>
      </c>
    </row>
    <row r="240" spans="2:15" ht="20.100000000000001" customHeight="1">
      <c r="B240" s="121"/>
      <c r="C240" s="121"/>
      <c r="D240" s="118"/>
      <c r="E240" s="119"/>
      <c r="F240" s="120"/>
      <c r="G240" s="141"/>
      <c r="H240" s="159"/>
      <c r="I240" s="159"/>
      <c r="J240" s="161"/>
      <c r="K240" s="159"/>
      <c r="L240" s="159"/>
      <c r="M240" s="74"/>
      <c r="N240" s="71" t="str">
        <f t="shared" si="13"/>
        <v/>
      </c>
      <c r="O240" s="99" t="str">
        <f t="shared" si="14"/>
        <v>/</v>
      </c>
    </row>
    <row r="241" spans="2:15" ht="20.100000000000001" customHeight="1">
      <c r="B241" s="121"/>
      <c r="C241" s="121"/>
      <c r="D241" s="118"/>
      <c r="E241" s="119"/>
      <c r="F241" s="120"/>
      <c r="G241" s="141"/>
      <c r="H241" s="159"/>
      <c r="I241" s="159"/>
      <c r="J241" s="161"/>
      <c r="K241" s="159"/>
      <c r="L241" s="159"/>
      <c r="M241" s="74"/>
      <c r="N241" s="71" t="str">
        <f t="shared" si="13"/>
        <v/>
      </c>
      <c r="O241" s="99" t="str">
        <f t="shared" si="14"/>
        <v>/</v>
      </c>
    </row>
    <row r="242" spans="2:15" ht="20.100000000000001" customHeight="1">
      <c r="B242" s="121"/>
      <c r="C242" s="121"/>
      <c r="D242" s="118"/>
      <c r="E242" s="119"/>
      <c r="F242" s="120"/>
      <c r="G242" s="141"/>
      <c r="H242" s="159"/>
      <c r="I242" s="159"/>
      <c r="J242" s="161"/>
      <c r="K242" s="159"/>
      <c r="L242" s="159"/>
      <c r="M242" s="74"/>
      <c r="N242" s="71" t="str">
        <f t="shared" si="13"/>
        <v/>
      </c>
      <c r="O242" s="99" t="str">
        <f t="shared" si="14"/>
        <v>/</v>
      </c>
    </row>
    <row r="243" spans="2:15" ht="20.100000000000001" customHeight="1">
      <c r="B243" s="121"/>
      <c r="C243" s="121"/>
      <c r="D243" s="118"/>
      <c r="E243" s="119"/>
      <c r="F243" s="120"/>
      <c r="G243" s="141"/>
      <c r="H243" s="159"/>
      <c r="I243" s="159"/>
      <c r="J243" s="161"/>
      <c r="K243" s="159"/>
      <c r="L243" s="159"/>
      <c r="M243" s="74"/>
      <c r="N243" s="71" t="str">
        <f t="shared" si="13"/>
        <v/>
      </c>
      <c r="O243" s="99" t="str">
        <f t="shared" si="14"/>
        <v>/</v>
      </c>
    </row>
    <row r="244" spans="2:15" ht="20.100000000000001" customHeight="1">
      <c r="B244" s="121"/>
      <c r="C244" s="121"/>
      <c r="D244" s="129"/>
      <c r="E244" s="119"/>
      <c r="F244" s="120"/>
      <c r="G244" s="141"/>
      <c r="H244" s="159"/>
      <c r="I244" s="159"/>
      <c r="J244" s="161"/>
      <c r="K244" s="159"/>
      <c r="L244" s="159"/>
      <c r="M244" s="74"/>
      <c r="N244" s="71" t="str">
        <f t="shared" si="13"/>
        <v/>
      </c>
      <c r="O244" s="99" t="str">
        <f t="shared" si="14"/>
        <v>/</v>
      </c>
    </row>
    <row r="245" spans="2:15" ht="20.100000000000001" customHeight="1">
      <c r="B245" s="121"/>
      <c r="C245" s="121"/>
      <c r="D245" s="118"/>
      <c r="E245" s="119"/>
      <c r="F245" s="120"/>
      <c r="G245" s="141"/>
      <c r="H245" s="159"/>
      <c r="I245" s="159"/>
      <c r="J245" s="161"/>
      <c r="K245" s="159"/>
      <c r="L245" s="159"/>
      <c r="M245" s="74"/>
      <c r="N245" s="71" t="str">
        <f t="shared" si="13"/>
        <v/>
      </c>
      <c r="O245" s="99" t="str">
        <f t="shared" si="14"/>
        <v>/</v>
      </c>
    </row>
    <row r="246" spans="2:15" ht="20.100000000000001" customHeight="1">
      <c r="B246" s="121"/>
      <c r="C246" s="121"/>
      <c r="D246" s="118"/>
      <c r="E246" s="119"/>
      <c r="F246" s="120"/>
      <c r="G246" s="141"/>
      <c r="H246" s="159"/>
      <c r="I246" s="159"/>
      <c r="J246" s="161"/>
      <c r="K246" s="159"/>
      <c r="L246" s="159"/>
      <c r="M246" s="74"/>
      <c r="N246" s="71" t="str">
        <f t="shared" si="13"/>
        <v/>
      </c>
      <c r="O246" s="99" t="str">
        <f t="shared" si="14"/>
        <v>/</v>
      </c>
    </row>
    <row r="247" spans="2:15" ht="20.100000000000001" customHeight="1">
      <c r="B247" s="121"/>
      <c r="C247" s="121"/>
      <c r="D247" s="118"/>
      <c r="E247" s="119"/>
      <c r="F247" s="120"/>
      <c r="G247" s="141"/>
      <c r="H247" s="159"/>
      <c r="I247" s="159"/>
      <c r="J247" s="161"/>
      <c r="K247" s="159"/>
      <c r="L247" s="159"/>
      <c r="M247" s="74"/>
      <c r="N247" s="71" t="str">
        <f t="shared" si="13"/>
        <v/>
      </c>
      <c r="O247" s="99" t="str">
        <f t="shared" si="14"/>
        <v>/</v>
      </c>
    </row>
    <row r="248" spans="2:15" ht="20.100000000000001" customHeight="1">
      <c r="B248" s="121"/>
      <c r="C248" s="121"/>
      <c r="D248" s="118"/>
      <c r="E248" s="119"/>
      <c r="F248" s="120"/>
      <c r="G248" s="141"/>
      <c r="H248" s="159"/>
      <c r="I248" s="159"/>
      <c r="J248" s="161"/>
      <c r="K248" s="159"/>
      <c r="L248" s="159"/>
      <c r="M248" s="74"/>
      <c r="N248" s="71" t="str">
        <f t="shared" si="13"/>
        <v/>
      </c>
      <c r="O248" s="99" t="str">
        <f t="shared" si="14"/>
        <v>/</v>
      </c>
    </row>
    <row r="249" spans="2:15" ht="20.100000000000001" customHeight="1">
      <c r="B249" s="121"/>
      <c r="C249" s="121"/>
      <c r="D249" s="118"/>
      <c r="E249" s="119"/>
      <c r="F249" s="120"/>
      <c r="G249" s="141"/>
      <c r="H249" s="159"/>
      <c r="I249" s="159"/>
      <c r="J249" s="161"/>
      <c r="K249" s="159"/>
      <c r="L249" s="159"/>
      <c r="M249" s="74"/>
      <c r="N249" s="71" t="str">
        <f t="shared" si="13"/>
        <v/>
      </c>
      <c r="O249" s="99" t="str">
        <f t="shared" si="14"/>
        <v>/</v>
      </c>
    </row>
    <row r="250" spans="2:15" ht="20.100000000000001" customHeight="1">
      <c r="B250" s="121"/>
      <c r="C250" s="121"/>
      <c r="D250" s="118"/>
      <c r="E250" s="119"/>
      <c r="F250" s="120"/>
      <c r="G250" s="141"/>
      <c r="H250" s="159"/>
      <c r="I250" s="159"/>
      <c r="J250" s="161"/>
      <c r="K250" s="159"/>
      <c r="L250" s="159"/>
      <c r="M250" s="74"/>
      <c r="N250" s="71" t="str">
        <f t="shared" si="13"/>
        <v/>
      </c>
      <c r="O250" s="99" t="str">
        <f t="shared" si="14"/>
        <v>/</v>
      </c>
    </row>
    <row r="251" spans="2:15" ht="20.100000000000001" customHeight="1">
      <c r="B251" s="121"/>
      <c r="C251" s="121"/>
      <c r="D251" s="118"/>
      <c r="E251" s="119"/>
      <c r="F251" s="120"/>
      <c r="G251" s="141"/>
      <c r="H251" s="159"/>
      <c r="I251" s="159"/>
      <c r="J251" s="161"/>
      <c r="K251" s="159"/>
      <c r="L251" s="159"/>
      <c r="M251" s="74"/>
      <c r="N251" s="71" t="str">
        <f t="shared" si="13"/>
        <v/>
      </c>
      <c r="O251" s="99" t="str">
        <f t="shared" si="14"/>
        <v>/</v>
      </c>
    </row>
    <row r="252" spans="2:15" ht="20.100000000000001" customHeight="1">
      <c r="B252" s="121"/>
      <c r="C252" s="121"/>
      <c r="D252" s="118"/>
      <c r="E252" s="119"/>
      <c r="F252" s="120"/>
      <c r="G252" s="141"/>
      <c r="H252" s="159"/>
      <c r="I252" s="159"/>
      <c r="J252" s="161"/>
      <c r="K252" s="159"/>
      <c r="L252" s="159"/>
      <c r="M252" s="74"/>
      <c r="N252" s="71" t="str">
        <f t="shared" si="13"/>
        <v/>
      </c>
      <c r="O252" s="99" t="str">
        <f t="shared" si="14"/>
        <v>/</v>
      </c>
    </row>
    <row r="253" spans="2:15" ht="20.100000000000001" customHeight="1">
      <c r="B253" s="121"/>
      <c r="C253" s="121"/>
      <c r="D253" s="118"/>
      <c r="E253" s="119"/>
      <c r="F253" s="120"/>
      <c r="G253" s="141"/>
      <c r="H253" s="159"/>
      <c r="I253" s="159"/>
      <c r="J253" s="161"/>
      <c r="K253" s="159"/>
      <c r="L253" s="159"/>
      <c r="M253" s="74"/>
      <c r="N253" s="71" t="str">
        <f t="shared" si="13"/>
        <v/>
      </c>
      <c r="O253" s="99" t="str">
        <f t="shared" si="14"/>
        <v>/</v>
      </c>
    </row>
    <row r="254" spans="2:15" ht="20.100000000000001" customHeight="1">
      <c r="B254" s="121"/>
      <c r="C254" s="121"/>
      <c r="D254" s="118"/>
      <c r="E254" s="119"/>
      <c r="F254" s="120"/>
      <c r="G254" s="141"/>
      <c r="H254" s="159"/>
      <c r="I254" s="159"/>
      <c r="J254" s="161"/>
      <c r="K254" s="159"/>
      <c r="L254" s="159"/>
      <c r="M254" s="74"/>
      <c r="N254" s="71" t="str">
        <f t="shared" si="13"/>
        <v/>
      </c>
      <c r="O254" s="99" t="str">
        <f t="shared" si="14"/>
        <v>/</v>
      </c>
    </row>
    <row r="255" spans="2:15" ht="20.100000000000001" customHeight="1">
      <c r="B255" s="121"/>
      <c r="C255" s="121"/>
      <c r="D255" s="118"/>
      <c r="E255" s="119"/>
      <c r="F255" s="120"/>
      <c r="G255" s="141"/>
      <c r="H255" s="159"/>
      <c r="I255" s="159"/>
      <c r="J255" s="161"/>
      <c r="K255" s="159"/>
      <c r="L255" s="159"/>
      <c r="M255" s="74"/>
      <c r="N255" s="71" t="str">
        <f t="shared" si="13"/>
        <v/>
      </c>
      <c r="O255" s="99" t="str">
        <f t="shared" si="14"/>
        <v>/</v>
      </c>
    </row>
    <row r="256" spans="2:15" ht="20.100000000000001" customHeight="1">
      <c r="B256" s="121"/>
      <c r="C256" s="121"/>
      <c r="D256" s="118"/>
      <c r="E256" s="119"/>
      <c r="F256" s="120"/>
      <c r="G256" s="141"/>
      <c r="H256" s="159"/>
      <c r="I256" s="159"/>
      <c r="J256" s="161"/>
      <c r="K256" s="159"/>
      <c r="L256" s="159"/>
      <c r="M256" s="74"/>
      <c r="N256" s="71" t="str">
        <f t="shared" si="13"/>
        <v/>
      </c>
      <c r="O256" s="99" t="str">
        <f t="shared" si="14"/>
        <v>/</v>
      </c>
    </row>
    <row r="257" spans="2:15" ht="20.100000000000001" customHeight="1">
      <c r="B257" s="121"/>
      <c r="C257" s="121"/>
      <c r="D257" s="118"/>
      <c r="E257" s="119"/>
      <c r="F257" s="120"/>
      <c r="G257" s="141"/>
      <c r="H257" s="159"/>
      <c r="I257" s="159"/>
      <c r="J257" s="161"/>
      <c r="K257" s="159"/>
      <c r="L257" s="159"/>
      <c r="M257" s="74"/>
      <c r="N257" s="71" t="str">
        <f t="shared" si="13"/>
        <v/>
      </c>
      <c r="O257" s="99" t="str">
        <f t="shared" si="14"/>
        <v>/</v>
      </c>
    </row>
    <row r="258" spans="2:15" ht="20.100000000000001" customHeight="1">
      <c r="B258" s="121"/>
      <c r="C258" s="121"/>
      <c r="D258" s="118"/>
      <c r="E258" s="119"/>
      <c r="F258" s="120"/>
      <c r="G258" s="141"/>
      <c r="H258" s="159"/>
      <c r="I258" s="159"/>
      <c r="J258" s="161"/>
      <c r="K258" s="159"/>
      <c r="L258" s="159"/>
      <c r="M258" s="74"/>
      <c r="N258" s="71" t="str">
        <f t="shared" si="13"/>
        <v/>
      </c>
      <c r="O258" s="99" t="str">
        <f t="shared" si="14"/>
        <v>/</v>
      </c>
    </row>
    <row r="259" spans="2:15" ht="20.100000000000001" customHeight="1">
      <c r="B259" s="121"/>
      <c r="C259" s="121"/>
      <c r="D259" s="118"/>
      <c r="E259" s="119"/>
      <c r="F259" s="120"/>
      <c r="G259" s="141"/>
      <c r="H259" s="159"/>
      <c r="I259" s="159"/>
      <c r="J259" s="161"/>
      <c r="K259" s="159"/>
      <c r="L259" s="159"/>
      <c r="M259" s="74"/>
      <c r="N259" s="71" t="str">
        <f t="shared" si="13"/>
        <v/>
      </c>
      <c r="O259" s="99" t="str">
        <f t="shared" si="14"/>
        <v>/</v>
      </c>
    </row>
    <row r="260" spans="2:15" ht="20.100000000000001" customHeight="1">
      <c r="B260" s="121"/>
      <c r="C260" s="121"/>
      <c r="D260" s="118"/>
      <c r="E260" s="119"/>
      <c r="F260" s="120"/>
      <c r="G260" s="141"/>
      <c r="H260" s="159"/>
      <c r="I260" s="159"/>
      <c r="J260" s="161"/>
      <c r="K260" s="159"/>
      <c r="L260" s="159"/>
      <c r="M260" s="74"/>
      <c r="N260" s="71" t="str">
        <f t="shared" ref="N260:N323" si="15">B260&amp;C260</f>
        <v/>
      </c>
      <c r="O260" s="99" t="str">
        <f t="shared" ref="O260:O323" si="16">B260&amp;"/"&amp;C260</f>
        <v>/</v>
      </c>
    </row>
    <row r="261" spans="2:15" ht="20.100000000000001" customHeight="1">
      <c r="B261" s="121"/>
      <c r="C261" s="121"/>
      <c r="D261" s="118"/>
      <c r="E261" s="119"/>
      <c r="F261" s="120"/>
      <c r="G261" s="141"/>
      <c r="H261" s="159"/>
      <c r="I261" s="159"/>
      <c r="J261" s="161"/>
      <c r="K261" s="159"/>
      <c r="L261" s="159"/>
      <c r="M261" s="74"/>
      <c r="N261" s="71" t="str">
        <f t="shared" si="15"/>
        <v/>
      </c>
      <c r="O261" s="99" t="str">
        <f t="shared" si="16"/>
        <v>/</v>
      </c>
    </row>
    <row r="262" spans="2:15" ht="20.100000000000001" customHeight="1">
      <c r="B262" s="121"/>
      <c r="C262" s="121"/>
      <c r="D262" s="118"/>
      <c r="E262" s="119"/>
      <c r="F262" s="120"/>
      <c r="G262" s="141"/>
      <c r="H262" s="159"/>
      <c r="I262" s="159"/>
      <c r="J262" s="161"/>
      <c r="K262" s="159"/>
      <c r="L262" s="159"/>
      <c r="M262" s="74"/>
      <c r="N262" s="71" t="str">
        <f t="shared" si="15"/>
        <v/>
      </c>
      <c r="O262" s="99" t="str">
        <f t="shared" si="16"/>
        <v>/</v>
      </c>
    </row>
    <row r="263" spans="2:15" ht="20.100000000000001" customHeight="1">
      <c r="B263" s="121"/>
      <c r="C263" s="121"/>
      <c r="D263" s="118"/>
      <c r="E263" s="119"/>
      <c r="F263" s="120"/>
      <c r="G263" s="141"/>
      <c r="H263" s="159"/>
      <c r="I263" s="159"/>
      <c r="J263" s="161"/>
      <c r="K263" s="159"/>
      <c r="L263" s="159"/>
      <c r="M263" s="74"/>
      <c r="N263" s="71" t="str">
        <f t="shared" si="15"/>
        <v/>
      </c>
      <c r="O263" s="99" t="str">
        <f t="shared" si="16"/>
        <v>/</v>
      </c>
    </row>
    <row r="264" spans="2:15" ht="20.100000000000001" customHeight="1">
      <c r="B264" s="121"/>
      <c r="C264" s="121"/>
      <c r="D264" s="118"/>
      <c r="E264" s="119"/>
      <c r="F264" s="120"/>
      <c r="G264" s="141"/>
      <c r="H264" s="159"/>
      <c r="I264" s="159"/>
      <c r="J264" s="161"/>
      <c r="K264" s="159"/>
      <c r="L264" s="159"/>
      <c r="M264" s="74"/>
      <c r="N264" s="71" t="str">
        <f t="shared" si="15"/>
        <v/>
      </c>
      <c r="O264" s="99" t="str">
        <f t="shared" si="16"/>
        <v>/</v>
      </c>
    </row>
    <row r="265" spans="2:15" ht="20.100000000000001" customHeight="1">
      <c r="B265" s="121"/>
      <c r="C265" s="121"/>
      <c r="D265" s="118"/>
      <c r="E265" s="119"/>
      <c r="F265" s="120"/>
      <c r="G265" s="141"/>
      <c r="H265" s="159"/>
      <c r="I265" s="159"/>
      <c r="J265" s="161"/>
      <c r="K265" s="159"/>
      <c r="L265" s="159"/>
      <c r="M265" s="74"/>
      <c r="N265" s="71" t="str">
        <f t="shared" si="15"/>
        <v/>
      </c>
      <c r="O265" s="99" t="str">
        <f t="shared" si="16"/>
        <v>/</v>
      </c>
    </row>
    <row r="266" spans="2:15" ht="20.100000000000001" customHeight="1">
      <c r="B266" s="121"/>
      <c r="C266" s="121"/>
      <c r="D266" s="118"/>
      <c r="E266" s="119"/>
      <c r="F266" s="120"/>
      <c r="G266" s="141"/>
      <c r="H266" s="159"/>
      <c r="I266" s="159"/>
      <c r="J266" s="161"/>
      <c r="K266" s="159"/>
      <c r="L266" s="159"/>
      <c r="M266" s="74"/>
      <c r="N266" s="71" t="str">
        <f t="shared" si="15"/>
        <v/>
      </c>
      <c r="O266" s="99" t="str">
        <f t="shared" si="16"/>
        <v>/</v>
      </c>
    </row>
    <row r="267" spans="2:15" ht="20.100000000000001" customHeight="1">
      <c r="B267" s="121"/>
      <c r="C267" s="121"/>
      <c r="D267" s="118"/>
      <c r="E267" s="119"/>
      <c r="F267" s="120"/>
      <c r="G267" s="141"/>
      <c r="H267" s="159"/>
      <c r="I267" s="159"/>
      <c r="J267" s="161"/>
      <c r="K267" s="159"/>
      <c r="L267" s="159"/>
      <c r="M267" s="74"/>
      <c r="N267" s="71" t="str">
        <f t="shared" si="15"/>
        <v/>
      </c>
      <c r="O267" s="99" t="str">
        <f t="shared" si="16"/>
        <v>/</v>
      </c>
    </row>
    <row r="268" spans="2:15" ht="20.100000000000001" customHeight="1">
      <c r="B268" s="121"/>
      <c r="C268" s="121"/>
      <c r="D268" s="118"/>
      <c r="E268" s="119"/>
      <c r="F268" s="120"/>
      <c r="G268" s="141"/>
      <c r="H268" s="159"/>
      <c r="I268" s="159"/>
      <c r="J268" s="161"/>
      <c r="K268" s="159"/>
      <c r="L268" s="159"/>
      <c r="M268" s="74"/>
      <c r="N268" s="71" t="str">
        <f t="shared" si="15"/>
        <v/>
      </c>
      <c r="O268" s="99" t="str">
        <f t="shared" si="16"/>
        <v>/</v>
      </c>
    </row>
    <row r="269" spans="2:15" ht="20.100000000000001" customHeight="1">
      <c r="B269" s="121"/>
      <c r="C269" s="121"/>
      <c r="D269" s="118"/>
      <c r="E269" s="119"/>
      <c r="F269" s="120"/>
      <c r="G269" s="141"/>
      <c r="H269" s="159"/>
      <c r="I269" s="159"/>
      <c r="J269" s="161"/>
      <c r="K269" s="159"/>
      <c r="L269" s="159"/>
      <c r="M269" s="74"/>
      <c r="N269" s="71" t="str">
        <f t="shared" si="15"/>
        <v/>
      </c>
      <c r="O269" s="99" t="str">
        <f t="shared" si="16"/>
        <v>/</v>
      </c>
    </row>
    <row r="270" spans="2:15" ht="20.100000000000001" customHeight="1">
      <c r="B270" s="121"/>
      <c r="C270" s="121"/>
      <c r="D270" s="118"/>
      <c r="E270" s="119"/>
      <c r="F270" s="120"/>
      <c r="G270" s="141"/>
      <c r="H270" s="159"/>
      <c r="I270" s="159"/>
      <c r="J270" s="161"/>
      <c r="K270" s="159"/>
      <c r="L270" s="159"/>
      <c r="M270" s="74"/>
      <c r="N270" s="71" t="str">
        <f t="shared" si="15"/>
        <v/>
      </c>
      <c r="O270" s="99" t="str">
        <f t="shared" si="16"/>
        <v>/</v>
      </c>
    </row>
    <row r="271" spans="2:15" ht="20.100000000000001" customHeight="1">
      <c r="B271" s="121"/>
      <c r="C271" s="121"/>
      <c r="D271" s="118"/>
      <c r="E271" s="119"/>
      <c r="F271" s="120"/>
      <c r="G271" s="141"/>
      <c r="H271" s="159"/>
      <c r="I271" s="159"/>
      <c r="J271" s="161"/>
      <c r="K271" s="159"/>
      <c r="L271" s="159"/>
      <c r="M271" s="74"/>
      <c r="N271" s="71" t="str">
        <f t="shared" si="15"/>
        <v/>
      </c>
      <c r="O271" s="99" t="str">
        <f t="shared" si="16"/>
        <v>/</v>
      </c>
    </row>
    <row r="272" spans="2:15" ht="20.100000000000001" customHeight="1">
      <c r="B272" s="121"/>
      <c r="C272" s="121"/>
      <c r="D272" s="118"/>
      <c r="E272" s="119"/>
      <c r="F272" s="120"/>
      <c r="G272" s="141"/>
      <c r="H272" s="159"/>
      <c r="I272" s="159"/>
      <c r="J272" s="161"/>
      <c r="K272" s="159"/>
      <c r="L272" s="159"/>
      <c r="M272" s="74"/>
      <c r="N272" s="71" t="str">
        <f t="shared" si="15"/>
        <v/>
      </c>
      <c r="O272" s="99" t="str">
        <f t="shared" si="16"/>
        <v>/</v>
      </c>
    </row>
    <row r="273" spans="2:15" ht="20.100000000000001" customHeight="1">
      <c r="B273" s="121"/>
      <c r="C273" s="121"/>
      <c r="D273" s="118"/>
      <c r="E273" s="119"/>
      <c r="F273" s="120"/>
      <c r="G273" s="141"/>
      <c r="H273" s="159"/>
      <c r="I273" s="159"/>
      <c r="J273" s="161"/>
      <c r="K273" s="159"/>
      <c r="L273" s="159"/>
      <c r="M273" s="74"/>
      <c r="N273" s="71" t="str">
        <f t="shared" si="15"/>
        <v/>
      </c>
      <c r="O273" s="99" t="str">
        <f t="shared" si="16"/>
        <v>/</v>
      </c>
    </row>
    <row r="274" spans="2:15" ht="20.100000000000001" customHeight="1">
      <c r="B274" s="121"/>
      <c r="C274" s="121"/>
      <c r="D274" s="118"/>
      <c r="E274" s="119"/>
      <c r="F274" s="120"/>
      <c r="G274" s="141"/>
      <c r="H274" s="159"/>
      <c r="I274" s="159"/>
      <c r="J274" s="161"/>
      <c r="K274" s="159"/>
      <c r="L274" s="159"/>
      <c r="M274" s="74"/>
      <c r="N274" s="71" t="str">
        <f t="shared" si="15"/>
        <v/>
      </c>
      <c r="O274" s="99" t="str">
        <f t="shared" si="16"/>
        <v>/</v>
      </c>
    </row>
    <row r="275" spans="2:15" ht="20.100000000000001" customHeight="1">
      <c r="B275" s="121"/>
      <c r="C275" s="121"/>
      <c r="D275" s="118"/>
      <c r="E275" s="119"/>
      <c r="F275" s="120"/>
      <c r="G275" s="141"/>
      <c r="H275" s="159"/>
      <c r="I275" s="159"/>
      <c r="J275" s="161"/>
      <c r="K275" s="159"/>
      <c r="L275" s="159"/>
      <c r="M275" s="74"/>
      <c r="N275" s="71" t="str">
        <f t="shared" si="15"/>
        <v/>
      </c>
      <c r="O275" s="99" t="str">
        <f t="shared" si="16"/>
        <v>/</v>
      </c>
    </row>
    <row r="276" spans="2:15" ht="20.100000000000001" customHeight="1">
      <c r="B276" s="121"/>
      <c r="C276" s="121"/>
      <c r="D276" s="118"/>
      <c r="E276" s="119"/>
      <c r="F276" s="120"/>
      <c r="G276" s="141"/>
      <c r="H276" s="159"/>
      <c r="I276" s="159"/>
      <c r="J276" s="161"/>
      <c r="K276" s="159"/>
      <c r="L276" s="159"/>
      <c r="M276" s="74"/>
      <c r="N276" s="71" t="str">
        <f t="shared" si="15"/>
        <v/>
      </c>
      <c r="O276" s="99" t="str">
        <f t="shared" si="16"/>
        <v>/</v>
      </c>
    </row>
    <row r="277" spans="2:15" ht="20.100000000000001" customHeight="1">
      <c r="B277" s="121"/>
      <c r="C277" s="121"/>
      <c r="D277" s="118"/>
      <c r="E277" s="119"/>
      <c r="F277" s="120"/>
      <c r="G277" s="141"/>
      <c r="H277" s="159"/>
      <c r="I277" s="159"/>
      <c r="J277" s="161"/>
      <c r="K277" s="159"/>
      <c r="L277" s="159"/>
      <c r="M277" s="74"/>
      <c r="N277" s="71" t="str">
        <f t="shared" si="15"/>
        <v/>
      </c>
      <c r="O277" s="99" t="str">
        <f t="shared" si="16"/>
        <v>/</v>
      </c>
    </row>
    <row r="278" spans="2:15" ht="20.100000000000001" customHeight="1">
      <c r="B278" s="121"/>
      <c r="C278" s="121"/>
      <c r="D278" s="118"/>
      <c r="E278" s="119"/>
      <c r="F278" s="120"/>
      <c r="G278" s="141"/>
      <c r="H278" s="159"/>
      <c r="I278" s="159"/>
      <c r="J278" s="161"/>
      <c r="K278" s="159"/>
      <c r="L278" s="159"/>
      <c r="M278" s="74"/>
      <c r="N278" s="71" t="str">
        <f t="shared" si="15"/>
        <v/>
      </c>
      <c r="O278" s="99" t="str">
        <f t="shared" si="16"/>
        <v>/</v>
      </c>
    </row>
    <row r="279" spans="2:15" ht="20.100000000000001" customHeight="1">
      <c r="B279" s="121"/>
      <c r="C279" s="121"/>
      <c r="D279" s="118"/>
      <c r="E279" s="119"/>
      <c r="F279" s="120"/>
      <c r="G279" s="141"/>
      <c r="H279" s="159"/>
      <c r="I279" s="159"/>
      <c r="J279" s="161"/>
      <c r="K279" s="159"/>
      <c r="L279" s="159"/>
      <c r="M279" s="74"/>
      <c r="N279" s="71" t="str">
        <f t="shared" si="15"/>
        <v/>
      </c>
      <c r="O279" s="99" t="str">
        <f t="shared" si="16"/>
        <v>/</v>
      </c>
    </row>
    <row r="280" spans="2:15" ht="20.100000000000001" customHeight="1">
      <c r="B280" s="121"/>
      <c r="C280" s="121"/>
      <c r="D280" s="118"/>
      <c r="E280" s="119"/>
      <c r="F280" s="120"/>
      <c r="G280" s="141"/>
      <c r="H280" s="159"/>
      <c r="I280" s="159"/>
      <c r="J280" s="161"/>
      <c r="K280" s="159"/>
      <c r="L280" s="159"/>
      <c r="M280" s="74"/>
      <c r="N280" s="71" t="str">
        <f t="shared" si="15"/>
        <v/>
      </c>
      <c r="O280" s="99" t="str">
        <f t="shared" si="16"/>
        <v>/</v>
      </c>
    </row>
    <row r="281" spans="2:15" ht="20.100000000000001" customHeight="1">
      <c r="B281" s="121"/>
      <c r="C281" s="121"/>
      <c r="D281" s="118"/>
      <c r="E281" s="119"/>
      <c r="F281" s="120"/>
      <c r="G281" s="141"/>
      <c r="H281" s="159"/>
      <c r="I281" s="159"/>
      <c r="J281" s="161"/>
      <c r="K281" s="159"/>
      <c r="L281" s="159"/>
      <c r="M281" s="74"/>
      <c r="N281" s="71" t="str">
        <f t="shared" si="15"/>
        <v/>
      </c>
      <c r="O281" s="99" t="str">
        <f t="shared" si="16"/>
        <v>/</v>
      </c>
    </row>
    <row r="282" spans="2:15" ht="20.100000000000001" customHeight="1">
      <c r="B282" s="121"/>
      <c r="C282" s="121"/>
      <c r="D282" s="118"/>
      <c r="E282" s="119"/>
      <c r="F282" s="120"/>
      <c r="G282" s="141"/>
      <c r="H282" s="159"/>
      <c r="I282" s="159"/>
      <c r="J282" s="161"/>
      <c r="K282" s="159"/>
      <c r="L282" s="159"/>
      <c r="M282" s="74"/>
      <c r="N282" s="71" t="str">
        <f t="shared" si="15"/>
        <v/>
      </c>
      <c r="O282" s="99" t="str">
        <f t="shared" si="16"/>
        <v>/</v>
      </c>
    </row>
    <row r="283" spans="2:15" ht="20.100000000000001" customHeight="1">
      <c r="B283" s="121"/>
      <c r="C283" s="121"/>
      <c r="D283" s="118"/>
      <c r="E283" s="119"/>
      <c r="F283" s="120"/>
      <c r="G283" s="141"/>
      <c r="H283" s="159"/>
      <c r="I283" s="159"/>
      <c r="J283" s="161"/>
      <c r="K283" s="159"/>
      <c r="L283" s="159"/>
      <c r="M283" s="74"/>
      <c r="N283" s="71" t="str">
        <f t="shared" si="15"/>
        <v/>
      </c>
      <c r="O283" s="99" t="str">
        <f t="shared" si="16"/>
        <v>/</v>
      </c>
    </row>
    <row r="284" spans="2:15" ht="20.100000000000001" customHeight="1">
      <c r="B284" s="121"/>
      <c r="C284" s="121"/>
      <c r="D284" s="118"/>
      <c r="E284" s="119"/>
      <c r="F284" s="120"/>
      <c r="G284" s="141"/>
      <c r="H284" s="159"/>
      <c r="I284" s="159"/>
      <c r="J284" s="161"/>
      <c r="K284" s="159"/>
      <c r="L284" s="159"/>
      <c r="M284" s="74"/>
      <c r="N284" s="71" t="str">
        <f t="shared" si="15"/>
        <v/>
      </c>
      <c r="O284" s="99" t="str">
        <f t="shared" si="16"/>
        <v>/</v>
      </c>
    </row>
    <row r="285" spans="2:15" ht="20.100000000000001" customHeight="1">
      <c r="B285" s="121"/>
      <c r="C285" s="121"/>
      <c r="D285" s="118"/>
      <c r="E285" s="119"/>
      <c r="F285" s="120"/>
      <c r="G285" s="141"/>
      <c r="H285" s="159"/>
      <c r="I285" s="159"/>
      <c r="J285" s="161"/>
      <c r="K285" s="159"/>
      <c r="L285" s="159"/>
      <c r="M285" s="74"/>
      <c r="N285" s="71" t="str">
        <f t="shared" si="15"/>
        <v/>
      </c>
      <c r="O285" s="99" t="str">
        <f t="shared" si="16"/>
        <v>/</v>
      </c>
    </row>
    <row r="286" spans="2:15" ht="20.100000000000001" customHeight="1">
      <c r="B286" s="121"/>
      <c r="C286" s="121"/>
      <c r="D286" s="118"/>
      <c r="E286" s="119"/>
      <c r="F286" s="120"/>
      <c r="G286" s="141"/>
      <c r="H286" s="159"/>
      <c r="I286" s="159"/>
      <c r="J286" s="161"/>
      <c r="K286" s="159"/>
      <c r="L286" s="159"/>
      <c r="M286" s="74"/>
      <c r="N286" s="71" t="str">
        <f t="shared" si="15"/>
        <v/>
      </c>
      <c r="O286" s="99" t="str">
        <f t="shared" si="16"/>
        <v>/</v>
      </c>
    </row>
    <row r="287" spans="2:15" ht="20.100000000000001" customHeight="1">
      <c r="B287" s="121"/>
      <c r="C287" s="121"/>
      <c r="D287" s="118"/>
      <c r="E287" s="119"/>
      <c r="F287" s="120"/>
      <c r="G287" s="141"/>
      <c r="H287" s="159"/>
      <c r="I287" s="159"/>
      <c r="J287" s="161"/>
      <c r="K287" s="159"/>
      <c r="L287" s="159"/>
      <c r="M287" s="74"/>
      <c r="N287" s="71" t="str">
        <f t="shared" si="15"/>
        <v/>
      </c>
      <c r="O287" s="99" t="str">
        <f t="shared" si="16"/>
        <v>/</v>
      </c>
    </row>
    <row r="288" spans="2:15" ht="20.100000000000001" customHeight="1">
      <c r="B288" s="121"/>
      <c r="C288" s="121"/>
      <c r="D288" s="118"/>
      <c r="E288" s="119"/>
      <c r="F288" s="120"/>
      <c r="G288" s="141"/>
      <c r="H288" s="159"/>
      <c r="I288" s="159"/>
      <c r="J288" s="161"/>
      <c r="K288" s="159"/>
      <c r="L288" s="159"/>
      <c r="M288" s="74"/>
      <c r="N288" s="71" t="str">
        <f t="shared" si="15"/>
        <v/>
      </c>
      <c r="O288" s="99" t="str">
        <f t="shared" si="16"/>
        <v>/</v>
      </c>
    </row>
    <row r="289" spans="2:15" ht="20.100000000000001" customHeight="1">
      <c r="B289" s="121"/>
      <c r="C289" s="121"/>
      <c r="D289" s="118"/>
      <c r="E289" s="119"/>
      <c r="F289" s="120"/>
      <c r="G289" s="141"/>
      <c r="H289" s="159"/>
      <c r="I289" s="159"/>
      <c r="J289" s="161"/>
      <c r="K289" s="159"/>
      <c r="L289" s="159"/>
      <c r="M289" s="74"/>
      <c r="N289" s="71" t="str">
        <f t="shared" si="15"/>
        <v/>
      </c>
      <c r="O289" s="99" t="str">
        <f t="shared" si="16"/>
        <v>/</v>
      </c>
    </row>
    <row r="290" spans="2:15" ht="20.100000000000001" customHeight="1">
      <c r="B290" s="121"/>
      <c r="C290" s="121"/>
      <c r="D290" s="118"/>
      <c r="E290" s="119"/>
      <c r="F290" s="120"/>
      <c r="G290" s="141"/>
      <c r="H290" s="159"/>
      <c r="I290" s="159"/>
      <c r="J290" s="161"/>
      <c r="K290" s="159"/>
      <c r="L290" s="159"/>
      <c r="M290" s="74"/>
      <c r="N290" s="71" t="str">
        <f t="shared" si="15"/>
        <v/>
      </c>
      <c r="O290" s="99" t="str">
        <f t="shared" si="16"/>
        <v>/</v>
      </c>
    </row>
    <row r="291" spans="2:15" ht="20.100000000000001" customHeight="1">
      <c r="B291" s="121"/>
      <c r="C291" s="121"/>
      <c r="D291" s="118"/>
      <c r="E291" s="119"/>
      <c r="F291" s="120"/>
      <c r="G291" s="141"/>
      <c r="H291" s="159"/>
      <c r="I291" s="159"/>
      <c r="J291" s="161"/>
      <c r="K291" s="159"/>
      <c r="L291" s="159"/>
      <c r="M291" s="74"/>
      <c r="N291" s="71" t="str">
        <f t="shared" si="15"/>
        <v/>
      </c>
      <c r="O291" s="99" t="str">
        <f t="shared" si="16"/>
        <v>/</v>
      </c>
    </row>
    <row r="292" spans="2:15" ht="20.100000000000001" customHeight="1">
      <c r="B292" s="121"/>
      <c r="C292" s="121"/>
      <c r="D292" s="118"/>
      <c r="E292" s="119"/>
      <c r="F292" s="120"/>
      <c r="G292" s="141"/>
      <c r="H292" s="159"/>
      <c r="I292" s="159"/>
      <c r="J292" s="161"/>
      <c r="K292" s="159"/>
      <c r="L292" s="159"/>
      <c r="M292" s="74"/>
      <c r="N292" s="71" t="str">
        <f t="shared" si="15"/>
        <v/>
      </c>
      <c r="O292" s="99" t="str">
        <f t="shared" si="16"/>
        <v>/</v>
      </c>
    </row>
    <row r="293" spans="2:15" ht="20.100000000000001" customHeight="1">
      <c r="B293" s="121"/>
      <c r="C293" s="121"/>
      <c r="D293" s="118"/>
      <c r="E293" s="119"/>
      <c r="F293" s="120"/>
      <c r="G293" s="141"/>
      <c r="H293" s="159"/>
      <c r="I293" s="159"/>
      <c r="J293" s="161"/>
      <c r="K293" s="159"/>
      <c r="L293" s="159"/>
      <c r="M293" s="74"/>
      <c r="N293" s="71" t="str">
        <f t="shared" si="15"/>
        <v/>
      </c>
      <c r="O293" s="99" t="str">
        <f t="shared" si="16"/>
        <v>/</v>
      </c>
    </row>
    <row r="294" spans="2:15" ht="20.100000000000001" customHeight="1">
      <c r="B294" s="121"/>
      <c r="C294" s="121"/>
      <c r="D294" s="118"/>
      <c r="E294" s="119"/>
      <c r="F294" s="120"/>
      <c r="G294" s="141"/>
      <c r="H294" s="159"/>
      <c r="I294" s="159"/>
      <c r="J294" s="161"/>
      <c r="K294" s="159"/>
      <c r="L294" s="159"/>
      <c r="M294" s="74"/>
      <c r="N294" s="71" t="str">
        <f t="shared" si="15"/>
        <v/>
      </c>
      <c r="O294" s="99" t="str">
        <f t="shared" si="16"/>
        <v>/</v>
      </c>
    </row>
    <row r="295" spans="2:15" ht="20.100000000000001" customHeight="1">
      <c r="B295" s="121"/>
      <c r="C295" s="121"/>
      <c r="D295" s="118"/>
      <c r="E295" s="119"/>
      <c r="F295" s="120"/>
      <c r="G295" s="141"/>
      <c r="H295" s="159"/>
      <c r="I295" s="159"/>
      <c r="J295" s="161"/>
      <c r="K295" s="159"/>
      <c r="L295" s="159"/>
      <c r="M295" s="74"/>
      <c r="N295" s="71" t="str">
        <f t="shared" si="15"/>
        <v/>
      </c>
      <c r="O295" s="99" t="str">
        <f t="shared" si="16"/>
        <v>/</v>
      </c>
    </row>
    <row r="296" spans="2:15" ht="20.100000000000001" customHeight="1">
      <c r="B296" s="121"/>
      <c r="C296" s="121"/>
      <c r="D296" s="118"/>
      <c r="E296" s="119"/>
      <c r="F296" s="120"/>
      <c r="G296" s="141"/>
      <c r="H296" s="159"/>
      <c r="I296" s="159"/>
      <c r="J296" s="161"/>
      <c r="K296" s="159"/>
      <c r="L296" s="159"/>
      <c r="M296" s="74"/>
      <c r="N296" s="71" t="str">
        <f t="shared" si="15"/>
        <v/>
      </c>
      <c r="O296" s="99" t="str">
        <f t="shared" si="16"/>
        <v>/</v>
      </c>
    </row>
    <row r="297" spans="2:15" ht="20.100000000000001" customHeight="1">
      <c r="B297" s="121"/>
      <c r="C297" s="121"/>
      <c r="D297" s="118"/>
      <c r="E297" s="119"/>
      <c r="F297" s="120"/>
      <c r="G297" s="141"/>
      <c r="H297" s="159"/>
      <c r="I297" s="159"/>
      <c r="J297" s="161"/>
      <c r="K297" s="159"/>
      <c r="L297" s="159"/>
      <c r="M297" s="74"/>
      <c r="N297" s="71" t="str">
        <f t="shared" si="15"/>
        <v/>
      </c>
      <c r="O297" s="99" t="str">
        <f t="shared" si="16"/>
        <v>/</v>
      </c>
    </row>
    <row r="298" spans="2:15" ht="20.100000000000001" customHeight="1">
      <c r="B298" s="121"/>
      <c r="C298" s="121"/>
      <c r="D298" s="118"/>
      <c r="E298" s="119"/>
      <c r="F298" s="120"/>
      <c r="G298" s="141"/>
      <c r="H298" s="159"/>
      <c r="I298" s="159"/>
      <c r="J298" s="161"/>
      <c r="K298" s="159"/>
      <c r="L298" s="159"/>
      <c r="M298" s="74"/>
      <c r="N298" s="71" t="str">
        <f t="shared" si="15"/>
        <v/>
      </c>
      <c r="O298" s="99" t="str">
        <f t="shared" si="16"/>
        <v>/</v>
      </c>
    </row>
    <row r="299" spans="2:15" ht="20.100000000000001" customHeight="1">
      <c r="B299" s="121"/>
      <c r="C299" s="121"/>
      <c r="D299" s="118"/>
      <c r="E299" s="119"/>
      <c r="F299" s="120"/>
      <c r="G299" s="141"/>
      <c r="H299" s="159"/>
      <c r="I299" s="159"/>
      <c r="J299" s="161"/>
      <c r="K299" s="159"/>
      <c r="L299" s="159"/>
      <c r="M299" s="74"/>
      <c r="N299" s="71" t="str">
        <f t="shared" si="15"/>
        <v/>
      </c>
      <c r="O299" s="99" t="str">
        <f t="shared" si="16"/>
        <v>/</v>
      </c>
    </row>
    <row r="300" spans="2:15" ht="20.100000000000001" customHeight="1">
      <c r="B300" s="121"/>
      <c r="C300" s="121"/>
      <c r="D300" s="118"/>
      <c r="E300" s="119"/>
      <c r="F300" s="120"/>
      <c r="G300" s="141"/>
      <c r="H300" s="159"/>
      <c r="I300" s="159"/>
      <c r="J300" s="161"/>
      <c r="K300" s="159"/>
      <c r="L300" s="159"/>
      <c r="M300" s="74"/>
      <c r="N300" s="71" t="str">
        <f t="shared" si="15"/>
        <v/>
      </c>
      <c r="O300" s="99" t="str">
        <f t="shared" si="16"/>
        <v>/</v>
      </c>
    </row>
    <row r="301" spans="2:15" ht="20.100000000000001" customHeight="1">
      <c r="B301" s="121"/>
      <c r="C301" s="121"/>
      <c r="D301" s="118"/>
      <c r="E301" s="119"/>
      <c r="F301" s="120"/>
      <c r="G301" s="141"/>
      <c r="H301" s="159"/>
      <c r="I301" s="159"/>
      <c r="J301" s="161"/>
      <c r="K301" s="159"/>
      <c r="L301" s="159"/>
      <c r="M301" s="74"/>
      <c r="N301" s="71" t="str">
        <f t="shared" si="15"/>
        <v/>
      </c>
      <c r="O301" s="99" t="str">
        <f t="shared" si="16"/>
        <v>/</v>
      </c>
    </row>
    <row r="302" spans="2:15" ht="20.100000000000001" customHeight="1">
      <c r="B302" s="121"/>
      <c r="C302" s="121"/>
      <c r="D302" s="118"/>
      <c r="E302" s="119"/>
      <c r="F302" s="120"/>
      <c r="G302" s="141"/>
      <c r="H302" s="159"/>
      <c r="I302" s="159"/>
      <c r="J302" s="161"/>
      <c r="K302" s="159"/>
      <c r="L302" s="159"/>
      <c r="M302" s="74"/>
      <c r="N302" s="71" t="str">
        <f t="shared" si="15"/>
        <v/>
      </c>
      <c r="O302" s="99" t="str">
        <f t="shared" si="16"/>
        <v>/</v>
      </c>
    </row>
    <row r="303" spans="2:15" ht="20.100000000000001" customHeight="1">
      <c r="B303" s="121"/>
      <c r="C303" s="121"/>
      <c r="D303" s="118"/>
      <c r="E303" s="119"/>
      <c r="F303" s="120"/>
      <c r="G303" s="141"/>
      <c r="H303" s="159"/>
      <c r="I303" s="159"/>
      <c r="J303" s="161"/>
      <c r="K303" s="159"/>
      <c r="L303" s="159"/>
      <c r="M303" s="74"/>
      <c r="N303" s="71" t="str">
        <f t="shared" si="15"/>
        <v/>
      </c>
      <c r="O303" s="99" t="str">
        <f t="shared" si="16"/>
        <v>/</v>
      </c>
    </row>
    <row r="304" spans="2:15" ht="20.100000000000001" customHeight="1">
      <c r="B304" s="121"/>
      <c r="C304" s="121"/>
      <c r="D304" s="118"/>
      <c r="E304" s="119"/>
      <c r="F304" s="120"/>
      <c r="G304" s="141"/>
      <c r="H304" s="159"/>
      <c r="I304" s="159"/>
      <c r="J304" s="161"/>
      <c r="K304" s="159"/>
      <c r="L304" s="159"/>
      <c r="M304" s="74"/>
      <c r="N304" s="71" t="str">
        <f t="shared" si="15"/>
        <v/>
      </c>
      <c r="O304" s="99" t="str">
        <f t="shared" si="16"/>
        <v>/</v>
      </c>
    </row>
    <row r="305" spans="2:15" ht="20.100000000000001" customHeight="1">
      <c r="B305" s="121"/>
      <c r="C305" s="121"/>
      <c r="D305" s="118"/>
      <c r="E305" s="119"/>
      <c r="F305" s="120"/>
      <c r="G305" s="141"/>
      <c r="H305" s="159"/>
      <c r="I305" s="159"/>
      <c r="J305" s="161"/>
      <c r="K305" s="159"/>
      <c r="L305" s="159"/>
      <c r="M305" s="74"/>
      <c r="N305" s="71" t="str">
        <f t="shared" si="15"/>
        <v/>
      </c>
      <c r="O305" s="99" t="str">
        <f t="shared" si="16"/>
        <v>/</v>
      </c>
    </row>
    <row r="306" spans="2:15" ht="20.100000000000001" customHeight="1">
      <c r="B306" s="121"/>
      <c r="C306" s="121"/>
      <c r="D306" s="118"/>
      <c r="E306" s="119"/>
      <c r="F306" s="120"/>
      <c r="G306" s="141"/>
      <c r="H306" s="159"/>
      <c r="I306" s="159"/>
      <c r="J306" s="161"/>
      <c r="K306" s="159"/>
      <c r="L306" s="159"/>
      <c r="M306" s="74"/>
      <c r="N306" s="71" t="str">
        <f t="shared" si="15"/>
        <v/>
      </c>
      <c r="O306" s="99" t="str">
        <f t="shared" si="16"/>
        <v>/</v>
      </c>
    </row>
    <row r="307" spans="2:15" ht="20.100000000000001" customHeight="1">
      <c r="B307" s="121"/>
      <c r="C307" s="121"/>
      <c r="D307" s="118"/>
      <c r="E307" s="119"/>
      <c r="F307" s="120"/>
      <c r="G307" s="141"/>
      <c r="H307" s="159"/>
      <c r="I307" s="159"/>
      <c r="J307" s="161"/>
      <c r="K307" s="159"/>
      <c r="L307" s="159"/>
      <c r="M307" s="74"/>
      <c r="N307" s="71" t="str">
        <f t="shared" si="15"/>
        <v/>
      </c>
      <c r="O307" s="99" t="str">
        <f t="shared" si="16"/>
        <v>/</v>
      </c>
    </row>
    <row r="308" spans="2:15" ht="20.100000000000001" customHeight="1">
      <c r="B308" s="121"/>
      <c r="C308" s="121"/>
      <c r="D308" s="118"/>
      <c r="E308" s="119"/>
      <c r="F308" s="120"/>
      <c r="G308" s="141"/>
      <c r="H308" s="159"/>
      <c r="I308" s="159"/>
      <c r="J308" s="161"/>
      <c r="K308" s="159"/>
      <c r="L308" s="159"/>
      <c r="M308" s="74"/>
      <c r="N308" s="71" t="str">
        <f t="shared" si="15"/>
        <v/>
      </c>
      <c r="O308" s="99" t="str">
        <f t="shared" si="16"/>
        <v>/</v>
      </c>
    </row>
    <row r="309" spans="2:15" ht="20.100000000000001" customHeight="1">
      <c r="B309" s="121"/>
      <c r="C309" s="121"/>
      <c r="D309" s="118"/>
      <c r="E309" s="119"/>
      <c r="F309" s="120"/>
      <c r="G309" s="141"/>
      <c r="H309" s="159"/>
      <c r="I309" s="159"/>
      <c r="J309" s="161"/>
      <c r="K309" s="159"/>
      <c r="L309" s="159"/>
      <c r="M309" s="74"/>
      <c r="N309" s="71" t="str">
        <f t="shared" si="15"/>
        <v/>
      </c>
      <c r="O309" s="99" t="str">
        <f t="shared" si="16"/>
        <v>/</v>
      </c>
    </row>
    <row r="310" spans="2:15" ht="20.100000000000001" customHeight="1">
      <c r="B310" s="121"/>
      <c r="C310" s="121"/>
      <c r="D310" s="118"/>
      <c r="E310" s="119"/>
      <c r="F310" s="120"/>
      <c r="G310" s="141"/>
      <c r="H310" s="159"/>
      <c r="I310" s="159"/>
      <c r="J310" s="161"/>
      <c r="K310" s="159"/>
      <c r="L310" s="159"/>
      <c r="M310" s="74"/>
      <c r="N310" s="71" t="str">
        <f t="shared" si="15"/>
        <v/>
      </c>
      <c r="O310" s="99" t="str">
        <f t="shared" si="16"/>
        <v>/</v>
      </c>
    </row>
    <row r="311" spans="2:15" ht="20.100000000000001" customHeight="1">
      <c r="B311" s="121"/>
      <c r="C311" s="121"/>
      <c r="D311" s="118"/>
      <c r="E311" s="119"/>
      <c r="F311" s="120"/>
      <c r="G311" s="141"/>
      <c r="H311" s="159"/>
      <c r="I311" s="159"/>
      <c r="J311" s="161"/>
      <c r="K311" s="159"/>
      <c r="L311" s="159"/>
      <c r="M311" s="74"/>
      <c r="N311" s="71" t="str">
        <f t="shared" si="15"/>
        <v/>
      </c>
      <c r="O311" s="99" t="str">
        <f t="shared" si="16"/>
        <v>/</v>
      </c>
    </row>
    <row r="312" spans="2:15" ht="20.100000000000001" customHeight="1">
      <c r="B312" s="121"/>
      <c r="C312" s="121"/>
      <c r="D312" s="118"/>
      <c r="E312" s="119"/>
      <c r="F312" s="120"/>
      <c r="G312" s="141"/>
      <c r="H312" s="159"/>
      <c r="I312" s="159"/>
      <c r="J312" s="161"/>
      <c r="K312" s="159"/>
      <c r="L312" s="159"/>
      <c r="M312" s="74"/>
      <c r="N312" s="71" t="str">
        <f t="shared" si="15"/>
        <v/>
      </c>
      <c r="O312" s="99" t="str">
        <f t="shared" si="16"/>
        <v>/</v>
      </c>
    </row>
    <row r="313" spans="2:15" ht="20.100000000000001" customHeight="1">
      <c r="B313" s="121"/>
      <c r="C313" s="121"/>
      <c r="D313" s="118"/>
      <c r="E313" s="119"/>
      <c r="F313" s="120"/>
      <c r="G313" s="141"/>
      <c r="H313" s="159"/>
      <c r="I313" s="159"/>
      <c r="J313" s="161"/>
      <c r="K313" s="159"/>
      <c r="L313" s="159"/>
      <c r="M313" s="74"/>
      <c r="N313" s="71" t="str">
        <f t="shared" si="15"/>
        <v/>
      </c>
      <c r="O313" s="99" t="str">
        <f t="shared" si="16"/>
        <v>/</v>
      </c>
    </row>
    <row r="314" spans="2:15" ht="20.100000000000001" customHeight="1">
      <c r="B314" s="121"/>
      <c r="C314" s="121"/>
      <c r="D314" s="118"/>
      <c r="E314" s="119"/>
      <c r="F314" s="120"/>
      <c r="G314" s="141"/>
      <c r="H314" s="159"/>
      <c r="I314" s="159"/>
      <c r="J314" s="161"/>
      <c r="K314" s="159"/>
      <c r="L314" s="159"/>
      <c r="M314" s="74"/>
      <c r="N314" s="71" t="str">
        <f t="shared" si="15"/>
        <v/>
      </c>
      <c r="O314" s="99" t="str">
        <f t="shared" si="16"/>
        <v>/</v>
      </c>
    </row>
    <row r="315" spans="2:15" ht="20.100000000000001" customHeight="1">
      <c r="B315" s="121"/>
      <c r="C315" s="121"/>
      <c r="D315" s="118"/>
      <c r="E315" s="119"/>
      <c r="F315" s="120"/>
      <c r="G315" s="141"/>
      <c r="H315" s="159"/>
      <c r="I315" s="159"/>
      <c r="J315" s="161"/>
      <c r="K315" s="159"/>
      <c r="L315" s="159"/>
      <c r="M315" s="74"/>
      <c r="N315" s="71" t="str">
        <f t="shared" si="15"/>
        <v/>
      </c>
      <c r="O315" s="99" t="str">
        <f t="shared" si="16"/>
        <v>/</v>
      </c>
    </row>
    <row r="316" spans="2:15" ht="20.100000000000001" customHeight="1">
      <c r="B316" s="121"/>
      <c r="C316" s="121"/>
      <c r="D316" s="118"/>
      <c r="E316" s="119"/>
      <c r="F316" s="120"/>
      <c r="G316" s="141"/>
      <c r="H316" s="159"/>
      <c r="I316" s="159"/>
      <c r="J316" s="161"/>
      <c r="K316" s="159"/>
      <c r="L316" s="159"/>
      <c r="M316" s="74"/>
      <c r="N316" s="71" t="str">
        <f t="shared" si="15"/>
        <v/>
      </c>
      <c r="O316" s="99" t="str">
        <f t="shared" si="16"/>
        <v>/</v>
      </c>
    </row>
    <row r="317" spans="2:15" ht="20.100000000000001" customHeight="1">
      <c r="B317" s="121"/>
      <c r="C317" s="121"/>
      <c r="D317" s="118"/>
      <c r="E317" s="119"/>
      <c r="F317" s="120"/>
      <c r="G317" s="141"/>
      <c r="H317" s="159"/>
      <c r="I317" s="159"/>
      <c r="J317" s="161"/>
      <c r="K317" s="159"/>
      <c r="L317" s="159"/>
      <c r="M317" s="74"/>
      <c r="N317" s="71" t="str">
        <f t="shared" si="15"/>
        <v/>
      </c>
      <c r="O317" s="99" t="str">
        <f t="shared" si="16"/>
        <v>/</v>
      </c>
    </row>
    <row r="318" spans="2:15" ht="20.100000000000001" customHeight="1">
      <c r="B318" s="121"/>
      <c r="C318" s="121"/>
      <c r="D318" s="118"/>
      <c r="E318" s="119"/>
      <c r="F318" s="120"/>
      <c r="G318" s="141"/>
      <c r="H318" s="159"/>
      <c r="I318" s="159"/>
      <c r="J318" s="161"/>
      <c r="K318" s="159"/>
      <c r="L318" s="159"/>
      <c r="M318" s="74"/>
      <c r="N318" s="71" t="str">
        <f t="shared" si="15"/>
        <v/>
      </c>
      <c r="O318" s="99" t="str">
        <f t="shared" si="16"/>
        <v>/</v>
      </c>
    </row>
    <row r="319" spans="2:15" ht="20.100000000000001" customHeight="1">
      <c r="B319" s="121"/>
      <c r="C319" s="121"/>
      <c r="D319" s="118"/>
      <c r="E319" s="119"/>
      <c r="F319" s="120"/>
      <c r="G319" s="141"/>
      <c r="H319" s="159"/>
      <c r="I319" s="159"/>
      <c r="J319" s="161"/>
      <c r="K319" s="159"/>
      <c r="L319" s="159"/>
      <c r="M319" s="74"/>
      <c r="N319" s="71" t="str">
        <f t="shared" si="15"/>
        <v/>
      </c>
      <c r="O319" s="99" t="str">
        <f t="shared" si="16"/>
        <v>/</v>
      </c>
    </row>
    <row r="320" spans="2:15" ht="20.100000000000001" customHeight="1">
      <c r="B320" s="121"/>
      <c r="C320" s="121"/>
      <c r="D320" s="118"/>
      <c r="E320" s="119"/>
      <c r="F320" s="120"/>
      <c r="G320" s="141"/>
      <c r="H320" s="159"/>
      <c r="I320" s="159"/>
      <c r="J320" s="161"/>
      <c r="K320" s="159"/>
      <c r="L320" s="159"/>
      <c r="M320" s="74"/>
      <c r="N320" s="71" t="str">
        <f t="shared" si="15"/>
        <v/>
      </c>
      <c r="O320" s="99" t="str">
        <f t="shared" si="16"/>
        <v>/</v>
      </c>
    </row>
    <row r="321" spans="2:15" ht="20.100000000000001" customHeight="1">
      <c r="B321" s="121"/>
      <c r="C321" s="121"/>
      <c r="D321" s="118"/>
      <c r="E321" s="119"/>
      <c r="F321" s="120"/>
      <c r="G321" s="141"/>
      <c r="H321" s="159"/>
      <c r="I321" s="159"/>
      <c r="J321" s="161"/>
      <c r="K321" s="159"/>
      <c r="L321" s="159"/>
      <c r="M321" s="74"/>
      <c r="N321" s="71" t="str">
        <f t="shared" si="15"/>
        <v/>
      </c>
      <c r="O321" s="99" t="str">
        <f t="shared" si="16"/>
        <v>/</v>
      </c>
    </row>
    <row r="322" spans="2:15" ht="20.100000000000001" customHeight="1">
      <c r="B322" s="121"/>
      <c r="C322" s="121"/>
      <c r="D322" s="118"/>
      <c r="E322" s="119"/>
      <c r="F322" s="120"/>
      <c r="G322" s="141"/>
      <c r="H322" s="159"/>
      <c r="I322" s="159"/>
      <c r="J322" s="161"/>
      <c r="K322" s="159"/>
      <c r="L322" s="159"/>
      <c r="M322" s="74"/>
      <c r="N322" s="71" t="str">
        <f t="shared" si="15"/>
        <v/>
      </c>
      <c r="O322" s="99" t="str">
        <f t="shared" si="16"/>
        <v>/</v>
      </c>
    </row>
    <row r="323" spans="2:15" ht="20.100000000000001" customHeight="1">
      <c r="B323" s="121"/>
      <c r="C323" s="121"/>
      <c r="D323" s="118"/>
      <c r="E323" s="119"/>
      <c r="F323" s="120"/>
      <c r="G323" s="141"/>
      <c r="H323" s="159"/>
      <c r="I323" s="159"/>
      <c r="J323" s="161"/>
      <c r="K323" s="159"/>
      <c r="L323" s="159"/>
      <c r="M323" s="74"/>
      <c r="N323" s="71" t="str">
        <f t="shared" si="15"/>
        <v/>
      </c>
      <c r="O323" s="99" t="str">
        <f t="shared" si="16"/>
        <v>/</v>
      </c>
    </row>
    <row r="324" spans="2:15" ht="20.100000000000001" customHeight="1">
      <c r="B324" s="121"/>
      <c r="C324" s="121"/>
      <c r="D324" s="118"/>
      <c r="E324" s="119"/>
      <c r="F324" s="120"/>
      <c r="G324" s="141"/>
      <c r="H324" s="159"/>
      <c r="I324" s="159"/>
      <c r="J324" s="161"/>
      <c r="K324" s="159"/>
      <c r="L324" s="159"/>
      <c r="M324" s="74"/>
      <c r="N324" s="71" t="str">
        <f t="shared" ref="N324:N387" si="17">B324&amp;C324</f>
        <v/>
      </c>
      <c r="O324" s="99" t="str">
        <f t="shared" ref="O324:O387" si="18">B324&amp;"/"&amp;C324</f>
        <v>/</v>
      </c>
    </row>
    <row r="325" spans="2:15" ht="20.100000000000001" customHeight="1">
      <c r="B325" s="121"/>
      <c r="C325" s="121"/>
      <c r="D325" s="118"/>
      <c r="E325" s="119"/>
      <c r="F325" s="120"/>
      <c r="G325" s="141"/>
      <c r="H325" s="159"/>
      <c r="I325" s="159"/>
      <c r="J325" s="161"/>
      <c r="K325" s="159"/>
      <c r="L325" s="159"/>
      <c r="M325" s="74"/>
      <c r="N325" s="71" t="str">
        <f t="shared" si="17"/>
        <v/>
      </c>
      <c r="O325" s="99" t="str">
        <f t="shared" si="18"/>
        <v>/</v>
      </c>
    </row>
    <row r="326" spans="2:15" ht="20.100000000000001" customHeight="1">
      <c r="B326" s="121"/>
      <c r="C326" s="121"/>
      <c r="D326" s="118"/>
      <c r="E326" s="119"/>
      <c r="F326" s="120"/>
      <c r="G326" s="141"/>
      <c r="H326" s="159"/>
      <c r="I326" s="159"/>
      <c r="J326" s="161"/>
      <c r="K326" s="159"/>
      <c r="L326" s="159"/>
      <c r="M326" s="74"/>
      <c r="N326" s="71" t="str">
        <f t="shared" si="17"/>
        <v/>
      </c>
      <c r="O326" s="99" t="str">
        <f t="shared" si="18"/>
        <v>/</v>
      </c>
    </row>
    <row r="327" spans="2:15" ht="20.100000000000001" customHeight="1">
      <c r="B327" s="121"/>
      <c r="C327" s="121"/>
      <c r="D327" s="118"/>
      <c r="E327" s="119"/>
      <c r="F327" s="120"/>
      <c r="G327" s="141"/>
      <c r="H327" s="159"/>
      <c r="I327" s="159"/>
      <c r="J327" s="161"/>
      <c r="K327" s="159"/>
      <c r="L327" s="159"/>
      <c r="M327" s="74"/>
      <c r="N327" s="71" t="str">
        <f t="shared" si="17"/>
        <v/>
      </c>
      <c r="O327" s="99" t="str">
        <f t="shared" si="18"/>
        <v>/</v>
      </c>
    </row>
    <row r="328" spans="2:15" ht="20.100000000000001" customHeight="1">
      <c r="B328" s="121"/>
      <c r="C328" s="121"/>
      <c r="D328" s="118"/>
      <c r="E328" s="119"/>
      <c r="F328" s="120"/>
      <c r="G328" s="141"/>
      <c r="H328" s="159"/>
      <c r="I328" s="159"/>
      <c r="J328" s="161"/>
      <c r="K328" s="159"/>
      <c r="L328" s="159"/>
      <c r="M328" s="74"/>
      <c r="N328" s="71" t="str">
        <f t="shared" si="17"/>
        <v/>
      </c>
      <c r="O328" s="99" t="str">
        <f t="shared" si="18"/>
        <v>/</v>
      </c>
    </row>
    <row r="329" spans="2:15" ht="20.100000000000001" customHeight="1">
      <c r="B329" s="121"/>
      <c r="C329" s="121"/>
      <c r="D329" s="118"/>
      <c r="E329" s="119"/>
      <c r="F329" s="120"/>
      <c r="G329" s="141"/>
      <c r="H329" s="159"/>
      <c r="I329" s="159"/>
      <c r="J329" s="161"/>
      <c r="K329" s="159"/>
      <c r="L329" s="159"/>
      <c r="M329" s="74"/>
      <c r="N329" s="71" t="str">
        <f t="shared" si="17"/>
        <v/>
      </c>
      <c r="O329" s="99" t="str">
        <f t="shared" si="18"/>
        <v>/</v>
      </c>
    </row>
    <row r="330" spans="2:15" ht="20.100000000000001" customHeight="1">
      <c r="B330" s="121"/>
      <c r="C330" s="121"/>
      <c r="D330" s="118"/>
      <c r="E330" s="119"/>
      <c r="F330" s="120"/>
      <c r="G330" s="141"/>
      <c r="H330" s="159"/>
      <c r="I330" s="159"/>
      <c r="J330" s="161"/>
      <c r="K330" s="159"/>
      <c r="L330" s="159"/>
      <c r="M330" s="74"/>
      <c r="N330" s="71" t="str">
        <f t="shared" si="17"/>
        <v/>
      </c>
      <c r="O330" s="99" t="str">
        <f t="shared" si="18"/>
        <v>/</v>
      </c>
    </row>
    <row r="331" spans="2:15" ht="20.100000000000001" customHeight="1">
      <c r="B331" s="121"/>
      <c r="C331" s="121"/>
      <c r="D331" s="118"/>
      <c r="E331" s="119"/>
      <c r="F331" s="120"/>
      <c r="G331" s="141"/>
      <c r="H331" s="159"/>
      <c r="I331" s="159"/>
      <c r="J331" s="161"/>
      <c r="K331" s="159"/>
      <c r="L331" s="159"/>
      <c r="M331" s="74"/>
      <c r="N331" s="71" t="str">
        <f t="shared" si="17"/>
        <v/>
      </c>
      <c r="O331" s="99" t="str">
        <f t="shared" si="18"/>
        <v>/</v>
      </c>
    </row>
    <row r="332" spans="2:15" ht="20.100000000000001" customHeight="1">
      <c r="B332" s="121"/>
      <c r="C332" s="121"/>
      <c r="D332" s="118"/>
      <c r="E332" s="119"/>
      <c r="F332" s="120"/>
      <c r="G332" s="141"/>
      <c r="H332" s="159"/>
      <c r="I332" s="159"/>
      <c r="J332" s="161"/>
      <c r="K332" s="159"/>
      <c r="L332" s="159"/>
      <c r="M332" s="74"/>
      <c r="N332" s="71" t="str">
        <f t="shared" si="17"/>
        <v/>
      </c>
      <c r="O332" s="99" t="str">
        <f t="shared" si="18"/>
        <v>/</v>
      </c>
    </row>
    <row r="333" spans="2:15" ht="20.100000000000001" customHeight="1">
      <c r="B333" s="121"/>
      <c r="C333" s="121"/>
      <c r="D333" s="118"/>
      <c r="E333" s="119"/>
      <c r="F333" s="120"/>
      <c r="G333" s="141"/>
      <c r="H333" s="159"/>
      <c r="I333" s="159"/>
      <c r="J333" s="161"/>
      <c r="K333" s="159"/>
      <c r="L333" s="159"/>
      <c r="M333" s="74"/>
      <c r="N333" s="71" t="str">
        <f t="shared" si="17"/>
        <v/>
      </c>
      <c r="O333" s="99" t="str">
        <f t="shared" si="18"/>
        <v>/</v>
      </c>
    </row>
    <row r="334" spans="2:15" ht="20.100000000000001" customHeight="1">
      <c r="B334" s="121"/>
      <c r="C334" s="121"/>
      <c r="D334" s="118"/>
      <c r="E334" s="119"/>
      <c r="F334" s="120"/>
      <c r="G334" s="141"/>
      <c r="H334" s="159"/>
      <c r="I334" s="159"/>
      <c r="J334" s="161"/>
      <c r="K334" s="159"/>
      <c r="L334" s="159"/>
      <c r="M334" s="74"/>
      <c r="N334" s="71" t="str">
        <f t="shared" si="17"/>
        <v/>
      </c>
      <c r="O334" s="99" t="str">
        <f t="shared" si="18"/>
        <v>/</v>
      </c>
    </row>
    <row r="335" spans="2:15" ht="20.100000000000001" customHeight="1">
      <c r="B335" s="121"/>
      <c r="C335" s="121"/>
      <c r="D335" s="118"/>
      <c r="E335" s="119"/>
      <c r="F335" s="120"/>
      <c r="G335" s="141"/>
      <c r="H335" s="159"/>
      <c r="I335" s="159"/>
      <c r="J335" s="161"/>
      <c r="K335" s="159"/>
      <c r="L335" s="159"/>
      <c r="M335" s="74"/>
      <c r="N335" s="71" t="str">
        <f t="shared" si="17"/>
        <v/>
      </c>
      <c r="O335" s="99" t="str">
        <f t="shared" si="18"/>
        <v>/</v>
      </c>
    </row>
    <row r="336" spans="2:15" ht="20.100000000000001" customHeight="1">
      <c r="B336" s="121"/>
      <c r="C336" s="121"/>
      <c r="D336" s="118"/>
      <c r="E336" s="119"/>
      <c r="F336" s="120"/>
      <c r="G336" s="141"/>
      <c r="H336" s="159"/>
      <c r="I336" s="159"/>
      <c r="J336" s="161"/>
      <c r="K336" s="159"/>
      <c r="L336" s="159"/>
      <c r="M336" s="74"/>
      <c r="N336" s="71" t="str">
        <f t="shared" si="17"/>
        <v/>
      </c>
      <c r="O336" s="99" t="str">
        <f t="shared" si="18"/>
        <v>/</v>
      </c>
    </row>
    <row r="337" spans="2:15" ht="20.100000000000001" customHeight="1">
      <c r="B337" s="121"/>
      <c r="C337" s="121"/>
      <c r="D337" s="118"/>
      <c r="E337" s="119"/>
      <c r="F337" s="120"/>
      <c r="G337" s="141"/>
      <c r="H337" s="159"/>
      <c r="I337" s="159"/>
      <c r="J337" s="161"/>
      <c r="K337" s="159"/>
      <c r="L337" s="159"/>
      <c r="M337" s="74"/>
      <c r="N337" s="71" t="str">
        <f t="shared" si="17"/>
        <v/>
      </c>
      <c r="O337" s="99" t="str">
        <f t="shared" si="18"/>
        <v>/</v>
      </c>
    </row>
    <row r="338" spans="2:15" ht="20.100000000000001" customHeight="1">
      <c r="B338" s="121"/>
      <c r="C338" s="121"/>
      <c r="D338" s="118"/>
      <c r="E338" s="119"/>
      <c r="F338" s="120"/>
      <c r="G338" s="141"/>
      <c r="H338" s="159"/>
      <c r="I338" s="159"/>
      <c r="J338" s="161"/>
      <c r="K338" s="159"/>
      <c r="L338" s="159"/>
      <c r="M338" s="74"/>
      <c r="N338" s="71" t="str">
        <f t="shared" si="17"/>
        <v/>
      </c>
      <c r="O338" s="99" t="str">
        <f t="shared" si="18"/>
        <v>/</v>
      </c>
    </row>
    <row r="339" spans="2:15" ht="20.100000000000001" customHeight="1">
      <c r="B339" s="121"/>
      <c r="C339" s="121"/>
      <c r="D339" s="118"/>
      <c r="E339" s="119"/>
      <c r="F339" s="120"/>
      <c r="G339" s="141"/>
      <c r="H339" s="159"/>
      <c r="I339" s="159"/>
      <c r="J339" s="161"/>
      <c r="K339" s="159"/>
      <c r="L339" s="159"/>
      <c r="M339" s="74"/>
      <c r="N339" s="71" t="str">
        <f t="shared" si="17"/>
        <v/>
      </c>
      <c r="O339" s="99" t="str">
        <f t="shared" si="18"/>
        <v>/</v>
      </c>
    </row>
    <row r="340" spans="2:15" ht="20.100000000000001" customHeight="1">
      <c r="B340" s="121"/>
      <c r="C340" s="121"/>
      <c r="D340" s="118"/>
      <c r="E340" s="119"/>
      <c r="F340" s="120"/>
      <c r="G340" s="141"/>
      <c r="H340" s="159"/>
      <c r="I340" s="159"/>
      <c r="J340" s="161"/>
      <c r="K340" s="159"/>
      <c r="L340" s="159"/>
      <c r="M340" s="74"/>
      <c r="N340" s="71" t="str">
        <f t="shared" si="17"/>
        <v/>
      </c>
      <c r="O340" s="99" t="str">
        <f t="shared" si="18"/>
        <v>/</v>
      </c>
    </row>
    <row r="341" spans="2:15" ht="20.100000000000001" customHeight="1">
      <c r="B341" s="121"/>
      <c r="C341" s="121"/>
      <c r="D341" s="118"/>
      <c r="E341" s="119"/>
      <c r="F341" s="120"/>
      <c r="G341" s="141"/>
      <c r="H341" s="159"/>
      <c r="I341" s="159"/>
      <c r="J341" s="161"/>
      <c r="K341" s="159"/>
      <c r="L341" s="159"/>
      <c r="M341" s="74"/>
      <c r="N341" s="71" t="str">
        <f t="shared" si="17"/>
        <v/>
      </c>
      <c r="O341" s="99" t="str">
        <f t="shared" si="18"/>
        <v>/</v>
      </c>
    </row>
    <row r="342" spans="2:15" ht="20.100000000000001" customHeight="1">
      <c r="B342" s="121"/>
      <c r="C342" s="121"/>
      <c r="D342" s="118"/>
      <c r="E342" s="119"/>
      <c r="F342" s="120"/>
      <c r="G342" s="141"/>
      <c r="H342" s="159"/>
      <c r="I342" s="159"/>
      <c r="J342" s="161"/>
      <c r="K342" s="159"/>
      <c r="L342" s="159"/>
      <c r="M342" s="74"/>
      <c r="N342" s="71" t="str">
        <f t="shared" si="17"/>
        <v/>
      </c>
      <c r="O342" s="99" t="str">
        <f t="shared" si="18"/>
        <v>/</v>
      </c>
    </row>
    <row r="343" spans="2:15" ht="20.100000000000001" customHeight="1">
      <c r="B343" s="121"/>
      <c r="C343" s="121"/>
      <c r="D343" s="118"/>
      <c r="E343" s="119"/>
      <c r="F343" s="120"/>
      <c r="G343" s="141"/>
      <c r="H343" s="159"/>
      <c r="I343" s="159"/>
      <c r="J343" s="161"/>
      <c r="K343" s="159"/>
      <c r="L343" s="159"/>
      <c r="M343" s="74"/>
      <c r="N343" s="71" t="str">
        <f t="shared" si="17"/>
        <v/>
      </c>
      <c r="O343" s="99" t="str">
        <f t="shared" si="18"/>
        <v>/</v>
      </c>
    </row>
    <row r="344" spans="2:15" ht="20.100000000000001" customHeight="1">
      <c r="B344" s="121"/>
      <c r="C344" s="121"/>
      <c r="D344" s="118"/>
      <c r="E344" s="119"/>
      <c r="F344" s="120"/>
      <c r="G344" s="141"/>
      <c r="H344" s="159"/>
      <c r="I344" s="159"/>
      <c r="J344" s="161"/>
      <c r="K344" s="159"/>
      <c r="L344" s="159"/>
      <c r="M344" s="74"/>
      <c r="N344" s="71" t="str">
        <f t="shared" si="17"/>
        <v/>
      </c>
      <c r="O344" s="99" t="str">
        <f t="shared" si="18"/>
        <v>/</v>
      </c>
    </row>
    <row r="345" spans="2:15" ht="20.100000000000001" customHeight="1">
      <c r="B345" s="121"/>
      <c r="C345" s="121"/>
      <c r="D345" s="118"/>
      <c r="E345" s="119"/>
      <c r="F345" s="120"/>
      <c r="G345" s="141"/>
      <c r="H345" s="159"/>
      <c r="I345" s="159"/>
      <c r="J345" s="161"/>
      <c r="K345" s="159"/>
      <c r="L345" s="159"/>
      <c r="M345" s="74"/>
      <c r="N345" s="71" t="str">
        <f t="shared" si="17"/>
        <v/>
      </c>
      <c r="O345" s="99" t="str">
        <f t="shared" si="18"/>
        <v>/</v>
      </c>
    </row>
    <row r="346" spans="2:15" ht="20.100000000000001" customHeight="1">
      <c r="B346" s="121"/>
      <c r="C346" s="121"/>
      <c r="D346" s="118"/>
      <c r="E346" s="119"/>
      <c r="F346" s="120"/>
      <c r="G346" s="141"/>
      <c r="H346" s="159"/>
      <c r="I346" s="159"/>
      <c r="J346" s="161"/>
      <c r="K346" s="159"/>
      <c r="L346" s="159"/>
      <c r="M346" s="74"/>
      <c r="N346" s="71" t="str">
        <f t="shared" si="17"/>
        <v/>
      </c>
      <c r="O346" s="99" t="str">
        <f t="shared" si="18"/>
        <v>/</v>
      </c>
    </row>
    <row r="347" spans="2:15" ht="20.100000000000001" customHeight="1">
      <c r="B347" s="121"/>
      <c r="C347" s="121"/>
      <c r="D347" s="118"/>
      <c r="E347" s="119"/>
      <c r="F347" s="120"/>
      <c r="G347" s="141"/>
      <c r="H347" s="159"/>
      <c r="I347" s="159"/>
      <c r="J347" s="161"/>
      <c r="K347" s="159"/>
      <c r="L347" s="159"/>
      <c r="M347" s="74"/>
      <c r="N347" s="71" t="str">
        <f t="shared" si="17"/>
        <v/>
      </c>
      <c r="O347" s="99" t="str">
        <f t="shared" si="18"/>
        <v>/</v>
      </c>
    </row>
    <row r="348" spans="2:15" ht="20.100000000000001" customHeight="1">
      <c r="B348" s="121"/>
      <c r="C348" s="121"/>
      <c r="D348" s="118"/>
      <c r="E348" s="119"/>
      <c r="F348" s="120"/>
      <c r="G348" s="141"/>
      <c r="H348" s="159"/>
      <c r="I348" s="159"/>
      <c r="J348" s="161"/>
      <c r="K348" s="159"/>
      <c r="L348" s="159"/>
      <c r="M348" s="74"/>
      <c r="N348" s="71" t="str">
        <f t="shared" si="17"/>
        <v/>
      </c>
      <c r="O348" s="99" t="str">
        <f t="shared" si="18"/>
        <v>/</v>
      </c>
    </row>
    <row r="349" spans="2:15" ht="20.100000000000001" customHeight="1">
      <c r="B349" s="121"/>
      <c r="C349" s="121"/>
      <c r="D349" s="118"/>
      <c r="E349" s="119"/>
      <c r="F349" s="120"/>
      <c r="G349" s="141"/>
      <c r="H349" s="159"/>
      <c r="I349" s="159"/>
      <c r="J349" s="161"/>
      <c r="K349" s="159"/>
      <c r="L349" s="159"/>
      <c r="M349" s="74"/>
      <c r="N349" s="71" t="str">
        <f t="shared" si="17"/>
        <v/>
      </c>
      <c r="O349" s="99" t="str">
        <f t="shared" si="18"/>
        <v>/</v>
      </c>
    </row>
    <row r="350" spans="2:15" ht="20.100000000000001" customHeight="1">
      <c r="B350" s="121"/>
      <c r="C350" s="121"/>
      <c r="D350" s="118"/>
      <c r="E350" s="119"/>
      <c r="F350" s="120"/>
      <c r="G350" s="141"/>
      <c r="H350" s="159"/>
      <c r="I350" s="159"/>
      <c r="J350" s="161"/>
      <c r="K350" s="159"/>
      <c r="L350" s="159"/>
      <c r="M350" s="74"/>
      <c r="N350" s="71" t="str">
        <f t="shared" si="17"/>
        <v/>
      </c>
      <c r="O350" s="99" t="str">
        <f t="shared" si="18"/>
        <v>/</v>
      </c>
    </row>
    <row r="351" spans="2:15" ht="20.100000000000001" customHeight="1">
      <c r="B351" s="121"/>
      <c r="C351" s="121"/>
      <c r="D351" s="118"/>
      <c r="E351" s="119"/>
      <c r="F351" s="120"/>
      <c r="G351" s="141"/>
      <c r="H351" s="159"/>
      <c r="I351" s="159"/>
      <c r="J351" s="161"/>
      <c r="K351" s="159"/>
      <c r="L351" s="159"/>
      <c r="M351" s="74"/>
      <c r="N351" s="71" t="str">
        <f t="shared" si="17"/>
        <v/>
      </c>
      <c r="O351" s="99" t="str">
        <f t="shared" si="18"/>
        <v>/</v>
      </c>
    </row>
    <row r="352" spans="2:15" ht="20.100000000000001" customHeight="1">
      <c r="B352" s="121"/>
      <c r="C352" s="121"/>
      <c r="D352" s="129"/>
      <c r="E352" s="119"/>
      <c r="F352" s="120"/>
      <c r="G352" s="141"/>
      <c r="H352" s="159"/>
      <c r="I352" s="159"/>
      <c r="J352" s="161"/>
      <c r="K352" s="159"/>
      <c r="L352" s="159"/>
      <c r="M352" s="74"/>
      <c r="N352" s="71" t="str">
        <f t="shared" si="17"/>
        <v/>
      </c>
      <c r="O352" s="99" t="str">
        <f t="shared" si="18"/>
        <v>/</v>
      </c>
    </row>
    <row r="353" spans="2:15" ht="20.100000000000001" customHeight="1">
      <c r="B353" s="121"/>
      <c r="C353" s="121"/>
      <c r="D353" s="129"/>
      <c r="E353" s="119"/>
      <c r="F353" s="120"/>
      <c r="G353" s="141"/>
      <c r="H353" s="159"/>
      <c r="I353" s="159"/>
      <c r="J353" s="161"/>
      <c r="K353" s="159"/>
      <c r="L353" s="159"/>
      <c r="M353" s="74"/>
      <c r="N353" s="71" t="str">
        <f t="shared" si="17"/>
        <v/>
      </c>
      <c r="O353" s="99" t="str">
        <f t="shared" si="18"/>
        <v>/</v>
      </c>
    </row>
    <row r="354" spans="2:15" ht="20.100000000000001" customHeight="1">
      <c r="B354" s="121"/>
      <c r="C354" s="121"/>
      <c r="D354" s="118"/>
      <c r="E354" s="119"/>
      <c r="F354" s="120"/>
      <c r="G354" s="141"/>
      <c r="H354" s="159"/>
      <c r="I354" s="159"/>
      <c r="J354" s="161"/>
      <c r="K354" s="159"/>
      <c r="L354" s="159"/>
      <c r="M354" s="74"/>
      <c r="N354" s="71" t="str">
        <f t="shared" si="17"/>
        <v/>
      </c>
      <c r="O354" s="99" t="str">
        <f t="shared" si="18"/>
        <v>/</v>
      </c>
    </row>
    <row r="355" spans="2:15" ht="20.100000000000001" customHeight="1">
      <c r="B355" s="121"/>
      <c r="C355" s="121"/>
      <c r="D355" s="118"/>
      <c r="E355" s="119"/>
      <c r="F355" s="120"/>
      <c r="G355" s="141"/>
      <c r="H355" s="159"/>
      <c r="I355" s="159"/>
      <c r="J355" s="161"/>
      <c r="K355" s="159"/>
      <c r="L355" s="159"/>
      <c r="M355" s="74"/>
      <c r="N355" s="71" t="str">
        <f t="shared" si="17"/>
        <v/>
      </c>
      <c r="O355" s="99" t="str">
        <f t="shared" si="18"/>
        <v>/</v>
      </c>
    </row>
    <row r="356" spans="2:15" ht="20.100000000000001" customHeight="1">
      <c r="B356" s="121"/>
      <c r="C356" s="121"/>
      <c r="D356" s="118"/>
      <c r="E356" s="119"/>
      <c r="F356" s="120"/>
      <c r="G356" s="141"/>
      <c r="H356" s="159"/>
      <c r="I356" s="159"/>
      <c r="J356" s="161"/>
      <c r="K356" s="159"/>
      <c r="L356" s="159"/>
      <c r="M356" s="74"/>
      <c r="N356" s="71" t="str">
        <f t="shared" si="17"/>
        <v/>
      </c>
      <c r="O356" s="99" t="str">
        <f t="shared" si="18"/>
        <v>/</v>
      </c>
    </row>
    <row r="357" spans="2:15" ht="20.100000000000001" customHeight="1">
      <c r="B357" s="121"/>
      <c r="C357" s="121"/>
      <c r="D357" s="118"/>
      <c r="E357" s="119"/>
      <c r="F357" s="120"/>
      <c r="G357" s="141"/>
      <c r="H357" s="159"/>
      <c r="I357" s="159"/>
      <c r="J357" s="161"/>
      <c r="K357" s="159"/>
      <c r="L357" s="159"/>
      <c r="M357" s="74"/>
      <c r="N357" s="71" t="str">
        <f t="shared" si="17"/>
        <v/>
      </c>
      <c r="O357" s="99" t="str">
        <f t="shared" si="18"/>
        <v>/</v>
      </c>
    </row>
    <row r="358" spans="2:15" ht="20.100000000000001" customHeight="1">
      <c r="B358" s="121"/>
      <c r="C358" s="121"/>
      <c r="D358" s="118"/>
      <c r="E358" s="119"/>
      <c r="F358" s="120"/>
      <c r="G358" s="141"/>
      <c r="H358" s="159"/>
      <c r="I358" s="159"/>
      <c r="J358" s="161"/>
      <c r="K358" s="159"/>
      <c r="L358" s="159"/>
      <c r="M358" s="74"/>
      <c r="N358" s="71" t="str">
        <f t="shared" si="17"/>
        <v/>
      </c>
      <c r="O358" s="99" t="str">
        <f t="shared" si="18"/>
        <v>/</v>
      </c>
    </row>
    <row r="359" spans="2:15" ht="20.100000000000001" customHeight="1">
      <c r="B359" s="121"/>
      <c r="C359" s="121"/>
      <c r="D359" s="118"/>
      <c r="E359" s="119"/>
      <c r="F359" s="120"/>
      <c r="G359" s="141"/>
      <c r="H359" s="159"/>
      <c r="I359" s="159"/>
      <c r="J359" s="161"/>
      <c r="K359" s="159"/>
      <c r="L359" s="159"/>
      <c r="M359" s="74"/>
      <c r="N359" s="71" t="str">
        <f t="shared" si="17"/>
        <v/>
      </c>
      <c r="O359" s="99" t="str">
        <f t="shared" si="18"/>
        <v>/</v>
      </c>
    </row>
    <row r="360" spans="2:15" ht="20.100000000000001" customHeight="1">
      <c r="B360" s="121"/>
      <c r="C360" s="121"/>
      <c r="D360" s="118"/>
      <c r="E360" s="119"/>
      <c r="F360" s="120"/>
      <c r="G360" s="141"/>
      <c r="H360" s="159"/>
      <c r="I360" s="159"/>
      <c r="J360" s="161"/>
      <c r="K360" s="159"/>
      <c r="L360" s="159"/>
      <c r="M360" s="74"/>
      <c r="N360" s="71" t="str">
        <f t="shared" si="17"/>
        <v/>
      </c>
      <c r="O360" s="99" t="str">
        <f t="shared" si="18"/>
        <v>/</v>
      </c>
    </row>
    <row r="361" spans="2:15" ht="20.100000000000001" customHeight="1">
      <c r="B361" s="121"/>
      <c r="C361" s="121"/>
      <c r="D361" s="118"/>
      <c r="E361" s="119"/>
      <c r="F361" s="120"/>
      <c r="G361" s="141"/>
      <c r="H361" s="159"/>
      <c r="I361" s="159"/>
      <c r="J361" s="161"/>
      <c r="K361" s="159"/>
      <c r="L361" s="159"/>
      <c r="M361" s="74"/>
      <c r="N361" s="71" t="str">
        <f t="shared" si="17"/>
        <v/>
      </c>
      <c r="O361" s="99" t="str">
        <f t="shared" si="18"/>
        <v>/</v>
      </c>
    </row>
    <row r="362" spans="2:15" ht="20.100000000000001" customHeight="1">
      <c r="B362" s="121"/>
      <c r="C362" s="121"/>
      <c r="D362" s="118"/>
      <c r="E362" s="119"/>
      <c r="F362" s="120"/>
      <c r="G362" s="141"/>
      <c r="H362" s="159"/>
      <c r="I362" s="159"/>
      <c r="J362" s="161"/>
      <c r="K362" s="159"/>
      <c r="L362" s="159"/>
      <c r="M362" s="74"/>
      <c r="N362" s="71" t="str">
        <f t="shared" si="17"/>
        <v/>
      </c>
      <c r="O362" s="99" t="str">
        <f t="shared" si="18"/>
        <v>/</v>
      </c>
    </row>
    <row r="363" spans="2:15" ht="20.100000000000001" customHeight="1">
      <c r="B363" s="121"/>
      <c r="C363" s="121"/>
      <c r="D363" s="118"/>
      <c r="E363" s="119"/>
      <c r="F363" s="120"/>
      <c r="G363" s="141"/>
      <c r="H363" s="159"/>
      <c r="I363" s="159"/>
      <c r="J363" s="161"/>
      <c r="K363" s="159"/>
      <c r="L363" s="159"/>
      <c r="M363" s="74"/>
      <c r="N363" s="71" t="str">
        <f t="shared" si="17"/>
        <v/>
      </c>
      <c r="O363" s="99" t="str">
        <f t="shared" si="18"/>
        <v>/</v>
      </c>
    </row>
    <row r="364" spans="2:15" ht="20.100000000000001" customHeight="1">
      <c r="B364" s="121"/>
      <c r="C364" s="121"/>
      <c r="D364" s="118"/>
      <c r="E364" s="119"/>
      <c r="F364" s="120"/>
      <c r="G364" s="141"/>
      <c r="H364" s="159"/>
      <c r="I364" s="159"/>
      <c r="J364" s="161"/>
      <c r="K364" s="159"/>
      <c r="L364" s="159"/>
      <c r="M364" s="74"/>
      <c r="N364" s="71" t="str">
        <f t="shared" si="17"/>
        <v/>
      </c>
      <c r="O364" s="99" t="str">
        <f t="shared" si="18"/>
        <v>/</v>
      </c>
    </row>
    <row r="365" spans="2:15" ht="20.100000000000001" customHeight="1">
      <c r="B365" s="121"/>
      <c r="C365" s="121"/>
      <c r="D365" s="118"/>
      <c r="E365" s="119"/>
      <c r="F365" s="120"/>
      <c r="G365" s="141"/>
      <c r="H365" s="159"/>
      <c r="I365" s="159"/>
      <c r="J365" s="161"/>
      <c r="K365" s="159"/>
      <c r="L365" s="159"/>
      <c r="M365" s="74"/>
      <c r="N365" s="71" t="str">
        <f t="shared" si="17"/>
        <v/>
      </c>
      <c r="O365" s="99" t="str">
        <f t="shared" si="18"/>
        <v>/</v>
      </c>
    </row>
    <row r="366" spans="2:15" ht="20.100000000000001" customHeight="1">
      <c r="B366" s="121"/>
      <c r="C366" s="121"/>
      <c r="D366" s="118"/>
      <c r="E366" s="119"/>
      <c r="F366" s="120"/>
      <c r="G366" s="141"/>
      <c r="H366" s="159"/>
      <c r="I366" s="159"/>
      <c r="J366" s="161"/>
      <c r="K366" s="159"/>
      <c r="L366" s="159"/>
      <c r="M366" s="74"/>
      <c r="N366" s="71" t="str">
        <f t="shared" si="17"/>
        <v/>
      </c>
      <c r="O366" s="99" t="str">
        <f t="shared" si="18"/>
        <v>/</v>
      </c>
    </row>
    <row r="367" spans="2:15" ht="20.100000000000001" customHeight="1">
      <c r="B367" s="121"/>
      <c r="C367" s="121"/>
      <c r="D367" s="129"/>
      <c r="E367" s="119"/>
      <c r="F367" s="120"/>
      <c r="G367" s="141"/>
      <c r="H367" s="159"/>
      <c r="I367" s="159"/>
      <c r="J367" s="161"/>
      <c r="K367" s="159"/>
      <c r="L367" s="159"/>
      <c r="M367" s="74"/>
      <c r="N367" s="71" t="str">
        <f t="shared" si="17"/>
        <v/>
      </c>
      <c r="O367" s="99" t="str">
        <f t="shared" si="18"/>
        <v>/</v>
      </c>
    </row>
    <row r="368" spans="2:15" ht="20.100000000000001" customHeight="1">
      <c r="B368" s="121"/>
      <c r="C368" s="121"/>
      <c r="D368" s="129"/>
      <c r="E368" s="119"/>
      <c r="F368" s="120"/>
      <c r="G368" s="141"/>
      <c r="H368" s="159"/>
      <c r="I368" s="159"/>
      <c r="J368" s="161"/>
      <c r="K368" s="159"/>
      <c r="L368" s="159"/>
      <c r="M368" s="74"/>
      <c r="N368" s="71" t="str">
        <f t="shared" si="17"/>
        <v/>
      </c>
      <c r="O368" s="99" t="str">
        <f t="shared" si="18"/>
        <v>/</v>
      </c>
    </row>
    <row r="369" spans="2:15" ht="20.100000000000001" customHeight="1">
      <c r="B369" s="121"/>
      <c r="C369" s="121"/>
      <c r="D369" s="129"/>
      <c r="E369" s="119"/>
      <c r="F369" s="120"/>
      <c r="G369" s="141"/>
      <c r="H369" s="159"/>
      <c r="I369" s="159"/>
      <c r="J369" s="161"/>
      <c r="K369" s="159"/>
      <c r="L369" s="159"/>
      <c r="M369" s="74"/>
      <c r="N369" s="71" t="str">
        <f t="shared" si="17"/>
        <v/>
      </c>
      <c r="O369" s="99" t="str">
        <f t="shared" si="18"/>
        <v>/</v>
      </c>
    </row>
    <row r="370" spans="2:15" ht="20.100000000000001" customHeight="1">
      <c r="B370" s="121"/>
      <c r="C370" s="121"/>
      <c r="D370" s="118"/>
      <c r="E370" s="119"/>
      <c r="F370" s="120"/>
      <c r="G370" s="141"/>
      <c r="H370" s="159"/>
      <c r="I370" s="159"/>
      <c r="J370" s="161"/>
      <c r="K370" s="159"/>
      <c r="L370" s="159"/>
      <c r="M370" s="74"/>
      <c r="N370" s="71" t="str">
        <f t="shared" si="17"/>
        <v/>
      </c>
      <c r="O370" s="99" t="str">
        <f t="shared" si="18"/>
        <v>/</v>
      </c>
    </row>
    <row r="371" spans="2:15" ht="20.100000000000001" customHeight="1">
      <c r="B371" s="121"/>
      <c r="C371" s="121"/>
      <c r="D371" s="118"/>
      <c r="E371" s="119"/>
      <c r="F371" s="120"/>
      <c r="G371" s="141"/>
      <c r="H371" s="159"/>
      <c r="I371" s="159"/>
      <c r="J371" s="161"/>
      <c r="K371" s="159"/>
      <c r="L371" s="159"/>
      <c r="M371" s="74"/>
      <c r="N371" s="71" t="str">
        <f t="shared" si="17"/>
        <v/>
      </c>
      <c r="O371" s="99" t="str">
        <f t="shared" si="18"/>
        <v>/</v>
      </c>
    </row>
    <row r="372" spans="2:15" ht="20.100000000000001" customHeight="1">
      <c r="B372" s="121"/>
      <c r="C372" s="121"/>
      <c r="D372" s="118"/>
      <c r="E372" s="119"/>
      <c r="F372" s="120"/>
      <c r="G372" s="141"/>
      <c r="H372" s="159"/>
      <c r="I372" s="159"/>
      <c r="J372" s="161"/>
      <c r="K372" s="159"/>
      <c r="L372" s="159"/>
      <c r="M372" s="74"/>
      <c r="N372" s="71" t="str">
        <f t="shared" si="17"/>
        <v/>
      </c>
      <c r="O372" s="99" t="str">
        <f t="shared" si="18"/>
        <v>/</v>
      </c>
    </row>
    <row r="373" spans="2:15" ht="20.100000000000001" customHeight="1">
      <c r="B373" s="121"/>
      <c r="C373" s="121"/>
      <c r="D373" s="118"/>
      <c r="E373" s="119"/>
      <c r="F373" s="120"/>
      <c r="G373" s="141"/>
      <c r="H373" s="159"/>
      <c r="I373" s="159"/>
      <c r="J373" s="161"/>
      <c r="K373" s="159"/>
      <c r="L373" s="159"/>
      <c r="M373" s="74"/>
      <c r="N373" s="71" t="str">
        <f t="shared" si="17"/>
        <v/>
      </c>
      <c r="O373" s="99" t="str">
        <f t="shared" si="18"/>
        <v>/</v>
      </c>
    </row>
    <row r="374" spans="2:15" ht="20.100000000000001" customHeight="1">
      <c r="B374" s="121"/>
      <c r="C374" s="121"/>
      <c r="D374" s="118"/>
      <c r="E374" s="119"/>
      <c r="F374" s="120"/>
      <c r="G374" s="141"/>
      <c r="H374" s="159"/>
      <c r="I374" s="159"/>
      <c r="J374" s="161"/>
      <c r="K374" s="159"/>
      <c r="L374" s="159"/>
      <c r="M374" s="74"/>
      <c r="N374" s="71" t="str">
        <f t="shared" si="17"/>
        <v/>
      </c>
      <c r="O374" s="99" t="str">
        <f t="shared" si="18"/>
        <v>/</v>
      </c>
    </row>
    <row r="375" spans="2:15" ht="20.100000000000001" customHeight="1">
      <c r="B375" s="121"/>
      <c r="C375" s="121"/>
      <c r="D375" s="118"/>
      <c r="E375" s="119"/>
      <c r="F375" s="120"/>
      <c r="G375" s="141"/>
      <c r="H375" s="159"/>
      <c r="I375" s="159"/>
      <c r="J375" s="161"/>
      <c r="K375" s="159"/>
      <c r="L375" s="159"/>
      <c r="M375" s="74"/>
      <c r="N375" s="71" t="str">
        <f t="shared" si="17"/>
        <v/>
      </c>
      <c r="O375" s="99" t="str">
        <f t="shared" si="18"/>
        <v>/</v>
      </c>
    </row>
    <row r="376" spans="2:15" ht="20.100000000000001" customHeight="1">
      <c r="B376" s="121"/>
      <c r="C376" s="121"/>
      <c r="D376" s="118"/>
      <c r="E376" s="119"/>
      <c r="F376" s="120"/>
      <c r="G376" s="141"/>
      <c r="H376" s="159"/>
      <c r="I376" s="159"/>
      <c r="J376" s="161"/>
      <c r="K376" s="159"/>
      <c r="L376" s="159"/>
      <c r="M376" s="74"/>
      <c r="N376" s="71" t="str">
        <f t="shared" si="17"/>
        <v/>
      </c>
      <c r="O376" s="99" t="str">
        <f t="shared" si="18"/>
        <v>/</v>
      </c>
    </row>
    <row r="377" spans="2:15" ht="20.100000000000001" customHeight="1">
      <c r="B377" s="121"/>
      <c r="C377" s="121"/>
      <c r="D377" s="118"/>
      <c r="E377" s="119"/>
      <c r="F377" s="120"/>
      <c r="G377" s="141"/>
      <c r="H377" s="159"/>
      <c r="I377" s="159"/>
      <c r="J377" s="161"/>
      <c r="K377" s="159"/>
      <c r="L377" s="159"/>
      <c r="M377" s="74"/>
      <c r="N377" s="71" t="str">
        <f t="shared" si="17"/>
        <v/>
      </c>
      <c r="O377" s="99" t="str">
        <f t="shared" si="18"/>
        <v>/</v>
      </c>
    </row>
    <row r="378" spans="2:15" ht="20.100000000000001" customHeight="1">
      <c r="B378" s="121"/>
      <c r="C378" s="121"/>
      <c r="D378" s="118"/>
      <c r="E378" s="119"/>
      <c r="F378" s="120"/>
      <c r="G378" s="141"/>
      <c r="H378" s="159"/>
      <c r="I378" s="159"/>
      <c r="J378" s="161"/>
      <c r="K378" s="159"/>
      <c r="L378" s="159"/>
      <c r="M378" s="74"/>
      <c r="N378" s="71" t="str">
        <f t="shared" si="17"/>
        <v/>
      </c>
      <c r="O378" s="99" t="str">
        <f t="shared" si="18"/>
        <v>/</v>
      </c>
    </row>
    <row r="379" spans="2:15" ht="20.100000000000001" customHeight="1">
      <c r="B379" s="121"/>
      <c r="C379" s="121"/>
      <c r="D379" s="129"/>
      <c r="E379" s="119"/>
      <c r="F379" s="120"/>
      <c r="G379" s="141"/>
      <c r="H379" s="159"/>
      <c r="I379" s="159"/>
      <c r="J379" s="161"/>
      <c r="K379" s="159"/>
      <c r="L379" s="159"/>
      <c r="M379" s="74"/>
      <c r="N379" s="71" t="str">
        <f t="shared" si="17"/>
        <v/>
      </c>
      <c r="O379" s="99" t="str">
        <f t="shared" si="18"/>
        <v>/</v>
      </c>
    </row>
    <row r="380" spans="2:15" ht="20.100000000000001" customHeight="1">
      <c r="B380" s="121"/>
      <c r="C380" s="121"/>
      <c r="D380" s="129"/>
      <c r="E380" s="119"/>
      <c r="F380" s="120"/>
      <c r="G380" s="141"/>
      <c r="H380" s="159"/>
      <c r="I380" s="159"/>
      <c r="J380" s="161"/>
      <c r="K380" s="159"/>
      <c r="L380" s="159"/>
      <c r="M380" s="74"/>
      <c r="N380" s="71" t="str">
        <f t="shared" si="17"/>
        <v/>
      </c>
      <c r="O380" s="99" t="str">
        <f t="shared" si="18"/>
        <v>/</v>
      </c>
    </row>
    <row r="381" spans="2:15" ht="20.100000000000001" customHeight="1">
      <c r="B381" s="121"/>
      <c r="C381" s="121"/>
      <c r="D381" s="118"/>
      <c r="E381" s="119"/>
      <c r="F381" s="120"/>
      <c r="G381" s="141"/>
      <c r="H381" s="159"/>
      <c r="I381" s="159"/>
      <c r="J381" s="161"/>
      <c r="K381" s="159"/>
      <c r="L381" s="159"/>
      <c r="M381" s="74"/>
      <c r="N381" s="71" t="str">
        <f t="shared" si="17"/>
        <v/>
      </c>
      <c r="O381" s="99" t="str">
        <f t="shared" si="18"/>
        <v>/</v>
      </c>
    </row>
    <row r="382" spans="2:15" ht="20.100000000000001" customHeight="1">
      <c r="B382" s="121"/>
      <c r="C382" s="121"/>
      <c r="D382" s="118"/>
      <c r="E382" s="119"/>
      <c r="F382" s="120"/>
      <c r="G382" s="141"/>
      <c r="H382" s="159"/>
      <c r="I382" s="159"/>
      <c r="J382" s="161"/>
      <c r="K382" s="159"/>
      <c r="L382" s="159"/>
      <c r="M382" s="74"/>
      <c r="N382" s="71" t="str">
        <f t="shared" si="17"/>
        <v/>
      </c>
      <c r="O382" s="99" t="str">
        <f t="shared" si="18"/>
        <v>/</v>
      </c>
    </row>
    <row r="383" spans="2:15" ht="20.100000000000001" customHeight="1">
      <c r="B383" s="121"/>
      <c r="C383" s="121"/>
      <c r="D383" s="118"/>
      <c r="E383" s="119"/>
      <c r="F383" s="120"/>
      <c r="G383" s="141"/>
      <c r="H383" s="159"/>
      <c r="I383" s="159"/>
      <c r="J383" s="161"/>
      <c r="K383" s="159"/>
      <c r="L383" s="159"/>
      <c r="M383" s="74"/>
      <c r="N383" s="71" t="str">
        <f t="shared" si="17"/>
        <v/>
      </c>
      <c r="O383" s="99" t="str">
        <f t="shared" si="18"/>
        <v>/</v>
      </c>
    </row>
    <row r="384" spans="2:15" ht="20.100000000000001" customHeight="1">
      <c r="B384" s="121"/>
      <c r="C384" s="121"/>
      <c r="D384" s="118"/>
      <c r="E384" s="119"/>
      <c r="F384" s="120"/>
      <c r="G384" s="141"/>
      <c r="H384" s="159"/>
      <c r="I384" s="159"/>
      <c r="J384" s="161"/>
      <c r="K384" s="159"/>
      <c r="L384" s="159"/>
      <c r="M384" s="74"/>
      <c r="N384" s="71" t="str">
        <f t="shared" si="17"/>
        <v/>
      </c>
      <c r="O384" s="99" t="str">
        <f t="shared" si="18"/>
        <v>/</v>
      </c>
    </row>
    <row r="385" spans="2:15" ht="20.100000000000001" customHeight="1">
      <c r="B385" s="121"/>
      <c r="C385" s="121"/>
      <c r="D385" s="118"/>
      <c r="E385" s="119"/>
      <c r="F385" s="120"/>
      <c r="G385" s="141"/>
      <c r="H385" s="159"/>
      <c r="I385" s="159"/>
      <c r="J385" s="161"/>
      <c r="K385" s="159"/>
      <c r="L385" s="159"/>
      <c r="M385" s="74"/>
      <c r="N385" s="71" t="str">
        <f t="shared" si="17"/>
        <v/>
      </c>
      <c r="O385" s="99" t="str">
        <f t="shared" si="18"/>
        <v>/</v>
      </c>
    </row>
    <row r="386" spans="2:15" ht="20.100000000000001" customHeight="1">
      <c r="B386" s="121"/>
      <c r="C386" s="121"/>
      <c r="D386" s="118"/>
      <c r="E386" s="119"/>
      <c r="F386" s="120"/>
      <c r="G386" s="141"/>
      <c r="H386" s="159"/>
      <c r="I386" s="159"/>
      <c r="J386" s="161"/>
      <c r="K386" s="159"/>
      <c r="L386" s="159"/>
      <c r="M386" s="74"/>
      <c r="N386" s="71" t="str">
        <f t="shared" si="17"/>
        <v/>
      </c>
      <c r="O386" s="99" t="str">
        <f t="shared" si="18"/>
        <v>/</v>
      </c>
    </row>
    <row r="387" spans="2:15" ht="20.100000000000001" customHeight="1">
      <c r="B387" s="121"/>
      <c r="C387" s="121"/>
      <c r="D387" s="118"/>
      <c r="E387" s="119"/>
      <c r="F387" s="120"/>
      <c r="G387" s="141"/>
      <c r="H387" s="159"/>
      <c r="I387" s="159"/>
      <c r="J387" s="161"/>
      <c r="K387" s="159"/>
      <c r="L387" s="159"/>
      <c r="M387" s="74"/>
      <c r="N387" s="71" t="str">
        <f t="shared" si="17"/>
        <v/>
      </c>
      <c r="O387" s="99" t="str">
        <f t="shared" si="18"/>
        <v>/</v>
      </c>
    </row>
    <row r="388" spans="2:15" ht="20.100000000000001" customHeight="1">
      <c r="B388" s="121"/>
      <c r="C388" s="121"/>
      <c r="D388" s="118"/>
      <c r="E388" s="119"/>
      <c r="F388" s="120"/>
      <c r="G388" s="141"/>
      <c r="H388" s="159"/>
      <c r="I388" s="159"/>
      <c r="J388" s="161"/>
      <c r="K388" s="159"/>
      <c r="L388" s="159"/>
      <c r="M388" s="74"/>
      <c r="N388" s="71" t="str">
        <f t="shared" ref="N388:N451" si="19">B388&amp;C388</f>
        <v/>
      </c>
      <c r="O388" s="99" t="str">
        <f t="shared" ref="O388:O451" si="20">B388&amp;"/"&amp;C388</f>
        <v>/</v>
      </c>
    </row>
    <row r="389" spans="2:15" ht="20.100000000000001" customHeight="1">
      <c r="B389" s="121"/>
      <c r="C389" s="121"/>
      <c r="D389" s="118"/>
      <c r="E389" s="119"/>
      <c r="F389" s="120"/>
      <c r="G389" s="141"/>
      <c r="H389" s="159"/>
      <c r="I389" s="159"/>
      <c r="J389" s="161"/>
      <c r="K389" s="159"/>
      <c r="L389" s="159"/>
      <c r="M389" s="74"/>
      <c r="N389" s="71" t="str">
        <f t="shared" si="19"/>
        <v/>
      </c>
      <c r="O389" s="99" t="str">
        <f t="shared" si="20"/>
        <v>/</v>
      </c>
    </row>
    <row r="390" spans="2:15" ht="20.100000000000001" customHeight="1">
      <c r="B390" s="121"/>
      <c r="C390" s="121"/>
      <c r="D390" s="118"/>
      <c r="E390" s="119"/>
      <c r="F390" s="120"/>
      <c r="G390" s="141"/>
      <c r="H390" s="159"/>
      <c r="I390" s="159"/>
      <c r="J390" s="161"/>
      <c r="K390" s="159"/>
      <c r="L390" s="159"/>
      <c r="M390" s="74"/>
      <c r="N390" s="71" t="str">
        <f t="shared" si="19"/>
        <v/>
      </c>
      <c r="O390" s="99" t="str">
        <f t="shared" si="20"/>
        <v>/</v>
      </c>
    </row>
    <row r="391" spans="2:15" ht="20.100000000000001" customHeight="1">
      <c r="B391" s="121"/>
      <c r="C391" s="121"/>
      <c r="D391" s="118"/>
      <c r="E391" s="119"/>
      <c r="F391" s="120"/>
      <c r="G391" s="141"/>
      <c r="H391" s="159"/>
      <c r="I391" s="159"/>
      <c r="J391" s="161"/>
      <c r="K391" s="159"/>
      <c r="L391" s="159"/>
      <c r="M391" s="74"/>
      <c r="N391" s="71" t="str">
        <f t="shared" si="19"/>
        <v/>
      </c>
      <c r="O391" s="99" t="str">
        <f t="shared" si="20"/>
        <v>/</v>
      </c>
    </row>
    <row r="392" spans="2:15" ht="20.100000000000001" customHeight="1">
      <c r="B392" s="121"/>
      <c r="C392" s="121"/>
      <c r="D392" s="118"/>
      <c r="E392" s="119"/>
      <c r="F392" s="120"/>
      <c r="G392" s="141"/>
      <c r="H392" s="159"/>
      <c r="I392" s="159"/>
      <c r="J392" s="161"/>
      <c r="K392" s="159"/>
      <c r="L392" s="159"/>
      <c r="M392" s="74"/>
      <c r="N392" s="71" t="str">
        <f t="shared" si="19"/>
        <v/>
      </c>
      <c r="O392" s="99" t="str">
        <f t="shared" si="20"/>
        <v>/</v>
      </c>
    </row>
    <row r="393" spans="2:15" ht="20.100000000000001" customHeight="1">
      <c r="B393" s="121"/>
      <c r="C393" s="121"/>
      <c r="D393" s="118"/>
      <c r="E393" s="119"/>
      <c r="F393" s="120"/>
      <c r="G393" s="141"/>
      <c r="H393" s="159"/>
      <c r="I393" s="159"/>
      <c r="J393" s="161"/>
      <c r="K393" s="159"/>
      <c r="L393" s="159"/>
      <c r="M393" s="74"/>
      <c r="N393" s="71" t="str">
        <f t="shared" si="19"/>
        <v/>
      </c>
      <c r="O393" s="99" t="str">
        <f t="shared" si="20"/>
        <v>/</v>
      </c>
    </row>
    <row r="394" spans="2:15" ht="20.100000000000001" customHeight="1">
      <c r="B394" s="121"/>
      <c r="C394" s="121"/>
      <c r="D394" s="118"/>
      <c r="E394" s="119"/>
      <c r="F394" s="120"/>
      <c r="G394" s="141"/>
      <c r="H394" s="159"/>
      <c r="I394" s="159"/>
      <c r="J394" s="161"/>
      <c r="K394" s="159"/>
      <c r="L394" s="159"/>
      <c r="M394" s="74"/>
      <c r="N394" s="71" t="str">
        <f t="shared" si="19"/>
        <v/>
      </c>
      <c r="O394" s="99" t="str">
        <f t="shared" si="20"/>
        <v>/</v>
      </c>
    </row>
    <row r="395" spans="2:15" ht="20.100000000000001" customHeight="1">
      <c r="B395" s="121"/>
      <c r="C395" s="121"/>
      <c r="D395" s="118"/>
      <c r="E395" s="119"/>
      <c r="F395" s="120"/>
      <c r="G395" s="141"/>
      <c r="H395" s="159"/>
      <c r="I395" s="159"/>
      <c r="J395" s="161"/>
      <c r="K395" s="159"/>
      <c r="L395" s="159"/>
      <c r="M395" s="74"/>
      <c r="N395" s="71" t="str">
        <f t="shared" si="19"/>
        <v/>
      </c>
      <c r="O395" s="99" t="str">
        <f t="shared" si="20"/>
        <v>/</v>
      </c>
    </row>
    <row r="396" spans="2:15" ht="20.100000000000001" customHeight="1">
      <c r="B396" s="121"/>
      <c r="C396" s="121"/>
      <c r="D396" s="118"/>
      <c r="E396" s="119"/>
      <c r="F396" s="120"/>
      <c r="G396" s="141"/>
      <c r="H396" s="159"/>
      <c r="I396" s="159"/>
      <c r="J396" s="161"/>
      <c r="K396" s="159"/>
      <c r="L396" s="159"/>
      <c r="M396" s="74"/>
      <c r="N396" s="71" t="str">
        <f t="shared" si="19"/>
        <v/>
      </c>
      <c r="O396" s="99" t="str">
        <f t="shared" si="20"/>
        <v>/</v>
      </c>
    </row>
    <row r="397" spans="2:15" ht="20.100000000000001" customHeight="1">
      <c r="B397" s="121"/>
      <c r="C397" s="121"/>
      <c r="D397" s="118"/>
      <c r="E397" s="119"/>
      <c r="F397" s="120"/>
      <c r="G397" s="141"/>
      <c r="H397" s="159"/>
      <c r="I397" s="159"/>
      <c r="J397" s="161"/>
      <c r="K397" s="159"/>
      <c r="L397" s="159"/>
      <c r="M397" s="74"/>
      <c r="N397" s="71" t="str">
        <f t="shared" si="19"/>
        <v/>
      </c>
      <c r="O397" s="99" t="str">
        <f t="shared" si="20"/>
        <v>/</v>
      </c>
    </row>
    <row r="398" spans="2:15" ht="20.100000000000001" customHeight="1">
      <c r="B398" s="121"/>
      <c r="C398" s="121"/>
      <c r="D398" s="118"/>
      <c r="E398" s="119"/>
      <c r="F398" s="120"/>
      <c r="G398" s="141"/>
      <c r="H398" s="159"/>
      <c r="I398" s="159"/>
      <c r="J398" s="161"/>
      <c r="K398" s="159"/>
      <c r="L398" s="159"/>
      <c r="M398" s="74"/>
      <c r="N398" s="71" t="str">
        <f t="shared" si="19"/>
        <v/>
      </c>
      <c r="O398" s="99" t="str">
        <f t="shared" si="20"/>
        <v>/</v>
      </c>
    </row>
    <row r="399" spans="2:15" ht="20.100000000000001" customHeight="1">
      <c r="B399" s="121"/>
      <c r="C399" s="121"/>
      <c r="D399" s="118"/>
      <c r="E399" s="119"/>
      <c r="F399" s="120"/>
      <c r="G399" s="141"/>
      <c r="H399" s="159"/>
      <c r="I399" s="159"/>
      <c r="J399" s="161"/>
      <c r="K399" s="159"/>
      <c r="L399" s="159"/>
      <c r="M399" s="74"/>
      <c r="N399" s="71" t="str">
        <f t="shared" si="19"/>
        <v/>
      </c>
      <c r="O399" s="99" t="str">
        <f t="shared" si="20"/>
        <v>/</v>
      </c>
    </row>
    <row r="400" spans="2:15" ht="20.100000000000001" customHeight="1">
      <c r="B400" s="121"/>
      <c r="C400" s="121"/>
      <c r="D400" s="118"/>
      <c r="E400" s="119"/>
      <c r="F400" s="120"/>
      <c r="G400" s="141"/>
      <c r="H400" s="159"/>
      <c r="I400" s="159"/>
      <c r="J400" s="161"/>
      <c r="K400" s="159"/>
      <c r="L400" s="159"/>
      <c r="M400" s="74"/>
      <c r="N400" s="71" t="str">
        <f t="shared" si="19"/>
        <v/>
      </c>
      <c r="O400" s="99" t="str">
        <f t="shared" si="20"/>
        <v>/</v>
      </c>
    </row>
    <row r="401" spans="2:15" ht="20.100000000000001" customHeight="1">
      <c r="B401" s="121"/>
      <c r="C401" s="121"/>
      <c r="D401" s="118"/>
      <c r="E401" s="119"/>
      <c r="F401" s="120"/>
      <c r="G401" s="141"/>
      <c r="H401" s="159"/>
      <c r="I401" s="159"/>
      <c r="J401" s="161"/>
      <c r="K401" s="159"/>
      <c r="L401" s="159"/>
      <c r="M401" s="74"/>
      <c r="N401" s="71" t="str">
        <f t="shared" si="19"/>
        <v/>
      </c>
      <c r="O401" s="99" t="str">
        <f t="shared" si="20"/>
        <v>/</v>
      </c>
    </row>
    <row r="402" spans="2:15" ht="20.100000000000001" customHeight="1">
      <c r="B402" s="121"/>
      <c r="C402" s="121"/>
      <c r="D402" s="118"/>
      <c r="E402" s="119"/>
      <c r="F402" s="120"/>
      <c r="G402" s="141"/>
      <c r="H402" s="159"/>
      <c r="I402" s="159"/>
      <c r="J402" s="161"/>
      <c r="K402" s="159"/>
      <c r="L402" s="159"/>
      <c r="M402" s="74"/>
      <c r="N402" s="71" t="str">
        <f t="shared" si="19"/>
        <v/>
      </c>
      <c r="O402" s="99" t="str">
        <f t="shared" si="20"/>
        <v>/</v>
      </c>
    </row>
    <row r="403" spans="2:15" ht="20.100000000000001" customHeight="1">
      <c r="B403" s="121"/>
      <c r="C403" s="121"/>
      <c r="D403" s="118"/>
      <c r="E403" s="119"/>
      <c r="F403" s="120"/>
      <c r="G403" s="141"/>
      <c r="H403" s="159"/>
      <c r="I403" s="159"/>
      <c r="J403" s="161"/>
      <c r="K403" s="159"/>
      <c r="L403" s="159"/>
      <c r="M403" s="74"/>
      <c r="N403" s="71" t="str">
        <f t="shared" si="19"/>
        <v/>
      </c>
      <c r="O403" s="99" t="str">
        <f t="shared" si="20"/>
        <v>/</v>
      </c>
    </row>
    <row r="404" spans="2:15" ht="20.100000000000001" customHeight="1">
      <c r="B404" s="121"/>
      <c r="C404" s="121"/>
      <c r="D404" s="118"/>
      <c r="E404" s="119"/>
      <c r="F404" s="120"/>
      <c r="G404" s="141"/>
      <c r="H404" s="159"/>
      <c r="I404" s="159"/>
      <c r="J404" s="161"/>
      <c r="K404" s="159"/>
      <c r="L404" s="159"/>
      <c r="M404" s="74"/>
      <c r="N404" s="71" t="str">
        <f t="shared" si="19"/>
        <v/>
      </c>
      <c r="O404" s="99" t="str">
        <f t="shared" si="20"/>
        <v>/</v>
      </c>
    </row>
    <row r="405" spans="2:15" ht="20.100000000000001" customHeight="1">
      <c r="B405" s="121"/>
      <c r="C405" s="121"/>
      <c r="D405" s="118"/>
      <c r="E405" s="119"/>
      <c r="F405" s="120"/>
      <c r="G405" s="141"/>
      <c r="H405" s="159"/>
      <c r="I405" s="159"/>
      <c r="J405" s="161"/>
      <c r="K405" s="159"/>
      <c r="L405" s="159"/>
      <c r="M405" s="74"/>
      <c r="N405" s="71" t="str">
        <f t="shared" si="19"/>
        <v/>
      </c>
      <c r="O405" s="99" t="str">
        <f t="shared" si="20"/>
        <v>/</v>
      </c>
    </row>
    <row r="406" spans="2:15" ht="20.100000000000001" customHeight="1">
      <c r="B406" s="121"/>
      <c r="C406" s="121"/>
      <c r="D406" s="118"/>
      <c r="E406" s="119"/>
      <c r="F406" s="120"/>
      <c r="G406" s="141"/>
      <c r="H406" s="159"/>
      <c r="I406" s="159"/>
      <c r="J406" s="161"/>
      <c r="K406" s="159"/>
      <c r="L406" s="159"/>
      <c r="M406" s="74"/>
      <c r="N406" s="71" t="str">
        <f t="shared" si="19"/>
        <v/>
      </c>
      <c r="O406" s="99" t="str">
        <f t="shared" si="20"/>
        <v>/</v>
      </c>
    </row>
    <row r="407" spans="2:15" ht="20.100000000000001" customHeight="1">
      <c r="B407" s="121"/>
      <c r="C407" s="121"/>
      <c r="D407" s="118"/>
      <c r="E407" s="119"/>
      <c r="F407" s="120"/>
      <c r="G407" s="141"/>
      <c r="H407" s="159"/>
      <c r="I407" s="159"/>
      <c r="J407" s="161"/>
      <c r="K407" s="159"/>
      <c r="L407" s="159"/>
      <c r="M407" s="74"/>
      <c r="N407" s="71" t="str">
        <f t="shared" si="19"/>
        <v/>
      </c>
      <c r="O407" s="99" t="str">
        <f t="shared" si="20"/>
        <v>/</v>
      </c>
    </row>
    <row r="408" spans="2:15" ht="20.100000000000001" customHeight="1">
      <c r="B408" s="121"/>
      <c r="C408" s="121"/>
      <c r="D408" s="118"/>
      <c r="E408" s="119"/>
      <c r="F408" s="120"/>
      <c r="G408" s="141"/>
      <c r="H408" s="159"/>
      <c r="I408" s="159"/>
      <c r="J408" s="161"/>
      <c r="K408" s="159"/>
      <c r="L408" s="159"/>
      <c r="M408" s="74"/>
      <c r="N408" s="71" t="str">
        <f t="shared" si="19"/>
        <v/>
      </c>
      <c r="O408" s="99" t="str">
        <f t="shared" si="20"/>
        <v>/</v>
      </c>
    </row>
    <row r="409" spans="2:15" ht="20.100000000000001" customHeight="1">
      <c r="B409" s="121"/>
      <c r="C409" s="121"/>
      <c r="D409" s="118"/>
      <c r="E409" s="119"/>
      <c r="F409" s="120"/>
      <c r="G409" s="141"/>
      <c r="H409" s="159"/>
      <c r="I409" s="159"/>
      <c r="J409" s="161"/>
      <c r="K409" s="159"/>
      <c r="L409" s="159"/>
      <c r="M409" s="74"/>
      <c r="N409" s="71" t="str">
        <f t="shared" si="19"/>
        <v/>
      </c>
      <c r="O409" s="99" t="str">
        <f t="shared" si="20"/>
        <v>/</v>
      </c>
    </row>
    <row r="410" spans="2:15" ht="20.100000000000001" customHeight="1">
      <c r="B410" s="121"/>
      <c r="C410" s="121"/>
      <c r="D410" s="118"/>
      <c r="E410" s="119"/>
      <c r="F410" s="120"/>
      <c r="G410" s="141"/>
      <c r="H410" s="159"/>
      <c r="I410" s="159"/>
      <c r="J410" s="161"/>
      <c r="K410" s="159"/>
      <c r="L410" s="159"/>
      <c r="M410" s="74"/>
      <c r="N410" s="71" t="str">
        <f t="shared" si="19"/>
        <v/>
      </c>
      <c r="O410" s="99" t="str">
        <f t="shared" si="20"/>
        <v>/</v>
      </c>
    </row>
    <row r="411" spans="2:15" ht="20.100000000000001" customHeight="1">
      <c r="B411" s="121"/>
      <c r="C411" s="121"/>
      <c r="D411" s="118"/>
      <c r="E411" s="119"/>
      <c r="F411" s="120"/>
      <c r="G411" s="141"/>
      <c r="H411" s="159"/>
      <c r="I411" s="159"/>
      <c r="J411" s="161"/>
      <c r="K411" s="159"/>
      <c r="L411" s="159"/>
      <c r="M411" s="74"/>
      <c r="N411" s="71" t="str">
        <f t="shared" si="19"/>
        <v/>
      </c>
      <c r="O411" s="99" t="str">
        <f t="shared" si="20"/>
        <v>/</v>
      </c>
    </row>
    <row r="412" spans="2:15" ht="20.100000000000001" customHeight="1">
      <c r="B412" s="121"/>
      <c r="C412" s="121"/>
      <c r="D412" s="118"/>
      <c r="E412" s="119"/>
      <c r="F412" s="120"/>
      <c r="G412" s="141"/>
      <c r="H412" s="159"/>
      <c r="I412" s="159"/>
      <c r="J412" s="161"/>
      <c r="K412" s="159"/>
      <c r="L412" s="159"/>
      <c r="M412" s="74"/>
      <c r="N412" s="71" t="str">
        <f t="shared" si="19"/>
        <v/>
      </c>
      <c r="O412" s="99" t="str">
        <f t="shared" si="20"/>
        <v>/</v>
      </c>
    </row>
    <row r="413" spans="2:15" ht="20.100000000000001" customHeight="1">
      <c r="B413" s="121"/>
      <c r="C413" s="121"/>
      <c r="D413" s="118"/>
      <c r="E413" s="119"/>
      <c r="F413" s="120"/>
      <c r="G413" s="141"/>
      <c r="H413" s="159"/>
      <c r="I413" s="159"/>
      <c r="J413" s="161"/>
      <c r="K413" s="159"/>
      <c r="L413" s="159"/>
      <c r="M413" s="74"/>
      <c r="N413" s="71" t="str">
        <f t="shared" si="19"/>
        <v/>
      </c>
      <c r="O413" s="99" t="str">
        <f t="shared" si="20"/>
        <v>/</v>
      </c>
    </row>
    <row r="414" spans="2:15" ht="20.100000000000001" customHeight="1">
      <c r="B414" s="121"/>
      <c r="C414" s="121"/>
      <c r="D414" s="118"/>
      <c r="E414" s="119"/>
      <c r="F414" s="120"/>
      <c r="G414" s="141"/>
      <c r="H414" s="159"/>
      <c r="I414" s="159"/>
      <c r="J414" s="161"/>
      <c r="K414" s="159"/>
      <c r="L414" s="159"/>
      <c r="M414" s="74"/>
      <c r="N414" s="71" t="str">
        <f t="shared" si="19"/>
        <v/>
      </c>
      <c r="O414" s="99" t="str">
        <f t="shared" si="20"/>
        <v>/</v>
      </c>
    </row>
    <row r="415" spans="2:15" ht="20.100000000000001" customHeight="1">
      <c r="B415" s="121"/>
      <c r="C415" s="121"/>
      <c r="D415" s="118"/>
      <c r="E415" s="119"/>
      <c r="F415" s="120"/>
      <c r="G415" s="141"/>
      <c r="H415" s="159"/>
      <c r="I415" s="159"/>
      <c r="J415" s="161"/>
      <c r="K415" s="159"/>
      <c r="L415" s="159"/>
      <c r="M415" s="74"/>
      <c r="N415" s="71" t="str">
        <f t="shared" si="19"/>
        <v/>
      </c>
      <c r="O415" s="99" t="str">
        <f t="shared" si="20"/>
        <v>/</v>
      </c>
    </row>
    <row r="416" spans="2:15" ht="20.100000000000001" customHeight="1">
      <c r="B416" s="121"/>
      <c r="C416" s="121"/>
      <c r="D416" s="118"/>
      <c r="E416" s="119"/>
      <c r="F416" s="120"/>
      <c r="G416" s="141"/>
      <c r="H416" s="159"/>
      <c r="I416" s="159"/>
      <c r="J416" s="161"/>
      <c r="K416" s="159"/>
      <c r="L416" s="159"/>
      <c r="M416" s="74"/>
      <c r="N416" s="71" t="str">
        <f t="shared" si="19"/>
        <v/>
      </c>
      <c r="O416" s="99" t="str">
        <f t="shared" si="20"/>
        <v>/</v>
      </c>
    </row>
    <row r="417" spans="2:15" ht="20.100000000000001" customHeight="1">
      <c r="B417" s="121"/>
      <c r="C417" s="121"/>
      <c r="D417" s="118"/>
      <c r="E417" s="119"/>
      <c r="F417" s="120"/>
      <c r="G417" s="141"/>
      <c r="H417" s="159"/>
      <c r="I417" s="159"/>
      <c r="J417" s="161"/>
      <c r="K417" s="159"/>
      <c r="L417" s="159"/>
      <c r="M417" s="74"/>
      <c r="N417" s="71" t="str">
        <f t="shared" si="19"/>
        <v/>
      </c>
      <c r="O417" s="99" t="str">
        <f t="shared" si="20"/>
        <v>/</v>
      </c>
    </row>
    <row r="418" spans="2:15" ht="20.100000000000001" customHeight="1">
      <c r="B418" s="121"/>
      <c r="C418" s="121"/>
      <c r="D418" s="118"/>
      <c r="E418" s="119"/>
      <c r="F418" s="120"/>
      <c r="G418" s="141"/>
      <c r="H418" s="159"/>
      <c r="I418" s="159"/>
      <c r="J418" s="161"/>
      <c r="K418" s="159"/>
      <c r="L418" s="159"/>
      <c r="M418" s="74"/>
      <c r="N418" s="71" t="str">
        <f t="shared" si="19"/>
        <v/>
      </c>
      <c r="O418" s="99" t="str">
        <f t="shared" si="20"/>
        <v>/</v>
      </c>
    </row>
    <row r="419" spans="2:15" ht="20.100000000000001" customHeight="1">
      <c r="B419" s="121"/>
      <c r="C419" s="121"/>
      <c r="D419" s="118"/>
      <c r="E419" s="119"/>
      <c r="F419" s="120"/>
      <c r="G419" s="141"/>
      <c r="H419" s="159"/>
      <c r="I419" s="159"/>
      <c r="J419" s="161"/>
      <c r="K419" s="159"/>
      <c r="L419" s="159"/>
      <c r="M419" s="74"/>
      <c r="N419" s="71" t="str">
        <f t="shared" si="19"/>
        <v/>
      </c>
      <c r="O419" s="99" t="str">
        <f t="shared" si="20"/>
        <v>/</v>
      </c>
    </row>
    <row r="420" spans="2:15" ht="20.100000000000001" customHeight="1">
      <c r="B420" s="121"/>
      <c r="C420" s="121"/>
      <c r="D420" s="118"/>
      <c r="E420" s="119"/>
      <c r="F420" s="120"/>
      <c r="G420" s="141"/>
      <c r="H420" s="159"/>
      <c r="I420" s="159"/>
      <c r="J420" s="161"/>
      <c r="K420" s="159"/>
      <c r="L420" s="159"/>
      <c r="M420" s="74"/>
      <c r="N420" s="71" t="str">
        <f t="shared" si="19"/>
        <v/>
      </c>
      <c r="O420" s="99" t="str">
        <f t="shared" si="20"/>
        <v>/</v>
      </c>
    </row>
    <row r="421" spans="2:15" ht="20.100000000000001" customHeight="1">
      <c r="B421" s="121"/>
      <c r="C421" s="121"/>
      <c r="D421" s="118"/>
      <c r="E421" s="119"/>
      <c r="F421" s="120"/>
      <c r="G421" s="141"/>
      <c r="H421" s="159"/>
      <c r="I421" s="159"/>
      <c r="J421" s="161"/>
      <c r="K421" s="159"/>
      <c r="L421" s="159"/>
      <c r="M421" s="74"/>
      <c r="N421" s="71" t="str">
        <f t="shared" si="19"/>
        <v/>
      </c>
      <c r="O421" s="99" t="str">
        <f t="shared" si="20"/>
        <v>/</v>
      </c>
    </row>
    <row r="422" spans="2:15" ht="20.100000000000001" customHeight="1">
      <c r="B422" s="121"/>
      <c r="C422" s="121"/>
      <c r="D422" s="118"/>
      <c r="E422" s="119"/>
      <c r="F422" s="120"/>
      <c r="G422" s="141"/>
      <c r="H422" s="159"/>
      <c r="I422" s="159"/>
      <c r="J422" s="161"/>
      <c r="K422" s="159"/>
      <c r="L422" s="159"/>
      <c r="M422" s="74"/>
      <c r="N422" s="71" t="str">
        <f t="shared" si="19"/>
        <v/>
      </c>
      <c r="O422" s="99" t="str">
        <f t="shared" si="20"/>
        <v>/</v>
      </c>
    </row>
    <row r="423" spans="2:15" ht="20.100000000000001" customHeight="1">
      <c r="B423" s="121"/>
      <c r="C423" s="121"/>
      <c r="D423" s="118"/>
      <c r="E423" s="119"/>
      <c r="F423" s="120"/>
      <c r="G423" s="141"/>
      <c r="H423" s="159"/>
      <c r="I423" s="159"/>
      <c r="J423" s="161"/>
      <c r="K423" s="159"/>
      <c r="L423" s="159"/>
      <c r="M423" s="74"/>
      <c r="N423" s="71" t="str">
        <f t="shared" si="19"/>
        <v/>
      </c>
      <c r="O423" s="99" t="str">
        <f t="shared" si="20"/>
        <v>/</v>
      </c>
    </row>
    <row r="424" spans="2:15" ht="20.100000000000001" customHeight="1">
      <c r="B424" s="121"/>
      <c r="C424" s="121"/>
      <c r="D424" s="118"/>
      <c r="E424" s="119"/>
      <c r="F424" s="120"/>
      <c r="G424" s="141"/>
      <c r="H424" s="159"/>
      <c r="I424" s="159"/>
      <c r="J424" s="161"/>
      <c r="K424" s="159"/>
      <c r="L424" s="159"/>
      <c r="M424" s="74"/>
      <c r="N424" s="71" t="str">
        <f t="shared" si="19"/>
        <v/>
      </c>
      <c r="O424" s="99" t="str">
        <f t="shared" si="20"/>
        <v>/</v>
      </c>
    </row>
    <row r="425" spans="2:15" ht="20.100000000000001" customHeight="1">
      <c r="B425" s="121"/>
      <c r="C425" s="121"/>
      <c r="D425" s="118"/>
      <c r="E425" s="119"/>
      <c r="F425" s="120"/>
      <c r="G425" s="141"/>
      <c r="H425" s="159"/>
      <c r="I425" s="159"/>
      <c r="J425" s="161"/>
      <c r="K425" s="159"/>
      <c r="L425" s="159"/>
      <c r="M425" s="74"/>
      <c r="N425" s="71" t="str">
        <f t="shared" si="19"/>
        <v/>
      </c>
      <c r="O425" s="99" t="str">
        <f t="shared" si="20"/>
        <v>/</v>
      </c>
    </row>
    <row r="426" spans="2:15" ht="20.100000000000001" customHeight="1">
      <c r="B426" s="121"/>
      <c r="C426" s="121"/>
      <c r="D426" s="118"/>
      <c r="E426" s="119"/>
      <c r="F426" s="120"/>
      <c r="G426" s="141"/>
      <c r="H426" s="159"/>
      <c r="I426" s="159"/>
      <c r="J426" s="161"/>
      <c r="K426" s="159"/>
      <c r="L426" s="159"/>
      <c r="M426" s="74"/>
      <c r="N426" s="71" t="str">
        <f t="shared" si="19"/>
        <v/>
      </c>
      <c r="O426" s="99" t="str">
        <f t="shared" si="20"/>
        <v>/</v>
      </c>
    </row>
    <row r="427" spans="2:15" ht="20.100000000000001" customHeight="1">
      <c r="B427" s="121"/>
      <c r="C427" s="121"/>
      <c r="D427" s="118"/>
      <c r="E427" s="119"/>
      <c r="F427" s="120"/>
      <c r="G427" s="141"/>
      <c r="H427" s="159"/>
      <c r="I427" s="159"/>
      <c r="J427" s="161"/>
      <c r="K427" s="159"/>
      <c r="L427" s="159"/>
      <c r="M427" s="74"/>
      <c r="N427" s="71" t="str">
        <f t="shared" si="19"/>
        <v/>
      </c>
      <c r="O427" s="99" t="str">
        <f t="shared" si="20"/>
        <v>/</v>
      </c>
    </row>
    <row r="428" spans="2:15" ht="20.100000000000001" customHeight="1">
      <c r="B428" s="121"/>
      <c r="C428" s="121"/>
      <c r="D428" s="118"/>
      <c r="E428" s="119"/>
      <c r="F428" s="120"/>
      <c r="G428" s="141"/>
      <c r="H428" s="159"/>
      <c r="I428" s="159"/>
      <c r="J428" s="161"/>
      <c r="K428" s="159"/>
      <c r="L428" s="159"/>
      <c r="M428" s="74"/>
      <c r="N428" s="71" t="str">
        <f t="shared" si="19"/>
        <v/>
      </c>
      <c r="O428" s="99" t="str">
        <f t="shared" si="20"/>
        <v>/</v>
      </c>
    </row>
    <row r="429" spans="2:15" ht="20.100000000000001" customHeight="1">
      <c r="B429" s="121"/>
      <c r="C429" s="121"/>
      <c r="D429" s="118"/>
      <c r="E429" s="119"/>
      <c r="F429" s="120"/>
      <c r="G429" s="141"/>
      <c r="H429" s="159"/>
      <c r="I429" s="159"/>
      <c r="J429" s="161"/>
      <c r="K429" s="159"/>
      <c r="L429" s="159"/>
      <c r="M429" s="74"/>
      <c r="N429" s="71" t="str">
        <f t="shared" si="19"/>
        <v/>
      </c>
      <c r="O429" s="99" t="str">
        <f t="shared" si="20"/>
        <v>/</v>
      </c>
    </row>
    <row r="430" spans="2:15" ht="20.100000000000001" customHeight="1">
      <c r="B430" s="121"/>
      <c r="C430" s="121"/>
      <c r="D430" s="118"/>
      <c r="E430" s="119"/>
      <c r="F430" s="120"/>
      <c r="G430" s="141"/>
      <c r="H430" s="159"/>
      <c r="I430" s="159"/>
      <c r="J430" s="161"/>
      <c r="K430" s="159"/>
      <c r="L430" s="159"/>
      <c r="M430" s="74"/>
      <c r="N430" s="71" t="str">
        <f t="shared" si="19"/>
        <v/>
      </c>
      <c r="O430" s="99" t="str">
        <f t="shared" si="20"/>
        <v>/</v>
      </c>
    </row>
    <row r="431" spans="2:15" ht="20.100000000000001" customHeight="1">
      <c r="B431" s="121"/>
      <c r="C431" s="121"/>
      <c r="D431" s="118"/>
      <c r="E431" s="119"/>
      <c r="F431" s="120"/>
      <c r="G431" s="141"/>
      <c r="H431" s="159"/>
      <c r="I431" s="159"/>
      <c r="J431" s="161"/>
      <c r="K431" s="159"/>
      <c r="L431" s="159"/>
      <c r="M431" s="74"/>
      <c r="N431" s="71" t="str">
        <f t="shared" si="19"/>
        <v/>
      </c>
      <c r="O431" s="99" t="str">
        <f t="shared" si="20"/>
        <v>/</v>
      </c>
    </row>
    <row r="432" spans="2:15" ht="20.100000000000001" customHeight="1">
      <c r="B432" s="121"/>
      <c r="C432" s="121"/>
      <c r="D432" s="118"/>
      <c r="E432" s="119"/>
      <c r="F432" s="120"/>
      <c r="G432" s="141"/>
      <c r="H432" s="159"/>
      <c r="I432" s="159"/>
      <c r="J432" s="161"/>
      <c r="K432" s="159"/>
      <c r="L432" s="159"/>
      <c r="M432" s="74"/>
      <c r="N432" s="71" t="str">
        <f t="shared" si="19"/>
        <v/>
      </c>
      <c r="O432" s="99" t="str">
        <f t="shared" si="20"/>
        <v>/</v>
      </c>
    </row>
    <row r="433" spans="2:15" ht="20.100000000000001" customHeight="1">
      <c r="B433" s="121"/>
      <c r="C433" s="121"/>
      <c r="D433" s="118"/>
      <c r="E433" s="119"/>
      <c r="F433" s="120"/>
      <c r="G433" s="141"/>
      <c r="H433" s="159"/>
      <c r="I433" s="159"/>
      <c r="J433" s="161"/>
      <c r="K433" s="159"/>
      <c r="L433" s="159"/>
      <c r="M433" s="74"/>
      <c r="N433" s="71" t="str">
        <f t="shared" si="19"/>
        <v/>
      </c>
      <c r="O433" s="99" t="str">
        <f t="shared" si="20"/>
        <v>/</v>
      </c>
    </row>
    <row r="434" spans="2:15" ht="20.100000000000001" customHeight="1">
      <c r="B434" s="121"/>
      <c r="C434" s="121"/>
      <c r="D434" s="118"/>
      <c r="E434" s="119"/>
      <c r="F434" s="120"/>
      <c r="G434" s="141"/>
      <c r="H434" s="159"/>
      <c r="I434" s="159"/>
      <c r="J434" s="161"/>
      <c r="K434" s="159"/>
      <c r="L434" s="159"/>
      <c r="M434" s="74"/>
      <c r="N434" s="71" t="str">
        <f t="shared" si="19"/>
        <v/>
      </c>
      <c r="O434" s="99" t="str">
        <f t="shared" si="20"/>
        <v>/</v>
      </c>
    </row>
    <row r="435" spans="2:15" ht="20.100000000000001" customHeight="1">
      <c r="B435" s="121"/>
      <c r="C435" s="121"/>
      <c r="D435" s="118"/>
      <c r="E435" s="119"/>
      <c r="F435" s="120"/>
      <c r="G435" s="141"/>
      <c r="H435" s="159"/>
      <c r="I435" s="159"/>
      <c r="J435" s="161"/>
      <c r="K435" s="159"/>
      <c r="L435" s="159"/>
      <c r="M435" s="74"/>
      <c r="N435" s="71" t="str">
        <f t="shared" si="19"/>
        <v/>
      </c>
      <c r="O435" s="99" t="str">
        <f t="shared" si="20"/>
        <v>/</v>
      </c>
    </row>
    <row r="436" spans="2:15" ht="20.100000000000001" customHeight="1">
      <c r="B436" s="121"/>
      <c r="C436" s="121"/>
      <c r="D436" s="118"/>
      <c r="E436" s="119"/>
      <c r="F436" s="120"/>
      <c r="G436" s="141"/>
      <c r="H436" s="159"/>
      <c r="I436" s="159"/>
      <c r="J436" s="161"/>
      <c r="K436" s="159"/>
      <c r="L436" s="159"/>
      <c r="M436" s="74"/>
      <c r="N436" s="71" t="str">
        <f t="shared" si="19"/>
        <v/>
      </c>
      <c r="O436" s="99" t="str">
        <f t="shared" si="20"/>
        <v>/</v>
      </c>
    </row>
    <row r="437" spans="2:15" ht="20.100000000000001" customHeight="1">
      <c r="B437" s="121"/>
      <c r="C437" s="121"/>
      <c r="D437" s="118"/>
      <c r="E437" s="119"/>
      <c r="F437" s="120"/>
      <c r="G437" s="141"/>
      <c r="H437" s="159"/>
      <c r="I437" s="159"/>
      <c r="J437" s="161"/>
      <c r="K437" s="159"/>
      <c r="L437" s="159"/>
      <c r="M437" s="74"/>
      <c r="N437" s="71" t="str">
        <f t="shared" si="19"/>
        <v/>
      </c>
      <c r="O437" s="99" t="str">
        <f t="shared" si="20"/>
        <v>/</v>
      </c>
    </row>
    <row r="438" spans="2:15" ht="20.100000000000001" customHeight="1">
      <c r="B438" s="121"/>
      <c r="C438" s="121"/>
      <c r="D438" s="118"/>
      <c r="E438" s="119"/>
      <c r="F438" s="120"/>
      <c r="G438" s="141"/>
      <c r="H438" s="159"/>
      <c r="I438" s="159"/>
      <c r="J438" s="161"/>
      <c r="K438" s="159"/>
      <c r="L438" s="159"/>
      <c r="M438" s="74"/>
      <c r="N438" s="71" t="str">
        <f t="shared" si="19"/>
        <v/>
      </c>
      <c r="O438" s="99" t="str">
        <f t="shared" si="20"/>
        <v>/</v>
      </c>
    </row>
    <row r="439" spans="2:15" ht="20.100000000000001" customHeight="1">
      <c r="B439" s="121"/>
      <c r="C439" s="121"/>
      <c r="D439" s="118"/>
      <c r="E439" s="119"/>
      <c r="F439" s="120"/>
      <c r="G439" s="141"/>
      <c r="H439" s="159"/>
      <c r="I439" s="159"/>
      <c r="J439" s="161"/>
      <c r="K439" s="159"/>
      <c r="L439" s="159"/>
      <c r="M439" s="74"/>
      <c r="N439" s="71" t="str">
        <f t="shared" si="19"/>
        <v/>
      </c>
      <c r="O439" s="99" t="str">
        <f t="shared" si="20"/>
        <v>/</v>
      </c>
    </row>
    <row r="440" spans="2:15" ht="20.100000000000001" customHeight="1">
      <c r="B440" s="121"/>
      <c r="C440" s="121"/>
      <c r="D440" s="118"/>
      <c r="E440" s="119"/>
      <c r="F440" s="120"/>
      <c r="G440" s="141"/>
      <c r="H440" s="159"/>
      <c r="I440" s="159"/>
      <c r="J440" s="161"/>
      <c r="K440" s="159"/>
      <c r="L440" s="159"/>
      <c r="M440" s="74"/>
      <c r="N440" s="71" t="str">
        <f t="shared" si="19"/>
        <v/>
      </c>
      <c r="O440" s="99" t="str">
        <f t="shared" si="20"/>
        <v>/</v>
      </c>
    </row>
    <row r="441" spans="2:15" ht="20.100000000000001" customHeight="1">
      <c r="B441" s="121"/>
      <c r="C441" s="121"/>
      <c r="D441" s="118"/>
      <c r="E441" s="119"/>
      <c r="F441" s="120"/>
      <c r="G441" s="141"/>
      <c r="H441" s="159"/>
      <c r="I441" s="159"/>
      <c r="J441" s="161"/>
      <c r="K441" s="159"/>
      <c r="L441" s="159"/>
      <c r="M441" s="74"/>
      <c r="N441" s="71" t="str">
        <f t="shared" si="19"/>
        <v/>
      </c>
      <c r="O441" s="99" t="str">
        <f t="shared" si="20"/>
        <v>/</v>
      </c>
    </row>
    <row r="442" spans="2:15" ht="20.100000000000001" customHeight="1">
      <c r="B442" s="121"/>
      <c r="C442" s="121"/>
      <c r="D442" s="118"/>
      <c r="E442" s="119"/>
      <c r="F442" s="120"/>
      <c r="G442" s="141"/>
      <c r="H442" s="159"/>
      <c r="I442" s="159"/>
      <c r="J442" s="161"/>
      <c r="K442" s="159"/>
      <c r="L442" s="159"/>
      <c r="M442" s="74"/>
      <c r="N442" s="71" t="str">
        <f t="shared" si="19"/>
        <v/>
      </c>
      <c r="O442" s="99" t="str">
        <f t="shared" si="20"/>
        <v>/</v>
      </c>
    </row>
    <row r="443" spans="2:15" ht="20.100000000000001" customHeight="1">
      <c r="B443" s="121"/>
      <c r="C443" s="121"/>
      <c r="D443" s="118"/>
      <c r="E443" s="119"/>
      <c r="F443" s="120"/>
      <c r="G443" s="141"/>
      <c r="H443" s="159"/>
      <c r="I443" s="159"/>
      <c r="J443" s="161"/>
      <c r="K443" s="159"/>
      <c r="L443" s="159"/>
      <c r="M443" s="74"/>
      <c r="N443" s="71" t="str">
        <f t="shared" si="19"/>
        <v/>
      </c>
      <c r="O443" s="99" t="str">
        <f t="shared" si="20"/>
        <v>/</v>
      </c>
    </row>
    <row r="444" spans="2:15" ht="20.100000000000001" customHeight="1">
      <c r="B444" s="121"/>
      <c r="C444" s="121"/>
      <c r="D444" s="118"/>
      <c r="E444" s="119"/>
      <c r="F444" s="120"/>
      <c r="G444" s="141"/>
      <c r="H444" s="159"/>
      <c r="I444" s="159"/>
      <c r="J444" s="161"/>
      <c r="K444" s="159"/>
      <c r="L444" s="159"/>
      <c r="M444" s="74"/>
      <c r="N444" s="71" t="str">
        <f t="shared" si="19"/>
        <v/>
      </c>
      <c r="O444" s="99" t="str">
        <f t="shared" si="20"/>
        <v>/</v>
      </c>
    </row>
    <row r="445" spans="2:15" ht="20.100000000000001" customHeight="1">
      <c r="B445" s="121"/>
      <c r="C445" s="121"/>
      <c r="D445" s="118"/>
      <c r="E445" s="119"/>
      <c r="F445" s="120"/>
      <c r="G445" s="141"/>
      <c r="H445" s="159"/>
      <c r="I445" s="159"/>
      <c r="J445" s="161"/>
      <c r="K445" s="159"/>
      <c r="L445" s="159"/>
      <c r="M445" s="74"/>
      <c r="N445" s="71" t="str">
        <f t="shared" si="19"/>
        <v/>
      </c>
      <c r="O445" s="99" t="str">
        <f t="shared" si="20"/>
        <v>/</v>
      </c>
    </row>
    <row r="446" spans="2:15" ht="20.100000000000001" customHeight="1">
      <c r="B446" s="121"/>
      <c r="C446" s="121"/>
      <c r="D446" s="118"/>
      <c r="E446" s="119"/>
      <c r="F446" s="120"/>
      <c r="G446" s="141"/>
      <c r="H446" s="159"/>
      <c r="I446" s="159"/>
      <c r="J446" s="161"/>
      <c r="K446" s="159"/>
      <c r="L446" s="159"/>
      <c r="M446" s="74"/>
      <c r="N446" s="71" t="str">
        <f t="shared" si="19"/>
        <v/>
      </c>
      <c r="O446" s="99" t="str">
        <f t="shared" si="20"/>
        <v>/</v>
      </c>
    </row>
    <row r="447" spans="2:15" ht="20.100000000000001" customHeight="1">
      <c r="B447" s="121"/>
      <c r="C447" s="121"/>
      <c r="D447" s="118"/>
      <c r="E447" s="119"/>
      <c r="F447" s="120"/>
      <c r="G447" s="141"/>
      <c r="H447" s="159"/>
      <c r="I447" s="159"/>
      <c r="J447" s="161"/>
      <c r="K447" s="159"/>
      <c r="L447" s="159"/>
      <c r="M447" s="74"/>
      <c r="N447" s="71" t="str">
        <f t="shared" si="19"/>
        <v/>
      </c>
      <c r="O447" s="99" t="str">
        <f t="shared" si="20"/>
        <v>/</v>
      </c>
    </row>
    <row r="448" spans="2:15" ht="20.100000000000001" customHeight="1">
      <c r="B448" s="121"/>
      <c r="C448" s="121"/>
      <c r="D448" s="118"/>
      <c r="E448" s="119"/>
      <c r="F448" s="120"/>
      <c r="G448" s="141"/>
      <c r="H448" s="159"/>
      <c r="I448" s="159"/>
      <c r="J448" s="161"/>
      <c r="K448" s="159"/>
      <c r="L448" s="159"/>
      <c r="M448" s="74"/>
      <c r="N448" s="71" t="str">
        <f t="shared" si="19"/>
        <v/>
      </c>
      <c r="O448" s="99" t="str">
        <f t="shared" si="20"/>
        <v>/</v>
      </c>
    </row>
    <row r="449" spans="2:15" ht="20.100000000000001" customHeight="1">
      <c r="B449" s="121"/>
      <c r="C449" s="121"/>
      <c r="D449" s="118"/>
      <c r="E449" s="119"/>
      <c r="F449" s="120"/>
      <c r="G449" s="141"/>
      <c r="H449" s="159"/>
      <c r="I449" s="159"/>
      <c r="J449" s="161"/>
      <c r="K449" s="159"/>
      <c r="L449" s="159"/>
      <c r="M449" s="74"/>
      <c r="N449" s="71" t="str">
        <f t="shared" si="19"/>
        <v/>
      </c>
      <c r="O449" s="99" t="str">
        <f t="shared" si="20"/>
        <v>/</v>
      </c>
    </row>
    <row r="450" spans="2:15" ht="20.100000000000001" customHeight="1">
      <c r="B450" s="121"/>
      <c r="C450" s="121"/>
      <c r="D450" s="118"/>
      <c r="E450" s="119"/>
      <c r="F450" s="120"/>
      <c r="G450" s="141"/>
      <c r="H450" s="159"/>
      <c r="I450" s="159"/>
      <c r="J450" s="161"/>
      <c r="K450" s="159"/>
      <c r="L450" s="159"/>
      <c r="M450" s="74"/>
      <c r="N450" s="71" t="str">
        <f t="shared" si="19"/>
        <v/>
      </c>
      <c r="O450" s="99" t="str">
        <f t="shared" si="20"/>
        <v>/</v>
      </c>
    </row>
    <row r="451" spans="2:15" ht="20.100000000000001" customHeight="1">
      <c r="B451" s="121"/>
      <c r="C451" s="121"/>
      <c r="D451" s="118"/>
      <c r="E451" s="119"/>
      <c r="F451" s="120"/>
      <c r="G451" s="141"/>
      <c r="H451" s="159"/>
      <c r="I451" s="159"/>
      <c r="J451" s="161"/>
      <c r="K451" s="159"/>
      <c r="L451" s="159"/>
      <c r="M451" s="74"/>
      <c r="N451" s="71" t="str">
        <f t="shared" si="19"/>
        <v/>
      </c>
      <c r="O451" s="99" t="str">
        <f t="shared" si="20"/>
        <v>/</v>
      </c>
    </row>
    <row r="452" spans="2:15" ht="20.100000000000001" customHeight="1">
      <c r="B452" s="121"/>
      <c r="C452" s="121"/>
      <c r="D452" s="118"/>
      <c r="E452" s="119"/>
      <c r="F452" s="120"/>
      <c r="G452" s="141"/>
      <c r="H452" s="159"/>
      <c r="I452" s="159"/>
      <c r="J452" s="161"/>
      <c r="K452" s="159"/>
      <c r="L452" s="159"/>
      <c r="M452" s="74"/>
      <c r="N452" s="71" t="str">
        <f t="shared" ref="N452:N515" si="21">B452&amp;C452</f>
        <v/>
      </c>
      <c r="O452" s="99" t="str">
        <f t="shared" ref="O452:O515" si="22">B452&amp;"/"&amp;C452</f>
        <v>/</v>
      </c>
    </row>
    <row r="453" spans="2:15" ht="20.100000000000001" customHeight="1">
      <c r="B453" s="121"/>
      <c r="C453" s="121"/>
      <c r="D453" s="118"/>
      <c r="E453" s="119"/>
      <c r="F453" s="120"/>
      <c r="G453" s="141"/>
      <c r="H453" s="159"/>
      <c r="I453" s="159"/>
      <c r="J453" s="161"/>
      <c r="K453" s="159"/>
      <c r="L453" s="159"/>
      <c r="M453" s="74"/>
      <c r="N453" s="71" t="str">
        <f t="shared" si="21"/>
        <v/>
      </c>
      <c r="O453" s="99" t="str">
        <f t="shared" si="22"/>
        <v>/</v>
      </c>
    </row>
    <row r="454" spans="2:15" ht="20.100000000000001" customHeight="1">
      <c r="B454" s="121"/>
      <c r="C454" s="121"/>
      <c r="D454" s="118"/>
      <c r="E454" s="119"/>
      <c r="F454" s="120"/>
      <c r="G454" s="141"/>
      <c r="H454" s="159"/>
      <c r="I454" s="159"/>
      <c r="J454" s="161"/>
      <c r="K454" s="159"/>
      <c r="L454" s="159"/>
      <c r="M454" s="74"/>
      <c r="N454" s="71" t="str">
        <f t="shared" si="21"/>
        <v/>
      </c>
      <c r="O454" s="99" t="str">
        <f t="shared" si="22"/>
        <v>/</v>
      </c>
    </row>
    <row r="455" spans="2:15" ht="20.100000000000001" customHeight="1">
      <c r="B455" s="121"/>
      <c r="C455" s="121"/>
      <c r="D455" s="118"/>
      <c r="E455" s="119"/>
      <c r="F455" s="120"/>
      <c r="G455" s="141"/>
      <c r="H455" s="159"/>
      <c r="I455" s="159"/>
      <c r="J455" s="161"/>
      <c r="K455" s="159"/>
      <c r="L455" s="159"/>
      <c r="M455" s="74"/>
      <c r="N455" s="71" t="str">
        <f t="shared" si="21"/>
        <v/>
      </c>
      <c r="O455" s="99" t="str">
        <f t="shared" si="22"/>
        <v>/</v>
      </c>
    </row>
    <row r="456" spans="2:15" ht="20.100000000000001" customHeight="1">
      <c r="B456" s="121"/>
      <c r="C456" s="121"/>
      <c r="D456" s="118"/>
      <c r="E456" s="119"/>
      <c r="F456" s="120"/>
      <c r="G456" s="141"/>
      <c r="H456" s="159"/>
      <c r="I456" s="159"/>
      <c r="J456" s="161"/>
      <c r="K456" s="159"/>
      <c r="L456" s="159"/>
      <c r="M456" s="74"/>
      <c r="N456" s="71" t="str">
        <f t="shared" si="21"/>
        <v/>
      </c>
      <c r="O456" s="99" t="str">
        <f t="shared" si="22"/>
        <v>/</v>
      </c>
    </row>
    <row r="457" spans="2:15" ht="20.100000000000001" customHeight="1">
      <c r="B457" s="121"/>
      <c r="C457" s="121"/>
      <c r="D457" s="118"/>
      <c r="E457" s="119"/>
      <c r="F457" s="120"/>
      <c r="G457" s="141"/>
      <c r="H457" s="159"/>
      <c r="I457" s="159"/>
      <c r="J457" s="161"/>
      <c r="K457" s="159"/>
      <c r="L457" s="159"/>
      <c r="M457" s="74"/>
      <c r="N457" s="71" t="str">
        <f t="shared" si="21"/>
        <v/>
      </c>
      <c r="O457" s="99" t="str">
        <f t="shared" si="22"/>
        <v>/</v>
      </c>
    </row>
    <row r="458" spans="2:15" ht="20.100000000000001" customHeight="1">
      <c r="B458" s="121"/>
      <c r="C458" s="121"/>
      <c r="D458" s="118"/>
      <c r="E458" s="119"/>
      <c r="F458" s="120"/>
      <c r="G458" s="141"/>
      <c r="H458" s="159"/>
      <c r="I458" s="159"/>
      <c r="J458" s="161"/>
      <c r="K458" s="159"/>
      <c r="L458" s="159"/>
      <c r="M458" s="74"/>
      <c r="N458" s="71" t="str">
        <f t="shared" si="21"/>
        <v/>
      </c>
      <c r="O458" s="99" t="str">
        <f t="shared" si="22"/>
        <v>/</v>
      </c>
    </row>
    <row r="459" spans="2:15" ht="20.100000000000001" customHeight="1">
      <c r="B459" s="121"/>
      <c r="C459" s="121"/>
      <c r="D459" s="118"/>
      <c r="E459" s="119"/>
      <c r="F459" s="120"/>
      <c r="G459" s="141"/>
      <c r="H459" s="159"/>
      <c r="I459" s="159"/>
      <c r="J459" s="161"/>
      <c r="K459" s="159"/>
      <c r="L459" s="159"/>
      <c r="M459" s="74"/>
      <c r="N459" s="71" t="str">
        <f t="shared" si="21"/>
        <v/>
      </c>
      <c r="O459" s="99" t="str">
        <f t="shared" si="22"/>
        <v>/</v>
      </c>
    </row>
    <row r="460" spans="2:15" ht="20.100000000000001" customHeight="1">
      <c r="B460" s="121"/>
      <c r="C460" s="121"/>
      <c r="D460" s="118"/>
      <c r="E460" s="119"/>
      <c r="F460" s="120"/>
      <c r="G460" s="141"/>
      <c r="H460" s="159"/>
      <c r="I460" s="159"/>
      <c r="J460" s="161"/>
      <c r="K460" s="159"/>
      <c r="L460" s="159"/>
      <c r="M460" s="74"/>
      <c r="N460" s="71" t="str">
        <f t="shared" si="21"/>
        <v/>
      </c>
      <c r="O460" s="99" t="str">
        <f t="shared" si="22"/>
        <v>/</v>
      </c>
    </row>
    <row r="461" spans="2:15" ht="20.100000000000001" customHeight="1">
      <c r="B461" s="121"/>
      <c r="C461" s="121"/>
      <c r="D461" s="118"/>
      <c r="E461" s="119"/>
      <c r="F461" s="120"/>
      <c r="G461" s="141"/>
      <c r="H461" s="159"/>
      <c r="I461" s="159"/>
      <c r="J461" s="161"/>
      <c r="K461" s="159"/>
      <c r="L461" s="159"/>
      <c r="M461" s="74"/>
      <c r="N461" s="71" t="str">
        <f t="shared" si="21"/>
        <v/>
      </c>
      <c r="O461" s="99" t="str">
        <f t="shared" si="22"/>
        <v>/</v>
      </c>
    </row>
    <row r="462" spans="2:15" ht="20.100000000000001" customHeight="1">
      <c r="B462" s="121"/>
      <c r="C462" s="121"/>
      <c r="D462" s="118"/>
      <c r="E462" s="119"/>
      <c r="F462" s="120"/>
      <c r="G462" s="141"/>
      <c r="H462" s="159"/>
      <c r="I462" s="159"/>
      <c r="J462" s="161"/>
      <c r="K462" s="159"/>
      <c r="L462" s="159"/>
      <c r="M462" s="74"/>
      <c r="N462" s="71" t="str">
        <f t="shared" si="21"/>
        <v/>
      </c>
      <c r="O462" s="99" t="str">
        <f t="shared" si="22"/>
        <v>/</v>
      </c>
    </row>
    <row r="463" spans="2:15" ht="20.100000000000001" customHeight="1">
      <c r="B463" s="121"/>
      <c r="C463" s="121"/>
      <c r="D463" s="118"/>
      <c r="E463" s="119"/>
      <c r="F463" s="120"/>
      <c r="G463" s="141"/>
      <c r="H463" s="159"/>
      <c r="I463" s="159"/>
      <c r="J463" s="161"/>
      <c r="K463" s="159"/>
      <c r="L463" s="159"/>
      <c r="M463" s="74"/>
      <c r="N463" s="71" t="str">
        <f t="shared" si="21"/>
        <v/>
      </c>
      <c r="O463" s="99" t="str">
        <f t="shared" si="22"/>
        <v>/</v>
      </c>
    </row>
    <row r="464" spans="2:15" ht="20.100000000000001" customHeight="1">
      <c r="B464" s="121"/>
      <c r="C464" s="121"/>
      <c r="D464" s="118"/>
      <c r="E464" s="119"/>
      <c r="F464" s="120"/>
      <c r="G464" s="141"/>
      <c r="H464" s="159"/>
      <c r="I464" s="159"/>
      <c r="J464" s="161"/>
      <c r="K464" s="159"/>
      <c r="L464" s="159"/>
      <c r="M464" s="74"/>
      <c r="N464" s="71" t="str">
        <f t="shared" si="21"/>
        <v/>
      </c>
      <c r="O464" s="99" t="str">
        <f t="shared" si="22"/>
        <v>/</v>
      </c>
    </row>
    <row r="465" spans="2:15" ht="20.100000000000001" customHeight="1">
      <c r="B465" s="121"/>
      <c r="C465" s="121"/>
      <c r="D465" s="118"/>
      <c r="E465" s="119"/>
      <c r="F465" s="120"/>
      <c r="G465" s="141"/>
      <c r="H465" s="159"/>
      <c r="I465" s="159"/>
      <c r="J465" s="161"/>
      <c r="K465" s="159"/>
      <c r="L465" s="159"/>
      <c r="M465" s="74"/>
      <c r="N465" s="71" t="str">
        <f t="shared" si="21"/>
        <v/>
      </c>
      <c r="O465" s="99" t="str">
        <f t="shared" si="22"/>
        <v>/</v>
      </c>
    </row>
    <row r="466" spans="2:15" ht="20.100000000000001" customHeight="1">
      <c r="B466" s="121"/>
      <c r="C466" s="121"/>
      <c r="D466" s="118"/>
      <c r="E466" s="119"/>
      <c r="F466" s="120"/>
      <c r="G466" s="141"/>
      <c r="H466" s="159"/>
      <c r="I466" s="159"/>
      <c r="J466" s="161"/>
      <c r="K466" s="159"/>
      <c r="L466" s="159"/>
      <c r="M466" s="74"/>
      <c r="N466" s="71" t="str">
        <f t="shared" si="21"/>
        <v/>
      </c>
      <c r="O466" s="99" t="str">
        <f t="shared" si="22"/>
        <v>/</v>
      </c>
    </row>
    <row r="467" spans="2:15" ht="20.100000000000001" customHeight="1">
      <c r="B467" s="121"/>
      <c r="C467" s="121"/>
      <c r="D467" s="118"/>
      <c r="E467" s="119"/>
      <c r="F467" s="120"/>
      <c r="G467" s="141"/>
      <c r="H467" s="159"/>
      <c r="I467" s="159"/>
      <c r="J467" s="161"/>
      <c r="K467" s="159"/>
      <c r="L467" s="159"/>
      <c r="M467" s="74"/>
      <c r="N467" s="71" t="str">
        <f t="shared" si="21"/>
        <v/>
      </c>
      <c r="O467" s="99" t="str">
        <f t="shared" si="22"/>
        <v>/</v>
      </c>
    </row>
    <row r="468" spans="2:15" ht="20.100000000000001" customHeight="1">
      <c r="B468" s="121"/>
      <c r="C468" s="121"/>
      <c r="D468" s="118"/>
      <c r="E468" s="119"/>
      <c r="F468" s="120"/>
      <c r="G468" s="141"/>
      <c r="H468" s="159"/>
      <c r="I468" s="159"/>
      <c r="J468" s="161"/>
      <c r="K468" s="159"/>
      <c r="L468" s="159"/>
      <c r="M468" s="74"/>
      <c r="N468" s="71" t="str">
        <f t="shared" si="21"/>
        <v/>
      </c>
      <c r="O468" s="99" t="str">
        <f t="shared" si="22"/>
        <v>/</v>
      </c>
    </row>
    <row r="469" spans="2:15" ht="20.100000000000001" customHeight="1">
      <c r="B469" s="121"/>
      <c r="C469" s="121"/>
      <c r="D469" s="118"/>
      <c r="E469" s="119"/>
      <c r="F469" s="120"/>
      <c r="G469" s="141"/>
      <c r="H469" s="159"/>
      <c r="I469" s="159"/>
      <c r="J469" s="161"/>
      <c r="K469" s="159"/>
      <c r="L469" s="159"/>
      <c r="M469" s="74"/>
      <c r="N469" s="71" t="str">
        <f t="shared" si="21"/>
        <v/>
      </c>
      <c r="O469" s="99" t="str">
        <f t="shared" si="22"/>
        <v>/</v>
      </c>
    </row>
    <row r="470" spans="2:15" ht="20.100000000000001" customHeight="1">
      <c r="B470" s="121"/>
      <c r="C470" s="121"/>
      <c r="D470" s="118"/>
      <c r="E470" s="119"/>
      <c r="F470" s="120"/>
      <c r="G470" s="141"/>
      <c r="H470" s="159"/>
      <c r="I470" s="159"/>
      <c r="J470" s="161"/>
      <c r="K470" s="159"/>
      <c r="L470" s="159"/>
      <c r="M470" s="74"/>
      <c r="N470" s="71" t="str">
        <f t="shared" si="21"/>
        <v/>
      </c>
      <c r="O470" s="99" t="str">
        <f t="shared" si="22"/>
        <v>/</v>
      </c>
    </row>
    <row r="471" spans="2:15" ht="20.100000000000001" customHeight="1">
      <c r="B471" s="121"/>
      <c r="C471" s="121"/>
      <c r="D471" s="118"/>
      <c r="E471" s="119"/>
      <c r="F471" s="120"/>
      <c r="G471" s="141"/>
      <c r="H471" s="159"/>
      <c r="I471" s="159"/>
      <c r="J471" s="161"/>
      <c r="K471" s="159"/>
      <c r="L471" s="159"/>
      <c r="M471" s="74"/>
      <c r="N471" s="71" t="str">
        <f t="shared" si="21"/>
        <v/>
      </c>
      <c r="O471" s="99" t="str">
        <f t="shared" si="22"/>
        <v>/</v>
      </c>
    </row>
    <row r="472" spans="2:15" ht="20.100000000000001" customHeight="1">
      <c r="B472" s="121"/>
      <c r="C472" s="121"/>
      <c r="D472" s="118"/>
      <c r="E472" s="119"/>
      <c r="F472" s="120"/>
      <c r="G472" s="141"/>
      <c r="H472" s="159"/>
      <c r="I472" s="159"/>
      <c r="J472" s="161"/>
      <c r="K472" s="159"/>
      <c r="L472" s="159"/>
      <c r="M472" s="74"/>
      <c r="N472" s="71" t="str">
        <f t="shared" si="21"/>
        <v/>
      </c>
      <c r="O472" s="99" t="str">
        <f t="shared" si="22"/>
        <v>/</v>
      </c>
    </row>
    <row r="473" spans="2:15" ht="20.100000000000001" customHeight="1">
      <c r="B473" s="121"/>
      <c r="C473" s="121"/>
      <c r="D473" s="118"/>
      <c r="E473" s="119"/>
      <c r="F473" s="120"/>
      <c r="G473" s="141"/>
      <c r="H473" s="159"/>
      <c r="I473" s="159"/>
      <c r="J473" s="161"/>
      <c r="K473" s="159"/>
      <c r="L473" s="159"/>
      <c r="M473" s="74"/>
      <c r="N473" s="71" t="str">
        <f t="shared" si="21"/>
        <v/>
      </c>
      <c r="O473" s="99" t="str">
        <f t="shared" si="22"/>
        <v>/</v>
      </c>
    </row>
    <row r="474" spans="2:15" ht="20.100000000000001" customHeight="1">
      <c r="B474" s="121"/>
      <c r="C474" s="121"/>
      <c r="D474" s="118"/>
      <c r="E474" s="119"/>
      <c r="F474" s="120"/>
      <c r="G474" s="141"/>
      <c r="H474" s="159"/>
      <c r="I474" s="159"/>
      <c r="J474" s="161"/>
      <c r="K474" s="159"/>
      <c r="L474" s="159"/>
      <c r="M474" s="74"/>
      <c r="N474" s="71" t="str">
        <f t="shared" si="21"/>
        <v/>
      </c>
      <c r="O474" s="99" t="str">
        <f t="shared" si="22"/>
        <v>/</v>
      </c>
    </row>
    <row r="475" spans="2:15" ht="20.100000000000001" customHeight="1">
      <c r="B475" s="121"/>
      <c r="C475" s="121"/>
      <c r="D475" s="118"/>
      <c r="E475" s="119"/>
      <c r="F475" s="120"/>
      <c r="G475" s="141"/>
      <c r="H475" s="159"/>
      <c r="I475" s="159"/>
      <c r="J475" s="161"/>
      <c r="K475" s="159"/>
      <c r="L475" s="159"/>
      <c r="M475" s="74"/>
      <c r="N475" s="71" t="str">
        <f t="shared" si="21"/>
        <v/>
      </c>
      <c r="O475" s="99" t="str">
        <f t="shared" si="22"/>
        <v>/</v>
      </c>
    </row>
    <row r="476" spans="2:15" ht="20.100000000000001" customHeight="1">
      <c r="B476" s="121"/>
      <c r="C476" s="121"/>
      <c r="D476" s="118"/>
      <c r="E476" s="119"/>
      <c r="F476" s="120"/>
      <c r="G476" s="141"/>
      <c r="H476" s="159"/>
      <c r="I476" s="159"/>
      <c r="J476" s="161"/>
      <c r="K476" s="159"/>
      <c r="L476" s="159"/>
      <c r="M476" s="74"/>
      <c r="N476" s="71" t="str">
        <f t="shared" si="21"/>
        <v/>
      </c>
      <c r="O476" s="99" t="str">
        <f t="shared" si="22"/>
        <v>/</v>
      </c>
    </row>
    <row r="477" spans="2:15" ht="20.100000000000001" customHeight="1">
      <c r="B477" s="121"/>
      <c r="C477" s="121"/>
      <c r="D477" s="118"/>
      <c r="E477" s="119"/>
      <c r="F477" s="120"/>
      <c r="G477" s="141"/>
      <c r="H477" s="159"/>
      <c r="I477" s="159"/>
      <c r="J477" s="161"/>
      <c r="K477" s="159"/>
      <c r="L477" s="159"/>
      <c r="M477" s="74"/>
      <c r="N477" s="71" t="str">
        <f t="shared" si="21"/>
        <v/>
      </c>
      <c r="O477" s="99" t="str">
        <f t="shared" si="22"/>
        <v>/</v>
      </c>
    </row>
    <row r="478" spans="2:15" ht="20.100000000000001" customHeight="1">
      <c r="B478" s="121"/>
      <c r="C478" s="121"/>
      <c r="D478" s="118"/>
      <c r="E478" s="119"/>
      <c r="F478" s="120"/>
      <c r="G478" s="141"/>
      <c r="H478" s="159"/>
      <c r="I478" s="159"/>
      <c r="J478" s="161"/>
      <c r="K478" s="159"/>
      <c r="L478" s="159"/>
      <c r="M478" s="74"/>
      <c r="N478" s="71" t="str">
        <f t="shared" si="21"/>
        <v/>
      </c>
      <c r="O478" s="99" t="str">
        <f t="shared" si="22"/>
        <v>/</v>
      </c>
    </row>
    <row r="479" spans="2:15" ht="20.100000000000001" customHeight="1">
      <c r="B479" s="121"/>
      <c r="C479" s="121"/>
      <c r="D479" s="118"/>
      <c r="E479" s="119"/>
      <c r="F479" s="120"/>
      <c r="G479" s="141"/>
      <c r="H479" s="159"/>
      <c r="I479" s="159"/>
      <c r="J479" s="161"/>
      <c r="K479" s="159"/>
      <c r="L479" s="159"/>
      <c r="M479" s="74"/>
      <c r="N479" s="71" t="str">
        <f t="shared" si="21"/>
        <v/>
      </c>
      <c r="O479" s="99" t="str">
        <f t="shared" si="22"/>
        <v>/</v>
      </c>
    </row>
    <row r="480" spans="2:15" ht="20.100000000000001" customHeight="1">
      <c r="B480" s="121"/>
      <c r="C480" s="121"/>
      <c r="D480" s="118"/>
      <c r="E480" s="119"/>
      <c r="F480" s="120"/>
      <c r="G480" s="141"/>
      <c r="H480" s="159"/>
      <c r="I480" s="159"/>
      <c r="J480" s="161"/>
      <c r="K480" s="159"/>
      <c r="L480" s="159"/>
      <c r="M480" s="74"/>
      <c r="N480" s="71" t="str">
        <f t="shared" si="21"/>
        <v/>
      </c>
      <c r="O480" s="99" t="str">
        <f t="shared" si="22"/>
        <v>/</v>
      </c>
    </row>
    <row r="481" spans="2:15" ht="20.100000000000001" customHeight="1">
      <c r="B481" s="121"/>
      <c r="C481" s="121"/>
      <c r="D481" s="118"/>
      <c r="E481" s="119"/>
      <c r="F481" s="120"/>
      <c r="G481" s="141"/>
      <c r="H481" s="159"/>
      <c r="I481" s="159"/>
      <c r="J481" s="161"/>
      <c r="K481" s="159"/>
      <c r="L481" s="159"/>
      <c r="M481" s="74"/>
      <c r="N481" s="71" t="str">
        <f t="shared" si="21"/>
        <v/>
      </c>
      <c r="O481" s="99" t="str">
        <f t="shared" si="22"/>
        <v>/</v>
      </c>
    </row>
    <row r="482" spans="2:15" ht="20.100000000000001" customHeight="1">
      <c r="B482" s="121"/>
      <c r="C482" s="121"/>
      <c r="D482" s="118"/>
      <c r="E482" s="119"/>
      <c r="F482" s="120"/>
      <c r="G482" s="141"/>
      <c r="H482" s="159"/>
      <c r="I482" s="159"/>
      <c r="J482" s="161"/>
      <c r="K482" s="159"/>
      <c r="L482" s="159"/>
      <c r="M482" s="74"/>
      <c r="N482" s="71" t="str">
        <f t="shared" si="21"/>
        <v/>
      </c>
      <c r="O482" s="99" t="str">
        <f t="shared" si="22"/>
        <v>/</v>
      </c>
    </row>
    <row r="483" spans="2:15" ht="20.100000000000001" customHeight="1">
      <c r="B483" s="121"/>
      <c r="C483" s="121"/>
      <c r="D483" s="118"/>
      <c r="E483" s="119"/>
      <c r="F483" s="120"/>
      <c r="G483" s="141"/>
      <c r="H483" s="159"/>
      <c r="I483" s="159"/>
      <c r="J483" s="161"/>
      <c r="K483" s="159"/>
      <c r="L483" s="159"/>
      <c r="M483" s="74"/>
      <c r="N483" s="71" t="str">
        <f t="shared" si="21"/>
        <v/>
      </c>
      <c r="O483" s="99" t="str">
        <f t="shared" si="22"/>
        <v>/</v>
      </c>
    </row>
    <row r="484" spans="2:15" ht="20.100000000000001" customHeight="1">
      <c r="B484" s="121"/>
      <c r="C484" s="121"/>
      <c r="D484" s="118"/>
      <c r="E484" s="119"/>
      <c r="F484" s="120"/>
      <c r="G484" s="141"/>
      <c r="H484" s="159"/>
      <c r="I484" s="159"/>
      <c r="J484" s="161"/>
      <c r="K484" s="159"/>
      <c r="L484" s="159"/>
      <c r="M484" s="74"/>
      <c r="N484" s="71" t="str">
        <f t="shared" si="21"/>
        <v/>
      </c>
      <c r="O484" s="99" t="str">
        <f t="shared" si="22"/>
        <v>/</v>
      </c>
    </row>
    <row r="485" spans="2:15" ht="20.100000000000001" customHeight="1">
      <c r="B485" s="121"/>
      <c r="C485" s="121"/>
      <c r="D485" s="118"/>
      <c r="E485" s="119"/>
      <c r="F485" s="120"/>
      <c r="G485" s="141"/>
      <c r="H485" s="159"/>
      <c r="I485" s="159"/>
      <c r="J485" s="161"/>
      <c r="K485" s="159"/>
      <c r="L485" s="159"/>
      <c r="M485" s="74"/>
      <c r="N485" s="71" t="str">
        <f t="shared" si="21"/>
        <v/>
      </c>
      <c r="O485" s="99" t="str">
        <f t="shared" si="22"/>
        <v>/</v>
      </c>
    </row>
    <row r="486" spans="2:15" ht="20.100000000000001" customHeight="1">
      <c r="B486" s="121"/>
      <c r="C486" s="121"/>
      <c r="D486" s="118"/>
      <c r="E486" s="119"/>
      <c r="F486" s="120"/>
      <c r="G486" s="141"/>
      <c r="H486" s="159"/>
      <c r="I486" s="159"/>
      <c r="J486" s="161"/>
      <c r="K486" s="159"/>
      <c r="L486" s="159"/>
      <c r="M486" s="74"/>
      <c r="N486" s="71" t="str">
        <f t="shared" si="21"/>
        <v/>
      </c>
      <c r="O486" s="99" t="str">
        <f t="shared" si="22"/>
        <v>/</v>
      </c>
    </row>
    <row r="487" spans="2:15" ht="20.100000000000001" customHeight="1">
      <c r="B487" s="121"/>
      <c r="C487" s="121"/>
      <c r="D487" s="118"/>
      <c r="E487" s="119"/>
      <c r="F487" s="120"/>
      <c r="G487" s="141"/>
      <c r="H487" s="159"/>
      <c r="I487" s="159"/>
      <c r="J487" s="161"/>
      <c r="K487" s="159"/>
      <c r="L487" s="159"/>
      <c r="M487" s="74"/>
      <c r="N487" s="71" t="str">
        <f t="shared" si="21"/>
        <v/>
      </c>
      <c r="O487" s="99" t="str">
        <f t="shared" si="22"/>
        <v>/</v>
      </c>
    </row>
    <row r="488" spans="2:15" ht="20.100000000000001" customHeight="1">
      <c r="B488" s="121"/>
      <c r="C488" s="121"/>
      <c r="D488" s="118"/>
      <c r="E488" s="119"/>
      <c r="F488" s="120"/>
      <c r="G488" s="141"/>
      <c r="H488" s="159"/>
      <c r="I488" s="159"/>
      <c r="J488" s="161"/>
      <c r="K488" s="159"/>
      <c r="L488" s="159"/>
      <c r="M488" s="74"/>
      <c r="N488" s="71" t="str">
        <f t="shared" si="21"/>
        <v/>
      </c>
      <c r="O488" s="99" t="str">
        <f t="shared" si="22"/>
        <v>/</v>
      </c>
    </row>
    <row r="489" spans="2:15" ht="20.100000000000001" customHeight="1">
      <c r="B489" s="121"/>
      <c r="C489" s="121"/>
      <c r="D489" s="118"/>
      <c r="E489" s="119"/>
      <c r="F489" s="120"/>
      <c r="G489" s="141"/>
      <c r="H489" s="159"/>
      <c r="I489" s="159"/>
      <c r="J489" s="161"/>
      <c r="K489" s="159"/>
      <c r="L489" s="159"/>
      <c r="M489" s="74"/>
      <c r="N489" s="71" t="str">
        <f t="shared" si="21"/>
        <v/>
      </c>
      <c r="O489" s="99" t="str">
        <f t="shared" si="22"/>
        <v>/</v>
      </c>
    </row>
    <row r="490" spans="2:15" ht="20.100000000000001" customHeight="1">
      <c r="B490" s="121"/>
      <c r="C490" s="121"/>
      <c r="D490" s="118"/>
      <c r="E490" s="119"/>
      <c r="F490" s="120"/>
      <c r="G490" s="141"/>
      <c r="H490" s="159"/>
      <c r="I490" s="159"/>
      <c r="J490" s="161"/>
      <c r="K490" s="159"/>
      <c r="L490" s="159"/>
      <c r="M490" s="74"/>
      <c r="N490" s="71" t="str">
        <f t="shared" si="21"/>
        <v/>
      </c>
      <c r="O490" s="99" t="str">
        <f t="shared" si="22"/>
        <v>/</v>
      </c>
    </row>
    <row r="491" spans="2:15" ht="20.100000000000001" customHeight="1">
      <c r="B491" s="121"/>
      <c r="C491" s="121"/>
      <c r="D491" s="118"/>
      <c r="E491" s="119"/>
      <c r="F491" s="120"/>
      <c r="G491" s="141"/>
      <c r="H491" s="159"/>
      <c r="I491" s="159"/>
      <c r="J491" s="161"/>
      <c r="K491" s="159"/>
      <c r="L491" s="159"/>
      <c r="M491" s="74"/>
      <c r="N491" s="71" t="str">
        <f t="shared" si="21"/>
        <v/>
      </c>
      <c r="O491" s="99" t="str">
        <f t="shared" si="22"/>
        <v>/</v>
      </c>
    </row>
    <row r="492" spans="2:15" ht="20.100000000000001" customHeight="1">
      <c r="B492" s="121"/>
      <c r="C492" s="121"/>
      <c r="D492" s="118"/>
      <c r="E492" s="119"/>
      <c r="F492" s="120"/>
      <c r="G492" s="141"/>
      <c r="H492" s="159"/>
      <c r="I492" s="159"/>
      <c r="J492" s="161"/>
      <c r="K492" s="159"/>
      <c r="L492" s="159"/>
      <c r="M492" s="74"/>
      <c r="N492" s="71" t="str">
        <f t="shared" si="21"/>
        <v/>
      </c>
      <c r="O492" s="99" t="str">
        <f t="shared" si="22"/>
        <v>/</v>
      </c>
    </row>
    <row r="493" spans="2:15" ht="20.100000000000001" customHeight="1">
      <c r="B493" s="121"/>
      <c r="C493" s="121"/>
      <c r="D493" s="118"/>
      <c r="E493" s="119"/>
      <c r="F493" s="120"/>
      <c r="G493" s="141"/>
      <c r="H493" s="159"/>
      <c r="I493" s="159"/>
      <c r="J493" s="161"/>
      <c r="K493" s="159"/>
      <c r="L493" s="159"/>
      <c r="M493" s="74"/>
      <c r="N493" s="71" t="str">
        <f t="shared" si="21"/>
        <v/>
      </c>
      <c r="O493" s="99" t="str">
        <f t="shared" si="22"/>
        <v>/</v>
      </c>
    </row>
    <row r="494" spans="2:15" ht="20.100000000000001" customHeight="1">
      <c r="B494" s="121"/>
      <c r="C494" s="121"/>
      <c r="D494" s="118"/>
      <c r="E494" s="119"/>
      <c r="F494" s="120"/>
      <c r="G494" s="141"/>
      <c r="H494" s="159"/>
      <c r="I494" s="159"/>
      <c r="J494" s="161"/>
      <c r="K494" s="159"/>
      <c r="L494" s="159"/>
      <c r="M494" s="74"/>
      <c r="N494" s="71" t="str">
        <f t="shared" si="21"/>
        <v/>
      </c>
      <c r="O494" s="99" t="str">
        <f t="shared" si="22"/>
        <v>/</v>
      </c>
    </row>
    <row r="495" spans="2:15" ht="20.100000000000001" customHeight="1">
      <c r="B495" s="121"/>
      <c r="C495" s="121"/>
      <c r="D495" s="118"/>
      <c r="E495" s="119"/>
      <c r="F495" s="120"/>
      <c r="G495" s="141"/>
      <c r="H495" s="159"/>
      <c r="I495" s="159"/>
      <c r="J495" s="161"/>
      <c r="K495" s="159"/>
      <c r="L495" s="159"/>
      <c r="M495" s="74"/>
      <c r="N495" s="71" t="str">
        <f t="shared" si="21"/>
        <v/>
      </c>
      <c r="O495" s="99" t="str">
        <f t="shared" si="22"/>
        <v>/</v>
      </c>
    </row>
    <row r="496" spans="2:15" ht="20.100000000000001" customHeight="1">
      <c r="B496" s="121"/>
      <c r="C496" s="121"/>
      <c r="D496" s="118"/>
      <c r="E496" s="119"/>
      <c r="F496" s="120"/>
      <c r="G496" s="141"/>
      <c r="H496" s="159"/>
      <c r="I496" s="159"/>
      <c r="J496" s="161"/>
      <c r="K496" s="159"/>
      <c r="L496" s="159"/>
      <c r="M496" s="74"/>
      <c r="N496" s="71" t="str">
        <f t="shared" si="21"/>
        <v/>
      </c>
      <c r="O496" s="99" t="str">
        <f t="shared" si="22"/>
        <v>/</v>
      </c>
    </row>
    <row r="497" spans="2:15" ht="20.100000000000001" customHeight="1">
      <c r="B497" s="121"/>
      <c r="C497" s="121"/>
      <c r="D497" s="118"/>
      <c r="E497" s="119"/>
      <c r="F497" s="120"/>
      <c r="G497" s="141"/>
      <c r="H497" s="159"/>
      <c r="I497" s="159"/>
      <c r="J497" s="161"/>
      <c r="K497" s="159"/>
      <c r="L497" s="159"/>
      <c r="M497" s="74"/>
      <c r="N497" s="71" t="str">
        <f t="shared" si="21"/>
        <v/>
      </c>
      <c r="O497" s="99" t="str">
        <f t="shared" si="22"/>
        <v>/</v>
      </c>
    </row>
    <row r="498" spans="2:15" ht="20.100000000000001" customHeight="1">
      <c r="B498" s="121"/>
      <c r="C498" s="121"/>
      <c r="D498" s="118"/>
      <c r="E498" s="119"/>
      <c r="F498" s="120"/>
      <c r="G498" s="141"/>
      <c r="H498" s="159"/>
      <c r="I498" s="159"/>
      <c r="J498" s="161"/>
      <c r="K498" s="159"/>
      <c r="L498" s="159"/>
      <c r="M498" s="74"/>
      <c r="N498" s="71" t="str">
        <f t="shared" si="21"/>
        <v/>
      </c>
      <c r="O498" s="99" t="str">
        <f t="shared" si="22"/>
        <v>/</v>
      </c>
    </row>
    <row r="499" spans="2:15" ht="20.100000000000001" customHeight="1">
      <c r="B499" s="121"/>
      <c r="C499" s="121"/>
      <c r="D499" s="118"/>
      <c r="E499" s="119"/>
      <c r="F499" s="120"/>
      <c r="G499" s="141"/>
      <c r="H499" s="159"/>
      <c r="I499" s="159"/>
      <c r="J499" s="161"/>
      <c r="K499" s="159"/>
      <c r="L499" s="159"/>
      <c r="M499" s="74"/>
      <c r="N499" s="71" t="str">
        <f t="shared" si="21"/>
        <v/>
      </c>
      <c r="O499" s="99" t="str">
        <f t="shared" si="22"/>
        <v>/</v>
      </c>
    </row>
    <row r="500" spans="2:15" ht="20.100000000000001" customHeight="1">
      <c r="B500" s="121"/>
      <c r="C500" s="121"/>
      <c r="D500" s="118"/>
      <c r="E500" s="119"/>
      <c r="F500" s="120"/>
      <c r="G500" s="141"/>
      <c r="H500" s="159"/>
      <c r="I500" s="159"/>
      <c r="J500" s="161"/>
      <c r="K500" s="159"/>
      <c r="L500" s="159"/>
      <c r="M500" s="74"/>
      <c r="N500" s="71" t="str">
        <f t="shared" si="21"/>
        <v/>
      </c>
      <c r="O500" s="99" t="str">
        <f t="shared" si="22"/>
        <v>/</v>
      </c>
    </row>
    <row r="501" spans="2:15" ht="20.100000000000001" customHeight="1">
      <c r="B501" s="121"/>
      <c r="C501" s="121"/>
      <c r="D501" s="118"/>
      <c r="E501" s="119"/>
      <c r="F501" s="120"/>
      <c r="G501" s="141"/>
      <c r="H501" s="159"/>
      <c r="I501" s="159"/>
      <c r="J501" s="161"/>
      <c r="K501" s="159"/>
      <c r="L501" s="159"/>
      <c r="M501" s="74"/>
      <c r="N501" s="71" t="str">
        <f t="shared" si="21"/>
        <v/>
      </c>
      <c r="O501" s="99" t="str">
        <f t="shared" si="22"/>
        <v>/</v>
      </c>
    </row>
    <row r="502" spans="2:15" ht="20.100000000000001" customHeight="1">
      <c r="B502" s="121"/>
      <c r="C502" s="121"/>
      <c r="D502" s="118"/>
      <c r="E502" s="119"/>
      <c r="F502" s="120"/>
      <c r="G502" s="141"/>
      <c r="H502" s="159"/>
      <c r="I502" s="159"/>
      <c r="J502" s="161"/>
      <c r="K502" s="159"/>
      <c r="L502" s="159"/>
      <c r="M502" s="74"/>
      <c r="N502" s="71" t="str">
        <f t="shared" si="21"/>
        <v/>
      </c>
      <c r="O502" s="99" t="str">
        <f t="shared" si="22"/>
        <v>/</v>
      </c>
    </row>
    <row r="503" spans="2:15" ht="20.100000000000001" customHeight="1">
      <c r="B503" s="121"/>
      <c r="C503" s="121"/>
      <c r="D503" s="118"/>
      <c r="E503" s="119"/>
      <c r="F503" s="120"/>
      <c r="G503" s="141"/>
      <c r="H503" s="159"/>
      <c r="I503" s="159"/>
      <c r="J503" s="161"/>
      <c r="K503" s="159"/>
      <c r="L503" s="159"/>
      <c r="M503" s="74"/>
      <c r="N503" s="71" t="str">
        <f t="shared" si="21"/>
        <v/>
      </c>
      <c r="O503" s="99" t="str">
        <f t="shared" si="22"/>
        <v>/</v>
      </c>
    </row>
    <row r="504" spans="2:15" ht="20.100000000000001" customHeight="1">
      <c r="B504" s="121"/>
      <c r="C504" s="121"/>
      <c r="D504" s="118"/>
      <c r="E504" s="119"/>
      <c r="F504" s="120"/>
      <c r="G504" s="141"/>
      <c r="H504" s="159"/>
      <c r="I504" s="159"/>
      <c r="J504" s="161"/>
      <c r="K504" s="159"/>
      <c r="L504" s="159"/>
      <c r="M504" s="74"/>
      <c r="N504" s="71" t="str">
        <f t="shared" si="21"/>
        <v/>
      </c>
      <c r="O504" s="99" t="str">
        <f t="shared" si="22"/>
        <v>/</v>
      </c>
    </row>
    <row r="505" spans="2:15" ht="20.100000000000001" customHeight="1">
      <c r="B505" s="121"/>
      <c r="C505" s="121"/>
      <c r="D505" s="118"/>
      <c r="E505" s="119"/>
      <c r="F505" s="120"/>
      <c r="G505" s="141"/>
      <c r="H505" s="159"/>
      <c r="I505" s="159"/>
      <c r="J505" s="161"/>
      <c r="K505" s="159"/>
      <c r="L505" s="159"/>
      <c r="M505" s="74"/>
      <c r="N505" s="71" t="str">
        <f t="shared" si="21"/>
        <v/>
      </c>
      <c r="O505" s="99" t="str">
        <f t="shared" si="22"/>
        <v>/</v>
      </c>
    </row>
    <row r="506" spans="2:15" ht="20.100000000000001" customHeight="1">
      <c r="B506" s="121"/>
      <c r="C506" s="121"/>
      <c r="D506" s="118"/>
      <c r="E506" s="119"/>
      <c r="F506" s="120"/>
      <c r="G506" s="141"/>
      <c r="H506" s="159"/>
      <c r="I506" s="159"/>
      <c r="J506" s="161"/>
      <c r="K506" s="159"/>
      <c r="L506" s="159"/>
      <c r="M506" s="74"/>
      <c r="N506" s="71" t="str">
        <f t="shared" si="21"/>
        <v/>
      </c>
      <c r="O506" s="99" t="str">
        <f t="shared" si="22"/>
        <v>/</v>
      </c>
    </row>
    <row r="507" spans="2:15" ht="20.100000000000001" customHeight="1">
      <c r="B507" s="121"/>
      <c r="C507" s="121"/>
      <c r="D507" s="118"/>
      <c r="E507" s="119"/>
      <c r="F507" s="120"/>
      <c r="G507" s="141"/>
      <c r="H507" s="159"/>
      <c r="I507" s="159"/>
      <c r="J507" s="161"/>
      <c r="K507" s="159"/>
      <c r="L507" s="159"/>
      <c r="M507" s="74"/>
      <c r="N507" s="71" t="str">
        <f t="shared" si="21"/>
        <v/>
      </c>
      <c r="O507" s="99" t="str">
        <f t="shared" si="22"/>
        <v>/</v>
      </c>
    </row>
    <row r="508" spans="2:15" ht="20.100000000000001" customHeight="1">
      <c r="B508" s="121"/>
      <c r="C508" s="121"/>
      <c r="D508" s="118"/>
      <c r="E508" s="119"/>
      <c r="F508" s="120"/>
      <c r="G508" s="141"/>
      <c r="H508" s="159"/>
      <c r="I508" s="159"/>
      <c r="J508" s="161"/>
      <c r="K508" s="159"/>
      <c r="L508" s="159"/>
      <c r="M508" s="74"/>
      <c r="N508" s="71" t="str">
        <f t="shared" si="21"/>
        <v/>
      </c>
      <c r="O508" s="99" t="str">
        <f t="shared" si="22"/>
        <v>/</v>
      </c>
    </row>
    <row r="509" spans="2:15" ht="20.100000000000001" customHeight="1">
      <c r="B509" s="121"/>
      <c r="C509" s="121"/>
      <c r="D509" s="118"/>
      <c r="E509" s="119"/>
      <c r="F509" s="120"/>
      <c r="G509" s="141"/>
      <c r="H509" s="159"/>
      <c r="I509" s="159"/>
      <c r="J509" s="161"/>
      <c r="K509" s="159"/>
      <c r="L509" s="159"/>
      <c r="M509" s="74"/>
      <c r="N509" s="71" t="str">
        <f t="shared" si="21"/>
        <v/>
      </c>
      <c r="O509" s="99" t="str">
        <f t="shared" si="22"/>
        <v>/</v>
      </c>
    </row>
    <row r="510" spans="2:15" ht="20.100000000000001" customHeight="1">
      <c r="B510" s="121"/>
      <c r="C510" s="121"/>
      <c r="D510" s="134"/>
      <c r="E510" s="119"/>
      <c r="F510" s="120"/>
      <c r="G510" s="141"/>
      <c r="H510" s="159"/>
      <c r="I510" s="159"/>
      <c r="J510" s="161"/>
      <c r="K510" s="159"/>
      <c r="L510" s="159"/>
      <c r="M510" s="74"/>
      <c r="N510" s="71" t="str">
        <f t="shared" si="21"/>
        <v/>
      </c>
      <c r="O510" s="99" t="str">
        <f t="shared" si="22"/>
        <v>/</v>
      </c>
    </row>
    <row r="511" spans="2:15" ht="20.100000000000001" customHeight="1">
      <c r="B511" s="121"/>
      <c r="C511" s="121"/>
      <c r="D511" s="134"/>
      <c r="E511" s="119"/>
      <c r="F511" s="120"/>
      <c r="G511" s="141"/>
      <c r="H511" s="159"/>
      <c r="I511" s="159"/>
      <c r="J511" s="161"/>
      <c r="K511" s="159"/>
      <c r="L511" s="159"/>
      <c r="M511" s="74"/>
      <c r="N511" s="71" t="str">
        <f t="shared" si="21"/>
        <v/>
      </c>
      <c r="O511" s="99" t="str">
        <f t="shared" si="22"/>
        <v>/</v>
      </c>
    </row>
    <row r="512" spans="2:15" ht="20.100000000000001" customHeight="1">
      <c r="B512" s="121"/>
      <c r="C512" s="121"/>
      <c r="D512" s="134"/>
      <c r="E512" s="119"/>
      <c r="F512" s="120"/>
      <c r="G512" s="141"/>
      <c r="H512" s="159"/>
      <c r="I512" s="159"/>
      <c r="J512" s="161"/>
      <c r="K512" s="159"/>
      <c r="L512" s="159"/>
      <c r="M512" s="74"/>
      <c r="N512" s="71" t="str">
        <f t="shared" si="21"/>
        <v/>
      </c>
      <c r="O512" s="99" t="str">
        <f t="shared" si="22"/>
        <v>/</v>
      </c>
    </row>
    <row r="513" spans="2:15" ht="20.100000000000001" customHeight="1">
      <c r="B513" s="121"/>
      <c r="C513" s="121"/>
      <c r="D513" s="134"/>
      <c r="E513" s="119"/>
      <c r="F513" s="120"/>
      <c r="G513" s="141"/>
      <c r="H513" s="159"/>
      <c r="I513" s="159"/>
      <c r="J513" s="161"/>
      <c r="K513" s="159"/>
      <c r="L513" s="159"/>
      <c r="M513" s="74"/>
      <c r="N513" s="71" t="str">
        <f t="shared" si="21"/>
        <v/>
      </c>
      <c r="O513" s="99" t="str">
        <f t="shared" si="22"/>
        <v>/</v>
      </c>
    </row>
    <row r="514" spans="2:15" ht="20.100000000000001" customHeight="1">
      <c r="B514" s="121"/>
      <c r="C514" s="121"/>
      <c r="D514" s="134"/>
      <c r="E514" s="119"/>
      <c r="F514" s="120"/>
      <c r="G514" s="141"/>
      <c r="H514" s="159"/>
      <c r="I514" s="159"/>
      <c r="J514" s="161"/>
      <c r="K514" s="159"/>
      <c r="L514" s="159"/>
      <c r="M514" s="74"/>
      <c r="N514" s="71" t="str">
        <f t="shared" si="21"/>
        <v/>
      </c>
      <c r="O514" s="99" t="str">
        <f t="shared" si="22"/>
        <v>/</v>
      </c>
    </row>
    <row r="515" spans="2:15" ht="20.100000000000001" customHeight="1">
      <c r="B515" s="121"/>
      <c r="C515" s="121"/>
      <c r="D515" s="134"/>
      <c r="E515" s="119"/>
      <c r="F515" s="120"/>
      <c r="G515" s="141"/>
      <c r="H515" s="159"/>
      <c r="I515" s="159"/>
      <c r="J515" s="161"/>
      <c r="K515" s="159"/>
      <c r="L515" s="159"/>
      <c r="M515" s="74"/>
      <c r="N515" s="71" t="str">
        <f t="shared" si="21"/>
        <v/>
      </c>
      <c r="O515" s="99" t="str">
        <f t="shared" si="22"/>
        <v>/</v>
      </c>
    </row>
    <row r="516" spans="2:15" ht="20.100000000000001" customHeight="1">
      <c r="B516" s="121"/>
      <c r="C516" s="121"/>
      <c r="D516" s="134"/>
      <c r="E516" s="119"/>
      <c r="F516" s="120"/>
      <c r="G516" s="141"/>
      <c r="H516" s="159"/>
      <c r="I516" s="159"/>
      <c r="J516" s="161"/>
      <c r="K516" s="159"/>
      <c r="L516" s="159"/>
      <c r="M516" s="74"/>
      <c r="N516" s="71" t="str">
        <f t="shared" ref="N516:N579" si="23">B516&amp;C516</f>
        <v/>
      </c>
      <c r="O516" s="99" t="str">
        <f t="shared" ref="O516:O579" si="24">B516&amp;"/"&amp;C516</f>
        <v>/</v>
      </c>
    </row>
    <row r="517" spans="2:15" ht="20.100000000000001" customHeight="1">
      <c r="B517" s="121"/>
      <c r="C517" s="121"/>
      <c r="D517" s="134"/>
      <c r="E517" s="119"/>
      <c r="F517" s="120"/>
      <c r="G517" s="141"/>
      <c r="H517" s="159"/>
      <c r="I517" s="159"/>
      <c r="J517" s="161"/>
      <c r="K517" s="159"/>
      <c r="L517" s="159"/>
      <c r="M517" s="74"/>
      <c r="N517" s="71" t="str">
        <f t="shared" si="23"/>
        <v/>
      </c>
      <c r="O517" s="99" t="str">
        <f t="shared" si="24"/>
        <v>/</v>
      </c>
    </row>
    <row r="518" spans="2:15" ht="20.100000000000001" customHeight="1">
      <c r="B518" s="121"/>
      <c r="C518" s="121"/>
      <c r="D518" s="134"/>
      <c r="E518" s="119"/>
      <c r="F518" s="120"/>
      <c r="G518" s="141"/>
      <c r="H518" s="159"/>
      <c r="I518" s="159"/>
      <c r="J518" s="161"/>
      <c r="K518" s="159"/>
      <c r="L518" s="159"/>
      <c r="M518" s="74"/>
      <c r="N518" s="71" t="str">
        <f t="shared" si="23"/>
        <v/>
      </c>
      <c r="O518" s="99" t="str">
        <f t="shared" si="24"/>
        <v>/</v>
      </c>
    </row>
    <row r="519" spans="2:15" ht="20.100000000000001" customHeight="1">
      <c r="B519" s="121"/>
      <c r="C519" s="121"/>
      <c r="D519" s="134"/>
      <c r="E519" s="119"/>
      <c r="F519" s="120"/>
      <c r="G519" s="141"/>
      <c r="H519" s="159"/>
      <c r="I519" s="159"/>
      <c r="J519" s="161"/>
      <c r="K519" s="159"/>
      <c r="L519" s="159"/>
      <c r="M519" s="74"/>
      <c r="N519" s="71" t="str">
        <f t="shared" si="23"/>
        <v/>
      </c>
      <c r="O519" s="99" t="str">
        <f t="shared" si="24"/>
        <v>/</v>
      </c>
    </row>
    <row r="520" spans="2:15" ht="20.100000000000001" customHeight="1">
      <c r="B520" s="121"/>
      <c r="C520" s="121"/>
      <c r="D520" s="134"/>
      <c r="E520" s="119"/>
      <c r="F520" s="120"/>
      <c r="G520" s="141"/>
      <c r="H520" s="159"/>
      <c r="I520" s="159"/>
      <c r="J520" s="161"/>
      <c r="K520" s="159"/>
      <c r="L520" s="159"/>
      <c r="M520" s="74"/>
      <c r="N520" s="71" t="str">
        <f t="shared" si="23"/>
        <v/>
      </c>
      <c r="O520" s="99" t="str">
        <f t="shared" si="24"/>
        <v>/</v>
      </c>
    </row>
    <row r="521" spans="2:15" ht="20.100000000000001" customHeight="1">
      <c r="B521" s="121"/>
      <c r="C521" s="121"/>
      <c r="D521" s="134"/>
      <c r="E521" s="119"/>
      <c r="F521" s="120"/>
      <c r="G521" s="141"/>
      <c r="H521" s="159"/>
      <c r="I521" s="159"/>
      <c r="J521" s="161"/>
      <c r="K521" s="159"/>
      <c r="L521" s="159"/>
      <c r="M521" s="74"/>
      <c r="N521" s="71" t="str">
        <f t="shared" si="23"/>
        <v/>
      </c>
      <c r="O521" s="99" t="str">
        <f t="shared" si="24"/>
        <v>/</v>
      </c>
    </row>
    <row r="522" spans="2:15" ht="20.100000000000001" customHeight="1">
      <c r="B522" s="121"/>
      <c r="C522" s="121"/>
      <c r="D522" s="134"/>
      <c r="E522" s="119"/>
      <c r="F522" s="120"/>
      <c r="G522" s="141"/>
      <c r="H522" s="159"/>
      <c r="I522" s="159"/>
      <c r="J522" s="161"/>
      <c r="K522" s="159"/>
      <c r="L522" s="159"/>
      <c r="M522" s="74"/>
      <c r="N522" s="71" t="str">
        <f t="shared" si="23"/>
        <v/>
      </c>
      <c r="O522" s="99" t="str">
        <f t="shared" si="24"/>
        <v>/</v>
      </c>
    </row>
    <row r="523" spans="2:15" ht="20.100000000000001" customHeight="1">
      <c r="B523" s="121"/>
      <c r="C523" s="121"/>
      <c r="D523" s="134"/>
      <c r="E523" s="119"/>
      <c r="F523" s="120"/>
      <c r="G523" s="141"/>
      <c r="H523" s="159"/>
      <c r="I523" s="159"/>
      <c r="J523" s="161"/>
      <c r="K523" s="159"/>
      <c r="L523" s="159"/>
      <c r="M523" s="74"/>
      <c r="N523" s="71" t="str">
        <f t="shared" si="23"/>
        <v/>
      </c>
      <c r="O523" s="99" t="str">
        <f t="shared" si="24"/>
        <v>/</v>
      </c>
    </row>
    <row r="524" spans="2:15" ht="20.100000000000001" customHeight="1">
      <c r="B524" s="121"/>
      <c r="C524" s="121"/>
      <c r="D524" s="134"/>
      <c r="E524" s="119"/>
      <c r="F524" s="120"/>
      <c r="G524" s="141"/>
      <c r="H524" s="159"/>
      <c r="I524" s="159"/>
      <c r="J524" s="161"/>
      <c r="K524" s="159"/>
      <c r="L524" s="159"/>
      <c r="M524" s="74"/>
      <c r="N524" s="71" t="str">
        <f t="shared" si="23"/>
        <v/>
      </c>
      <c r="O524" s="99" t="str">
        <f t="shared" si="24"/>
        <v>/</v>
      </c>
    </row>
    <row r="525" spans="2:15" ht="20.100000000000001" customHeight="1">
      <c r="B525" s="121"/>
      <c r="C525" s="121"/>
      <c r="D525" s="134"/>
      <c r="E525" s="119"/>
      <c r="F525" s="120"/>
      <c r="G525" s="141"/>
      <c r="H525" s="159"/>
      <c r="I525" s="159"/>
      <c r="J525" s="161"/>
      <c r="K525" s="159"/>
      <c r="L525" s="159"/>
      <c r="M525" s="74"/>
      <c r="N525" s="71" t="str">
        <f t="shared" si="23"/>
        <v/>
      </c>
      <c r="O525" s="99" t="str">
        <f t="shared" si="24"/>
        <v>/</v>
      </c>
    </row>
    <row r="526" spans="2:15" ht="20.100000000000001" customHeight="1">
      <c r="B526" s="121"/>
      <c r="C526" s="121"/>
      <c r="D526" s="134"/>
      <c r="E526" s="119"/>
      <c r="F526" s="120"/>
      <c r="G526" s="141"/>
      <c r="H526" s="159"/>
      <c r="I526" s="159"/>
      <c r="J526" s="161"/>
      <c r="K526" s="159"/>
      <c r="L526" s="159"/>
      <c r="M526" s="74"/>
      <c r="N526" s="71" t="str">
        <f t="shared" si="23"/>
        <v/>
      </c>
      <c r="O526" s="99" t="str">
        <f t="shared" si="24"/>
        <v>/</v>
      </c>
    </row>
    <row r="527" spans="2:15" ht="20.100000000000001" customHeight="1">
      <c r="B527" s="121"/>
      <c r="C527" s="121"/>
      <c r="D527" s="134"/>
      <c r="E527" s="119"/>
      <c r="F527" s="120"/>
      <c r="G527" s="141"/>
      <c r="H527" s="159"/>
      <c r="I527" s="159"/>
      <c r="J527" s="161"/>
      <c r="K527" s="159"/>
      <c r="L527" s="159"/>
      <c r="M527" s="74"/>
      <c r="N527" s="71" t="str">
        <f t="shared" si="23"/>
        <v/>
      </c>
      <c r="O527" s="99" t="str">
        <f t="shared" si="24"/>
        <v>/</v>
      </c>
    </row>
    <row r="528" spans="2:15" ht="20.100000000000001" customHeight="1">
      <c r="B528" s="121"/>
      <c r="C528" s="121"/>
      <c r="D528" s="134"/>
      <c r="E528" s="119"/>
      <c r="F528" s="120"/>
      <c r="G528" s="141"/>
      <c r="H528" s="159"/>
      <c r="I528" s="159"/>
      <c r="J528" s="161"/>
      <c r="K528" s="159"/>
      <c r="L528" s="159"/>
      <c r="M528" s="74"/>
      <c r="N528" s="71" t="str">
        <f t="shared" si="23"/>
        <v/>
      </c>
      <c r="O528" s="99" t="str">
        <f t="shared" si="24"/>
        <v>/</v>
      </c>
    </row>
    <row r="529" spans="2:15" ht="20.100000000000001" customHeight="1">
      <c r="B529" s="121"/>
      <c r="C529" s="121"/>
      <c r="D529" s="134"/>
      <c r="E529" s="119"/>
      <c r="F529" s="120"/>
      <c r="G529" s="141"/>
      <c r="H529" s="159"/>
      <c r="I529" s="159"/>
      <c r="J529" s="161"/>
      <c r="K529" s="159"/>
      <c r="L529" s="159"/>
      <c r="M529" s="74"/>
      <c r="N529" s="71" t="str">
        <f t="shared" si="23"/>
        <v/>
      </c>
      <c r="O529" s="99" t="str">
        <f t="shared" si="24"/>
        <v>/</v>
      </c>
    </row>
    <row r="530" spans="2:15" ht="20.100000000000001" customHeight="1">
      <c r="B530" s="121"/>
      <c r="C530" s="121"/>
      <c r="D530" s="134"/>
      <c r="E530" s="119"/>
      <c r="F530" s="120"/>
      <c r="G530" s="141"/>
      <c r="H530" s="159"/>
      <c r="I530" s="159"/>
      <c r="J530" s="161"/>
      <c r="K530" s="159"/>
      <c r="L530" s="159"/>
      <c r="M530" s="74"/>
      <c r="N530" s="71" t="str">
        <f t="shared" si="23"/>
        <v/>
      </c>
      <c r="O530" s="99" t="str">
        <f t="shared" si="24"/>
        <v>/</v>
      </c>
    </row>
    <row r="531" spans="2:15" ht="20.100000000000001" customHeight="1">
      <c r="B531" s="121"/>
      <c r="C531" s="121"/>
      <c r="D531" s="134"/>
      <c r="E531" s="119"/>
      <c r="F531" s="120"/>
      <c r="G531" s="141"/>
      <c r="H531" s="159"/>
      <c r="I531" s="159"/>
      <c r="J531" s="161"/>
      <c r="K531" s="159"/>
      <c r="L531" s="159"/>
      <c r="M531" s="74"/>
      <c r="N531" s="71" t="str">
        <f t="shared" si="23"/>
        <v/>
      </c>
      <c r="O531" s="99" t="str">
        <f t="shared" si="24"/>
        <v>/</v>
      </c>
    </row>
    <row r="532" spans="2:15" ht="20.100000000000001" customHeight="1">
      <c r="B532" s="121"/>
      <c r="C532" s="121"/>
      <c r="D532" s="134"/>
      <c r="E532" s="119"/>
      <c r="F532" s="120"/>
      <c r="G532" s="141"/>
      <c r="H532" s="159"/>
      <c r="I532" s="159"/>
      <c r="J532" s="161"/>
      <c r="K532" s="159"/>
      <c r="L532" s="159"/>
      <c r="M532" s="74"/>
      <c r="N532" s="71" t="str">
        <f t="shared" si="23"/>
        <v/>
      </c>
      <c r="O532" s="99" t="str">
        <f t="shared" si="24"/>
        <v>/</v>
      </c>
    </row>
    <row r="533" spans="2:15" ht="20.100000000000001" customHeight="1">
      <c r="B533" s="121"/>
      <c r="C533" s="121"/>
      <c r="D533" s="134"/>
      <c r="E533" s="119"/>
      <c r="F533" s="120"/>
      <c r="G533" s="141"/>
      <c r="H533" s="159"/>
      <c r="I533" s="159"/>
      <c r="J533" s="161"/>
      <c r="K533" s="159"/>
      <c r="L533" s="159"/>
      <c r="M533" s="74"/>
      <c r="N533" s="71" t="str">
        <f t="shared" si="23"/>
        <v/>
      </c>
      <c r="O533" s="99" t="str">
        <f t="shared" si="24"/>
        <v>/</v>
      </c>
    </row>
    <row r="534" spans="2:15" ht="20.100000000000001" customHeight="1">
      <c r="B534" s="121"/>
      <c r="C534" s="121"/>
      <c r="D534" s="134"/>
      <c r="E534" s="119"/>
      <c r="F534" s="120"/>
      <c r="G534" s="141"/>
      <c r="H534" s="159"/>
      <c r="I534" s="159"/>
      <c r="J534" s="161"/>
      <c r="K534" s="159"/>
      <c r="L534" s="159"/>
      <c r="M534" s="74"/>
      <c r="N534" s="71" t="str">
        <f t="shared" si="23"/>
        <v/>
      </c>
      <c r="O534" s="99" t="str">
        <f t="shared" si="24"/>
        <v>/</v>
      </c>
    </row>
    <row r="535" spans="2:15" ht="20.100000000000001" customHeight="1">
      <c r="B535" s="121"/>
      <c r="C535" s="121"/>
      <c r="D535" s="134"/>
      <c r="E535" s="119"/>
      <c r="F535" s="120"/>
      <c r="G535" s="141"/>
      <c r="H535" s="159"/>
      <c r="I535" s="159"/>
      <c r="J535" s="161"/>
      <c r="K535" s="159"/>
      <c r="L535" s="159"/>
      <c r="M535" s="74"/>
      <c r="N535" s="71" t="str">
        <f t="shared" si="23"/>
        <v/>
      </c>
      <c r="O535" s="99" t="str">
        <f t="shared" si="24"/>
        <v>/</v>
      </c>
    </row>
    <row r="536" spans="2:15" ht="20.100000000000001" customHeight="1">
      <c r="B536" s="121"/>
      <c r="C536" s="121"/>
      <c r="D536" s="134"/>
      <c r="E536" s="119"/>
      <c r="F536" s="120"/>
      <c r="G536" s="141"/>
      <c r="H536" s="159"/>
      <c r="I536" s="159"/>
      <c r="J536" s="161"/>
      <c r="K536" s="159"/>
      <c r="L536" s="159"/>
      <c r="M536" s="74"/>
      <c r="N536" s="71" t="str">
        <f t="shared" si="23"/>
        <v/>
      </c>
      <c r="O536" s="99" t="str">
        <f t="shared" si="24"/>
        <v>/</v>
      </c>
    </row>
    <row r="537" spans="2:15" ht="20.100000000000001" customHeight="1">
      <c r="B537" s="121"/>
      <c r="C537" s="121"/>
      <c r="D537" s="118"/>
      <c r="E537" s="119"/>
      <c r="F537" s="120"/>
      <c r="G537" s="141"/>
      <c r="H537" s="159"/>
      <c r="I537" s="159"/>
      <c r="J537" s="161"/>
      <c r="K537" s="159"/>
      <c r="L537" s="159"/>
      <c r="M537" s="74"/>
      <c r="N537" s="71" t="str">
        <f t="shared" si="23"/>
        <v/>
      </c>
      <c r="O537" s="99" t="str">
        <f t="shared" si="24"/>
        <v>/</v>
      </c>
    </row>
    <row r="538" spans="2:15" ht="20.100000000000001" customHeight="1">
      <c r="B538" s="121"/>
      <c r="C538" s="121"/>
      <c r="D538" s="118"/>
      <c r="E538" s="119"/>
      <c r="F538" s="120"/>
      <c r="G538" s="141"/>
      <c r="H538" s="159"/>
      <c r="I538" s="159"/>
      <c r="J538" s="161"/>
      <c r="K538" s="159"/>
      <c r="L538" s="159"/>
      <c r="M538" s="74"/>
      <c r="N538" s="71" t="str">
        <f t="shared" si="23"/>
        <v/>
      </c>
      <c r="O538" s="99" t="str">
        <f t="shared" si="24"/>
        <v>/</v>
      </c>
    </row>
    <row r="539" spans="2:15" ht="20.100000000000001" customHeight="1">
      <c r="B539" s="121"/>
      <c r="C539" s="121"/>
      <c r="D539" s="118"/>
      <c r="E539" s="119"/>
      <c r="F539" s="120"/>
      <c r="G539" s="141"/>
      <c r="H539" s="159"/>
      <c r="I539" s="159"/>
      <c r="J539" s="161"/>
      <c r="K539" s="159"/>
      <c r="L539" s="159"/>
      <c r="M539" s="74"/>
      <c r="N539" s="71" t="str">
        <f t="shared" si="23"/>
        <v/>
      </c>
      <c r="O539" s="99" t="str">
        <f t="shared" si="24"/>
        <v>/</v>
      </c>
    </row>
    <row r="540" spans="2:15" ht="20.100000000000001" customHeight="1">
      <c r="B540" s="121"/>
      <c r="C540" s="121"/>
      <c r="D540" s="118"/>
      <c r="E540" s="119"/>
      <c r="F540" s="120"/>
      <c r="G540" s="141"/>
      <c r="H540" s="159"/>
      <c r="I540" s="159"/>
      <c r="J540" s="161"/>
      <c r="K540" s="159"/>
      <c r="L540" s="159"/>
      <c r="M540" s="74"/>
      <c r="N540" s="71" t="str">
        <f t="shared" si="23"/>
        <v/>
      </c>
      <c r="O540" s="99" t="str">
        <f t="shared" si="24"/>
        <v>/</v>
      </c>
    </row>
    <row r="541" spans="2:15" ht="20.100000000000001" customHeight="1">
      <c r="B541" s="121"/>
      <c r="C541" s="121"/>
      <c r="D541" s="118"/>
      <c r="E541" s="119"/>
      <c r="F541" s="120"/>
      <c r="G541" s="141"/>
      <c r="H541" s="159"/>
      <c r="I541" s="159"/>
      <c r="J541" s="161"/>
      <c r="K541" s="159"/>
      <c r="L541" s="159"/>
      <c r="M541" s="74"/>
      <c r="N541" s="71" t="str">
        <f t="shared" si="23"/>
        <v/>
      </c>
      <c r="O541" s="99" t="str">
        <f t="shared" si="24"/>
        <v>/</v>
      </c>
    </row>
    <row r="542" spans="2:15" ht="20.100000000000001" customHeight="1">
      <c r="B542" s="121"/>
      <c r="C542" s="121"/>
      <c r="D542" s="118"/>
      <c r="E542" s="119"/>
      <c r="F542" s="120"/>
      <c r="G542" s="141"/>
      <c r="H542" s="159"/>
      <c r="I542" s="159"/>
      <c r="J542" s="161"/>
      <c r="K542" s="159"/>
      <c r="L542" s="159"/>
      <c r="M542" s="74"/>
      <c r="N542" s="71" t="str">
        <f t="shared" si="23"/>
        <v/>
      </c>
      <c r="O542" s="99" t="str">
        <f t="shared" si="24"/>
        <v>/</v>
      </c>
    </row>
    <row r="543" spans="2:15" ht="20.100000000000001" customHeight="1">
      <c r="B543" s="121"/>
      <c r="C543" s="121"/>
      <c r="D543" s="118"/>
      <c r="E543" s="119"/>
      <c r="F543" s="120"/>
      <c r="G543" s="141"/>
      <c r="H543" s="159"/>
      <c r="I543" s="159"/>
      <c r="J543" s="161"/>
      <c r="K543" s="159"/>
      <c r="L543" s="159"/>
      <c r="M543" s="74"/>
      <c r="N543" s="71" t="str">
        <f t="shared" si="23"/>
        <v/>
      </c>
      <c r="O543" s="99" t="str">
        <f t="shared" si="24"/>
        <v>/</v>
      </c>
    </row>
    <row r="544" spans="2:15" ht="20.100000000000001" customHeight="1">
      <c r="B544" s="121"/>
      <c r="C544" s="121"/>
      <c r="D544" s="118"/>
      <c r="E544" s="119"/>
      <c r="F544" s="120"/>
      <c r="G544" s="141"/>
      <c r="H544" s="159"/>
      <c r="I544" s="159"/>
      <c r="J544" s="161"/>
      <c r="K544" s="159"/>
      <c r="L544" s="159"/>
      <c r="M544" s="74"/>
      <c r="N544" s="71" t="str">
        <f t="shared" si="23"/>
        <v/>
      </c>
      <c r="O544" s="99" t="str">
        <f t="shared" si="24"/>
        <v>/</v>
      </c>
    </row>
    <row r="545" spans="2:15" ht="20.100000000000001" customHeight="1">
      <c r="B545" s="121"/>
      <c r="C545" s="121"/>
      <c r="D545" s="118"/>
      <c r="E545" s="119"/>
      <c r="F545" s="120"/>
      <c r="G545" s="141"/>
      <c r="H545" s="159"/>
      <c r="I545" s="159"/>
      <c r="J545" s="161"/>
      <c r="K545" s="159"/>
      <c r="L545" s="159"/>
      <c r="M545" s="74"/>
      <c r="N545" s="71" t="str">
        <f t="shared" si="23"/>
        <v/>
      </c>
      <c r="O545" s="99" t="str">
        <f t="shared" si="24"/>
        <v>/</v>
      </c>
    </row>
    <row r="546" spans="2:15" ht="20.100000000000001" customHeight="1">
      <c r="B546" s="121"/>
      <c r="C546" s="121"/>
      <c r="D546" s="118"/>
      <c r="E546" s="119"/>
      <c r="F546" s="120"/>
      <c r="G546" s="141"/>
      <c r="H546" s="159"/>
      <c r="I546" s="159"/>
      <c r="J546" s="161"/>
      <c r="K546" s="159"/>
      <c r="L546" s="159"/>
      <c r="M546" s="74"/>
      <c r="N546" s="71" t="str">
        <f t="shared" si="23"/>
        <v/>
      </c>
      <c r="O546" s="99" t="str">
        <f t="shared" si="24"/>
        <v>/</v>
      </c>
    </row>
    <row r="547" spans="2:15" ht="20.100000000000001" customHeight="1">
      <c r="B547" s="121"/>
      <c r="C547" s="121"/>
      <c r="D547" s="118"/>
      <c r="E547" s="119"/>
      <c r="F547" s="120"/>
      <c r="G547" s="141"/>
      <c r="H547" s="159"/>
      <c r="I547" s="159"/>
      <c r="J547" s="161"/>
      <c r="K547" s="159"/>
      <c r="L547" s="159"/>
      <c r="M547" s="74"/>
      <c r="N547" s="71" t="str">
        <f t="shared" si="23"/>
        <v/>
      </c>
      <c r="O547" s="99" t="str">
        <f t="shared" si="24"/>
        <v>/</v>
      </c>
    </row>
    <row r="548" spans="2:15" ht="20.100000000000001" customHeight="1">
      <c r="B548" s="121"/>
      <c r="C548" s="121"/>
      <c r="D548" s="118"/>
      <c r="E548" s="119"/>
      <c r="F548" s="120"/>
      <c r="G548" s="141"/>
      <c r="H548" s="159"/>
      <c r="I548" s="159"/>
      <c r="J548" s="161"/>
      <c r="K548" s="159"/>
      <c r="L548" s="159"/>
      <c r="M548" s="74"/>
      <c r="N548" s="71" t="str">
        <f t="shared" si="23"/>
        <v/>
      </c>
      <c r="O548" s="99" t="str">
        <f t="shared" si="24"/>
        <v>/</v>
      </c>
    </row>
    <row r="549" spans="2:15" ht="20.100000000000001" customHeight="1">
      <c r="B549" s="121"/>
      <c r="C549" s="121"/>
      <c r="D549" s="118"/>
      <c r="E549" s="119"/>
      <c r="F549" s="120"/>
      <c r="G549" s="141"/>
      <c r="H549" s="159"/>
      <c r="I549" s="159"/>
      <c r="J549" s="161"/>
      <c r="K549" s="159"/>
      <c r="L549" s="159"/>
      <c r="M549" s="74"/>
      <c r="N549" s="71" t="str">
        <f t="shared" si="23"/>
        <v/>
      </c>
      <c r="O549" s="99" t="str">
        <f t="shared" si="24"/>
        <v>/</v>
      </c>
    </row>
    <row r="550" spans="2:15" ht="20.100000000000001" customHeight="1">
      <c r="B550" s="121"/>
      <c r="C550" s="121"/>
      <c r="D550" s="118"/>
      <c r="E550" s="119"/>
      <c r="F550" s="120"/>
      <c r="G550" s="141"/>
      <c r="H550" s="159"/>
      <c r="I550" s="159"/>
      <c r="J550" s="161"/>
      <c r="K550" s="159"/>
      <c r="L550" s="159"/>
      <c r="M550" s="74"/>
      <c r="N550" s="71" t="str">
        <f t="shared" si="23"/>
        <v/>
      </c>
      <c r="O550" s="99" t="str">
        <f t="shared" si="24"/>
        <v>/</v>
      </c>
    </row>
    <row r="551" spans="2:15" ht="20.100000000000001" customHeight="1">
      <c r="B551" s="121"/>
      <c r="C551" s="121"/>
      <c r="D551" s="118"/>
      <c r="E551" s="119"/>
      <c r="F551" s="120"/>
      <c r="G551" s="141"/>
      <c r="H551" s="159"/>
      <c r="I551" s="159"/>
      <c r="J551" s="161"/>
      <c r="K551" s="159"/>
      <c r="L551" s="159"/>
      <c r="M551" s="74"/>
      <c r="N551" s="71" t="str">
        <f t="shared" si="23"/>
        <v/>
      </c>
      <c r="O551" s="99" t="str">
        <f t="shared" si="24"/>
        <v>/</v>
      </c>
    </row>
    <row r="552" spans="2:15" ht="20.100000000000001" customHeight="1">
      <c r="B552" s="121"/>
      <c r="C552" s="121"/>
      <c r="D552" s="118"/>
      <c r="E552" s="119"/>
      <c r="F552" s="120"/>
      <c r="G552" s="141"/>
      <c r="H552" s="159"/>
      <c r="I552" s="159"/>
      <c r="J552" s="161"/>
      <c r="K552" s="159"/>
      <c r="L552" s="159"/>
      <c r="M552" s="74"/>
      <c r="N552" s="71" t="str">
        <f t="shared" si="23"/>
        <v/>
      </c>
      <c r="O552" s="99" t="str">
        <f t="shared" si="24"/>
        <v>/</v>
      </c>
    </row>
    <row r="553" spans="2:15" ht="20.100000000000001" customHeight="1">
      <c r="B553" s="121"/>
      <c r="C553" s="121"/>
      <c r="D553" s="118"/>
      <c r="E553" s="119"/>
      <c r="F553" s="120"/>
      <c r="G553" s="141"/>
      <c r="H553" s="159"/>
      <c r="I553" s="159"/>
      <c r="J553" s="161"/>
      <c r="K553" s="159"/>
      <c r="L553" s="159"/>
      <c r="M553" s="74"/>
      <c r="N553" s="71" t="str">
        <f t="shared" si="23"/>
        <v/>
      </c>
      <c r="O553" s="99" t="str">
        <f t="shared" si="24"/>
        <v>/</v>
      </c>
    </row>
    <row r="554" spans="2:15" ht="20.100000000000001" customHeight="1">
      <c r="B554" s="121"/>
      <c r="C554" s="121"/>
      <c r="D554" s="118"/>
      <c r="E554" s="119"/>
      <c r="F554" s="120"/>
      <c r="G554" s="141"/>
      <c r="H554" s="159"/>
      <c r="I554" s="159"/>
      <c r="J554" s="161"/>
      <c r="K554" s="159"/>
      <c r="L554" s="159"/>
      <c r="M554" s="74"/>
      <c r="N554" s="71" t="str">
        <f t="shared" si="23"/>
        <v/>
      </c>
      <c r="O554" s="99" t="str">
        <f t="shared" si="24"/>
        <v>/</v>
      </c>
    </row>
    <row r="555" spans="2:15" ht="20.100000000000001" customHeight="1">
      <c r="B555" s="121"/>
      <c r="C555" s="121"/>
      <c r="D555" s="118"/>
      <c r="E555" s="119"/>
      <c r="F555" s="120"/>
      <c r="G555" s="141"/>
      <c r="H555" s="159"/>
      <c r="I555" s="159"/>
      <c r="J555" s="161"/>
      <c r="K555" s="159"/>
      <c r="L555" s="159"/>
      <c r="M555" s="74"/>
      <c r="N555" s="71" t="str">
        <f t="shared" si="23"/>
        <v/>
      </c>
      <c r="O555" s="99" t="str">
        <f t="shared" si="24"/>
        <v>/</v>
      </c>
    </row>
    <row r="556" spans="2:15" ht="20.100000000000001" customHeight="1">
      <c r="B556" s="121"/>
      <c r="C556" s="121"/>
      <c r="D556" s="118"/>
      <c r="E556" s="119"/>
      <c r="F556" s="120"/>
      <c r="G556" s="141"/>
      <c r="H556" s="159"/>
      <c r="I556" s="159"/>
      <c r="J556" s="161"/>
      <c r="K556" s="159"/>
      <c r="L556" s="159"/>
      <c r="M556" s="74"/>
      <c r="N556" s="71" t="str">
        <f t="shared" si="23"/>
        <v/>
      </c>
      <c r="O556" s="99" t="str">
        <f t="shared" si="24"/>
        <v>/</v>
      </c>
    </row>
    <row r="557" spans="2:15" ht="20.100000000000001" customHeight="1">
      <c r="B557" s="121"/>
      <c r="C557" s="121"/>
      <c r="D557" s="118"/>
      <c r="E557" s="119"/>
      <c r="F557" s="120"/>
      <c r="G557" s="141"/>
      <c r="H557" s="159"/>
      <c r="I557" s="159"/>
      <c r="J557" s="161"/>
      <c r="K557" s="159"/>
      <c r="L557" s="159"/>
      <c r="M557" s="74"/>
      <c r="N557" s="71" t="str">
        <f t="shared" si="23"/>
        <v/>
      </c>
      <c r="O557" s="99" t="str">
        <f t="shared" si="24"/>
        <v>/</v>
      </c>
    </row>
    <row r="558" spans="2:15" ht="20.100000000000001" customHeight="1">
      <c r="B558" s="121"/>
      <c r="C558" s="121"/>
      <c r="D558" s="118"/>
      <c r="E558" s="119"/>
      <c r="F558" s="120"/>
      <c r="G558" s="141"/>
      <c r="H558" s="159"/>
      <c r="I558" s="159"/>
      <c r="J558" s="161"/>
      <c r="K558" s="159"/>
      <c r="L558" s="159"/>
      <c r="M558" s="74"/>
      <c r="N558" s="71" t="str">
        <f t="shared" si="23"/>
        <v/>
      </c>
      <c r="O558" s="99" t="str">
        <f t="shared" si="24"/>
        <v>/</v>
      </c>
    </row>
    <row r="559" spans="2:15" ht="20.100000000000001" customHeight="1">
      <c r="B559" s="121"/>
      <c r="C559" s="121"/>
      <c r="D559" s="118"/>
      <c r="E559" s="119"/>
      <c r="F559" s="120"/>
      <c r="G559" s="141"/>
      <c r="H559" s="159"/>
      <c r="I559" s="159"/>
      <c r="J559" s="161"/>
      <c r="K559" s="159"/>
      <c r="L559" s="159"/>
      <c r="M559" s="74"/>
      <c r="N559" s="71" t="str">
        <f t="shared" si="23"/>
        <v/>
      </c>
      <c r="O559" s="99" t="str">
        <f t="shared" si="24"/>
        <v>/</v>
      </c>
    </row>
    <row r="560" spans="2:15" ht="20.100000000000001" customHeight="1">
      <c r="B560" s="121"/>
      <c r="C560" s="121"/>
      <c r="D560" s="118"/>
      <c r="E560" s="119"/>
      <c r="F560" s="120"/>
      <c r="G560" s="141"/>
      <c r="H560" s="159"/>
      <c r="I560" s="159"/>
      <c r="J560" s="161"/>
      <c r="K560" s="159"/>
      <c r="L560" s="159"/>
      <c r="M560" s="74"/>
      <c r="N560" s="71" t="str">
        <f t="shared" si="23"/>
        <v/>
      </c>
      <c r="O560" s="99" t="str">
        <f t="shared" si="24"/>
        <v>/</v>
      </c>
    </row>
    <row r="561" spans="2:15" ht="20.100000000000001" customHeight="1">
      <c r="B561" s="121"/>
      <c r="C561" s="121"/>
      <c r="D561" s="118"/>
      <c r="E561" s="119"/>
      <c r="F561" s="120"/>
      <c r="G561" s="141"/>
      <c r="H561" s="159"/>
      <c r="I561" s="159"/>
      <c r="J561" s="161"/>
      <c r="K561" s="159"/>
      <c r="L561" s="159"/>
      <c r="M561" s="74"/>
      <c r="N561" s="71" t="str">
        <f t="shared" si="23"/>
        <v/>
      </c>
      <c r="O561" s="99" t="str">
        <f t="shared" si="24"/>
        <v>/</v>
      </c>
    </row>
    <row r="562" spans="2:15" ht="20.100000000000001" customHeight="1">
      <c r="B562" s="121"/>
      <c r="C562" s="121"/>
      <c r="D562" s="118"/>
      <c r="E562" s="119"/>
      <c r="F562" s="120"/>
      <c r="G562" s="141"/>
      <c r="H562" s="159"/>
      <c r="I562" s="159"/>
      <c r="J562" s="161"/>
      <c r="K562" s="159"/>
      <c r="L562" s="159"/>
      <c r="M562" s="74"/>
      <c r="N562" s="71" t="str">
        <f t="shared" si="23"/>
        <v/>
      </c>
      <c r="O562" s="99" t="str">
        <f t="shared" si="24"/>
        <v>/</v>
      </c>
    </row>
    <row r="563" spans="2:15" ht="20.100000000000001" customHeight="1">
      <c r="B563" s="121"/>
      <c r="C563" s="121"/>
      <c r="D563" s="118"/>
      <c r="E563" s="119"/>
      <c r="F563" s="120"/>
      <c r="G563" s="141"/>
      <c r="H563" s="159"/>
      <c r="I563" s="159"/>
      <c r="J563" s="161"/>
      <c r="K563" s="159"/>
      <c r="L563" s="159"/>
      <c r="M563" s="74"/>
      <c r="N563" s="71" t="str">
        <f t="shared" si="23"/>
        <v/>
      </c>
      <c r="O563" s="99" t="str">
        <f t="shared" si="24"/>
        <v>/</v>
      </c>
    </row>
    <row r="564" spans="2:15" ht="20.100000000000001" customHeight="1">
      <c r="B564" s="121"/>
      <c r="C564" s="121"/>
      <c r="D564" s="118"/>
      <c r="E564" s="119"/>
      <c r="F564" s="120"/>
      <c r="G564" s="141"/>
      <c r="H564" s="159"/>
      <c r="I564" s="159"/>
      <c r="J564" s="161"/>
      <c r="K564" s="159"/>
      <c r="L564" s="159"/>
      <c r="M564" s="74"/>
      <c r="N564" s="71" t="str">
        <f t="shared" si="23"/>
        <v/>
      </c>
      <c r="O564" s="99" t="str">
        <f t="shared" si="24"/>
        <v>/</v>
      </c>
    </row>
    <row r="565" spans="2:15" ht="20.100000000000001" customHeight="1">
      <c r="B565" s="121"/>
      <c r="C565" s="121"/>
      <c r="D565" s="118"/>
      <c r="E565" s="119"/>
      <c r="F565" s="120"/>
      <c r="G565" s="141"/>
      <c r="H565" s="159"/>
      <c r="I565" s="159"/>
      <c r="J565" s="161"/>
      <c r="K565" s="159"/>
      <c r="L565" s="159"/>
      <c r="M565" s="74"/>
      <c r="N565" s="71" t="str">
        <f t="shared" si="23"/>
        <v/>
      </c>
      <c r="O565" s="99" t="str">
        <f t="shared" si="24"/>
        <v>/</v>
      </c>
    </row>
    <row r="566" spans="2:15" ht="20.100000000000001" customHeight="1">
      <c r="B566" s="121"/>
      <c r="C566" s="121"/>
      <c r="D566" s="118"/>
      <c r="E566" s="119"/>
      <c r="F566" s="120"/>
      <c r="G566" s="141"/>
      <c r="H566" s="159"/>
      <c r="I566" s="159"/>
      <c r="J566" s="161"/>
      <c r="K566" s="159"/>
      <c r="L566" s="159"/>
      <c r="M566" s="74"/>
      <c r="N566" s="71" t="str">
        <f t="shared" si="23"/>
        <v/>
      </c>
      <c r="O566" s="99" t="str">
        <f t="shared" si="24"/>
        <v>/</v>
      </c>
    </row>
    <row r="567" spans="2:15" ht="20.100000000000001" customHeight="1">
      <c r="B567" s="121"/>
      <c r="C567" s="121"/>
      <c r="D567" s="118"/>
      <c r="E567" s="119"/>
      <c r="F567" s="120"/>
      <c r="G567" s="141"/>
      <c r="H567" s="159"/>
      <c r="I567" s="159"/>
      <c r="J567" s="161"/>
      <c r="K567" s="159"/>
      <c r="L567" s="159"/>
      <c r="M567" s="74"/>
      <c r="N567" s="71" t="str">
        <f t="shared" si="23"/>
        <v/>
      </c>
      <c r="O567" s="99" t="str">
        <f t="shared" si="24"/>
        <v>/</v>
      </c>
    </row>
    <row r="568" spans="2:15" ht="20.100000000000001" customHeight="1">
      <c r="B568" s="121"/>
      <c r="C568" s="121"/>
      <c r="D568" s="118"/>
      <c r="E568" s="119"/>
      <c r="F568" s="120"/>
      <c r="G568" s="141"/>
      <c r="H568" s="159"/>
      <c r="I568" s="159"/>
      <c r="J568" s="161"/>
      <c r="K568" s="159"/>
      <c r="L568" s="159"/>
      <c r="M568" s="74"/>
      <c r="N568" s="71" t="str">
        <f t="shared" si="23"/>
        <v/>
      </c>
      <c r="O568" s="99" t="str">
        <f t="shared" si="24"/>
        <v>/</v>
      </c>
    </row>
    <row r="569" spans="2:15" ht="20.100000000000001" customHeight="1">
      <c r="B569" s="121"/>
      <c r="C569" s="121"/>
      <c r="D569" s="118"/>
      <c r="E569" s="119"/>
      <c r="F569" s="120"/>
      <c r="G569" s="141"/>
      <c r="H569" s="159"/>
      <c r="I569" s="159"/>
      <c r="J569" s="161"/>
      <c r="K569" s="159"/>
      <c r="L569" s="159"/>
      <c r="M569" s="74"/>
      <c r="N569" s="71" t="str">
        <f t="shared" si="23"/>
        <v/>
      </c>
      <c r="O569" s="99" t="str">
        <f t="shared" si="24"/>
        <v>/</v>
      </c>
    </row>
    <row r="570" spans="2:15" ht="20.100000000000001" customHeight="1">
      <c r="B570" s="121"/>
      <c r="C570" s="121"/>
      <c r="D570" s="118"/>
      <c r="E570" s="119"/>
      <c r="F570" s="120"/>
      <c r="G570" s="141"/>
      <c r="H570" s="159"/>
      <c r="I570" s="159"/>
      <c r="J570" s="161"/>
      <c r="K570" s="159"/>
      <c r="L570" s="159"/>
      <c r="M570" s="74"/>
      <c r="N570" s="71" t="str">
        <f t="shared" si="23"/>
        <v/>
      </c>
      <c r="O570" s="99" t="str">
        <f t="shared" si="24"/>
        <v>/</v>
      </c>
    </row>
    <row r="571" spans="2:15" ht="20.100000000000001" customHeight="1">
      <c r="B571" s="121"/>
      <c r="C571" s="121"/>
      <c r="D571" s="118"/>
      <c r="E571" s="119"/>
      <c r="F571" s="120"/>
      <c r="G571" s="141"/>
      <c r="H571" s="159"/>
      <c r="I571" s="159"/>
      <c r="J571" s="161"/>
      <c r="K571" s="159"/>
      <c r="L571" s="159"/>
      <c r="M571" s="74"/>
      <c r="N571" s="71" t="str">
        <f t="shared" si="23"/>
        <v/>
      </c>
      <c r="O571" s="99" t="str">
        <f t="shared" si="24"/>
        <v>/</v>
      </c>
    </row>
    <row r="572" spans="2:15" ht="20.100000000000001" customHeight="1">
      <c r="B572" s="121"/>
      <c r="C572" s="121"/>
      <c r="D572" s="118"/>
      <c r="E572" s="119"/>
      <c r="F572" s="120"/>
      <c r="G572" s="141"/>
      <c r="H572" s="159"/>
      <c r="I572" s="159"/>
      <c r="J572" s="161"/>
      <c r="K572" s="159"/>
      <c r="L572" s="159"/>
      <c r="M572" s="74"/>
      <c r="N572" s="71" t="str">
        <f t="shared" si="23"/>
        <v/>
      </c>
      <c r="O572" s="99" t="str">
        <f t="shared" si="24"/>
        <v>/</v>
      </c>
    </row>
    <row r="573" spans="2:15" ht="20.100000000000001" customHeight="1">
      <c r="B573" s="121"/>
      <c r="C573" s="121"/>
      <c r="D573" s="118"/>
      <c r="E573" s="119"/>
      <c r="F573" s="120"/>
      <c r="G573" s="141"/>
      <c r="H573" s="159"/>
      <c r="I573" s="159"/>
      <c r="J573" s="161"/>
      <c r="K573" s="159"/>
      <c r="L573" s="159"/>
      <c r="M573" s="74"/>
      <c r="N573" s="71" t="str">
        <f t="shared" si="23"/>
        <v/>
      </c>
      <c r="O573" s="99" t="str">
        <f t="shared" si="24"/>
        <v>/</v>
      </c>
    </row>
    <row r="574" spans="2:15" ht="20.100000000000001" customHeight="1">
      <c r="B574" s="121"/>
      <c r="C574" s="121"/>
      <c r="D574" s="118"/>
      <c r="E574" s="119"/>
      <c r="F574" s="120"/>
      <c r="G574" s="141"/>
      <c r="H574" s="159"/>
      <c r="I574" s="159"/>
      <c r="J574" s="161"/>
      <c r="K574" s="159"/>
      <c r="L574" s="159"/>
      <c r="M574" s="74"/>
      <c r="N574" s="71" t="str">
        <f t="shared" si="23"/>
        <v/>
      </c>
      <c r="O574" s="99" t="str">
        <f t="shared" si="24"/>
        <v>/</v>
      </c>
    </row>
    <row r="575" spans="2:15" ht="20.100000000000001" customHeight="1">
      <c r="B575" s="121"/>
      <c r="C575" s="121"/>
      <c r="D575" s="129"/>
      <c r="E575" s="119"/>
      <c r="F575" s="120"/>
      <c r="G575" s="141"/>
      <c r="H575" s="159"/>
      <c r="I575" s="159"/>
      <c r="J575" s="161"/>
      <c r="K575" s="159"/>
      <c r="L575" s="159"/>
      <c r="M575" s="74"/>
      <c r="N575" s="71" t="str">
        <f t="shared" si="23"/>
        <v/>
      </c>
      <c r="O575" s="99" t="str">
        <f t="shared" si="24"/>
        <v>/</v>
      </c>
    </row>
    <row r="576" spans="2:15" ht="20.100000000000001" customHeight="1">
      <c r="B576" s="121"/>
      <c r="C576" s="121"/>
      <c r="D576" s="118"/>
      <c r="E576" s="119"/>
      <c r="F576" s="120"/>
      <c r="G576" s="141"/>
      <c r="H576" s="159"/>
      <c r="I576" s="159"/>
      <c r="J576" s="161"/>
      <c r="K576" s="159"/>
      <c r="L576" s="159"/>
      <c r="M576" s="74"/>
      <c r="N576" s="71" t="str">
        <f t="shared" si="23"/>
        <v/>
      </c>
      <c r="O576" s="99" t="str">
        <f t="shared" si="24"/>
        <v>/</v>
      </c>
    </row>
    <row r="577" spans="2:15" ht="20.100000000000001" customHeight="1">
      <c r="B577" s="121"/>
      <c r="C577" s="121"/>
      <c r="D577" s="118"/>
      <c r="E577" s="119"/>
      <c r="F577" s="120"/>
      <c r="G577" s="141"/>
      <c r="H577" s="159"/>
      <c r="I577" s="159"/>
      <c r="J577" s="161"/>
      <c r="K577" s="159"/>
      <c r="L577" s="159"/>
      <c r="M577" s="74"/>
      <c r="N577" s="71" t="str">
        <f t="shared" si="23"/>
        <v/>
      </c>
      <c r="O577" s="99" t="str">
        <f t="shared" si="24"/>
        <v>/</v>
      </c>
    </row>
    <row r="578" spans="2:15" ht="20.100000000000001" customHeight="1">
      <c r="B578" s="121"/>
      <c r="C578" s="121"/>
      <c r="D578" s="118"/>
      <c r="E578" s="119"/>
      <c r="F578" s="120"/>
      <c r="G578" s="141"/>
      <c r="H578" s="159"/>
      <c r="I578" s="159"/>
      <c r="J578" s="161"/>
      <c r="K578" s="159"/>
      <c r="L578" s="159"/>
      <c r="M578" s="74"/>
      <c r="N578" s="71" t="str">
        <f t="shared" si="23"/>
        <v/>
      </c>
      <c r="O578" s="99" t="str">
        <f t="shared" si="24"/>
        <v>/</v>
      </c>
    </row>
    <row r="579" spans="2:15" ht="20.100000000000001" customHeight="1">
      <c r="B579" s="121"/>
      <c r="C579" s="121"/>
      <c r="D579" s="118"/>
      <c r="E579" s="119"/>
      <c r="F579" s="120"/>
      <c r="G579" s="141"/>
      <c r="H579" s="159"/>
      <c r="I579" s="159"/>
      <c r="J579" s="161"/>
      <c r="K579" s="159"/>
      <c r="L579" s="159"/>
      <c r="M579" s="74"/>
      <c r="N579" s="71" t="str">
        <f t="shared" si="23"/>
        <v/>
      </c>
      <c r="O579" s="99" t="str">
        <f t="shared" si="24"/>
        <v>/</v>
      </c>
    </row>
    <row r="580" spans="2:15" ht="20.100000000000001" customHeight="1">
      <c r="B580" s="121"/>
      <c r="C580" s="121"/>
      <c r="D580" s="118"/>
      <c r="E580" s="119"/>
      <c r="F580" s="120"/>
      <c r="G580" s="141"/>
      <c r="H580" s="159"/>
      <c r="I580" s="159"/>
      <c r="J580" s="161"/>
      <c r="K580" s="159"/>
      <c r="L580" s="159"/>
      <c r="M580" s="74"/>
      <c r="N580" s="71" t="str">
        <f t="shared" ref="N580:N643" si="25">B580&amp;C580</f>
        <v/>
      </c>
      <c r="O580" s="99" t="str">
        <f t="shared" ref="O580:O643" si="26">B580&amp;"/"&amp;C580</f>
        <v>/</v>
      </c>
    </row>
    <row r="581" spans="2:15" ht="20.100000000000001" customHeight="1">
      <c r="B581" s="121"/>
      <c r="C581" s="121"/>
      <c r="D581" s="118"/>
      <c r="E581" s="119"/>
      <c r="F581" s="120"/>
      <c r="G581" s="141"/>
      <c r="H581" s="159"/>
      <c r="I581" s="159"/>
      <c r="J581" s="161"/>
      <c r="K581" s="159"/>
      <c r="L581" s="159"/>
      <c r="M581" s="74"/>
      <c r="N581" s="71" t="str">
        <f t="shared" si="25"/>
        <v/>
      </c>
      <c r="O581" s="99" t="str">
        <f t="shared" si="26"/>
        <v>/</v>
      </c>
    </row>
    <row r="582" spans="2:15" ht="20.100000000000001" customHeight="1">
      <c r="B582" s="121"/>
      <c r="C582" s="121"/>
      <c r="D582" s="118"/>
      <c r="E582" s="119"/>
      <c r="F582" s="120"/>
      <c r="G582" s="141"/>
      <c r="H582" s="159"/>
      <c r="I582" s="159"/>
      <c r="J582" s="161"/>
      <c r="K582" s="159"/>
      <c r="L582" s="159"/>
      <c r="M582" s="74"/>
      <c r="N582" s="71" t="str">
        <f t="shared" si="25"/>
        <v/>
      </c>
      <c r="O582" s="99" t="str">
        <f t="shared" si="26"/>
        <v>/</v>
      </c>
    </row>
    <row r="583" spans="2:15" ht="20.100000000000001" customHeight="1">
      <c r="B583" s="121"/>
      <c r="C583" s="121"/>
      <c r="D583" s="118"/>
      <c r="E583" s="119"/>
      <c r="F583" s="120"/>
      <c r="G583" s="141"/>
      <c r="H583" s="159"/>
      <c r="I583" s="159"/>
      <c r="J583" s="161"/>
      <c r="K583" s="159"/>
      <c r="L583" s="159"/>
      <c r="M583" s="74"/>
      <c r="N583" s="71" t="str">
        <f t="shared" si="25"/>
        <v/>
      </c>
      <c r="O583" s="99" t="str">
        <f t="shared" si="26"/>
        <v>/</v>
      </c>
    </row>
    <row r="584" spans="2:15" ht="20.100000000000001" customHeight="1">
      <c r="B584" s="121"/>
      <c r="C584" s="121"/>
      <c r="D584" s="118"/>
      <c r="E584" s="119"/>
      <c r="F584" s="120"/>
      <c r="G584" s="141"/>
      <c r="H584" s="159"/>
      <c r="I584" s="159"/>
      <c r="J584" s="161"/>
      <c r="K584" s="159"/>
      <c r="L584" s="159"/>
      <c r="M584" s="74"/>
      <c r="N584" s="71" t="str">
        <f t="shared" si="25"/>
        <v/>
      </c>
      <c r="O584" s="99" t="str">
        <f t="shared" si="26"/>
        <v>/</v>
      </c>
    </row>
    <row r="585" spans="2:15" ht="20.100000000000001" customHeight="1">
      <c r="B585" s="121"/>
      <c r="C585" s="121"/>
      <c r="D585" s="118"/>
      <c r="E585" s="119"/>
      <c r="F585" s="120"/>
      <c r="G585" s="141"/>
      <c r="H585" s="159"/>
      <c r="I585" s="159"/>
      <c r="J585" s="161"/>
      <c r="K585" s="159"/>
      <c r="L585" s="159"/>
      <c r="M585" s="74"/>
      <c r="N585" s="71" t="str">
        <f t="shared" si="25"/>
        <v/>
      </c>
      <c r="O585" s="99" t="str">
        <f t="shared" si="26"/>
        <v>/</v>
      </c>
    </row>
    <row r="586" spans="2:15" ht="20.100000000000001" customHeight="1">
      <c r="B586" s="121"/>
      <c r="C586" s="121"/>
      <c r="D586" s="118"/>
      <c r="E586" s="119"/>
      <c r="F586" s="120"/>
      <c r="G586" s="141"/>
      <c r="H586" s="159"/>
      <c r="I586" s="159"/>
      <c r="J586" s="161"/>
      <c r="K586" s="159"/>
      <c r="L586" s="159"/>
      <c r="M586" s="74"/>
      <c r="N586" s="71" t="str">
        <f t="shared" si="25"/>
        <v/>
      </c>
      <c r="O586" s="99" t="str">
        <f t="shared" si="26"/>
        <v>/</v>
      </c>
    </row>
    <row r="587" spans="2:15" ht="20.100000000000001" customHeight="1">
      <c r="B587" s="121"/>
      <c r="C587" s="121"/>
      <c r="D587" s="118"/>
      <c r="E587" s="119"/>
      <c r="F587" s="120"/>
      <c r="G587" s="141"/>
      <c r="H587" s="159"/>
      <c r="I587" s="159"/>
      <c r="J587" s="161"/>
      <c r="K587" s="159"/>
      <c r="L587" s="159"/>
      <c r="M587" s="74"/>
      <c r="N587" s="71" t="str">
        <f t="shared" si="25"/>
        <v/>
      </c>
      <c r="O587" s="99" t="str">
        <f t="shared" si="26"/>
        <v>/</v>
      </c>
    </row>
    <row r="588" spans="2:15" ht="20.100000000000001" customHeight="1">
      <c r="B588" s="121"/>
      <c r="C588" s="121"/>
      <c r="D588" s="118"/>
      <c r="E588" s="119"/>
      <c r="F588" s="120"/>
      <c r="G588" s="141"/>
      <c r="H588" s="159"/>
      <c r="I588" s="159"/>
      <c r="J588" s="161"/>
      <c r="K588" s="159"/>
      <c r="L588" s="159"/>
      <c r="M588" s="74"/>
      <c r="N588" s="71" t="str">
        <f t="shared" si="25"/>
        <v/>
      </c>
      <c r="O588" s="99" t="str">
        <f t="shared" si="26"/>
        <v>/</v>
      </c>
    </row>
    <row r="589" spans="2:15" ht="20.100000000000001" customHeight="1">
      <c r="B589" s="121"/>
      <c r="C589" s="121"/>
      <c r="D589" s="118"/>
      <c r="E589" s="119"/>
      <c r="F589" s="120"/>
      <c r="G589" s="141"/>
      <c r="H589" s="159"/>
      <c r="I589" s="159"/>
      <c r="J589" s="161"/>
      <c r="K589" s="159"/>
      <c r="L589" s="159"/>
      <c r="M589" s="74"/>
      <c r="N589" s="71" t="str">
        <f t="shared" si="25"/>
        <v/>
      </c>
      <c r="O589" s="99" t="str">
        <f t="shared" si="26"/>
        <v>/</v>
      </c>
    </row>
    <row r="590" spans="2:15" ht="20.100000000000001" customHeight="1">
      <c r="B590" s="121"/>
      <c r="C590" s="121"/>
      <c r="D590" s="118"/>
      <c r="E590" s="119"/>
      <c r="F590" s="120"/>
      <c r="G590" s="141"/>
      <c r="H590" s="159"/>
      <c r="I590" s="159"/>
      <c r="J590" s="161"/>
      <c r="K590" s="159"/>
      <c r="L590" s="159"/>
      <c r="M590" s="74"/>
      <c r="N590" s="71" t="str">
        <f t="shared" si="25"/>
        <v/>
      </c>
      <c r="O590" s="99" t="str">
        <f t="shared" si="26"/>
        <v>/</v>
      </c>
    </row>
    <row r="591" spans="2:15" ht="20.100000000000001" customHeight="1">
      <c r="B591" s="121"/>
      <c r="C591" s="121"/>
      <c r="D591" s="118"/>
      <c r="E591" s="119"/>
      <c r="F591" s="120"/>
      <c r="G591" s="141"/>
      <c r="H591" s="159"/>
      <c r="I591" s="159"/>
      <c r="J591" s="161"/>
      <c r="K591" s="159"/>
      <c r="L591" s="159"/>
      <c r="M591" s="74"/>
      <c r="N591" s="71" t="str">
        <f t="shared" si="25"/>
        <v/>
      </c>
      <c r="O591" s="99" t="str">
        <f t="shared" si="26"/>
        <v>/</v>
      </c>
    </row>
    <row r="592" spans="2:15" ht="20.100000000000001" customHeight="1">
      <c r="B592" s="121"/>
      <c r="C592" s="121"/>
      <c r="D592" s="118"/>
      <c r="E592" s="119"/>
      <c r="F592" s="120"/>
      <c r="G592" s="141"/>
      <c r="H592" s="159"/>
      <c r="I592" s="159"/>
      <c r="J592" s="161"/>
      <c r="K592" s="159"/>
      <c r="L592" s="159"/>
      <c r="M592" s="74"/>
      <c r="N592" s="71" t="str">
        <f t="shared" si="25"/>
        <v/>
      </c>
      <c r="O592" s="99" t="str">
        <f t="shared" si="26"/>
        <v>/</v>
      </c>
    </row>
    <row r="593" spans="2:15" ht="20.100000000000001" customHeight="1">
      <c r="B593" s="121"/>
      <c r="C593" s="121"/>
      <c r="D593" s="118"/>
      <c r="E593" s="119"/>
      <c r="F593" s="120"/>
      <c r="G593" s="141"/>
      <c r="H593" s="159"/>
      <c r="I593" s="159"/>
      <c r="J593" s="161"/>
      <c r="K593" s="159"/>
      <c r="L593" s="159"/>
      <c r="M593" s="74"/>
      <c r="N593" s="71" t="str">
        <f t="shared" si="25"/>
        <v/>
      </c>
      <c r="O593" s="99" t="str">
        <f t="shared" si="26"/>
        <v>/</v>
      </c>
    </row>
    <row r="594" spans="2:15" ht="20.100000000000001" customHeight="1">
      <c r="B594" s="121"/>
      <c r="C594" s="121"/>
      <c r="D594" s="118"/>
      <c r="E594" s="119"/>
      <c r="F594" s="120"/>
      <c r="G594" s="141"/>
      <c r="H594" s="159"/>
      <c r="I594" s="159"/>
      <c r="J594" s="161"/>
      <c r="K594" s="159"/>
      <c r="L594" s="159"/>
      <c r="M594" s="74"/>
      <c r="N594" s="71" t="str">
        <f t="shared" si="25"/>
        <v/>
      </c>
      <c r="O594" s="99" t="str">
        <f t="shared" si="26"/>
        <v>/</v>
      </c>
    </row>
    <row r="595" spans="2:15" ht="20.100000000000001" customHeight="1">
      <c r="B595" s="121"/>
      <c r="C595" s="121"/>
      <c r="D595" s="118"/>
      <c r="E595" s="119"/>
      <c r="F595" s="120"/>
      <c r="G595" s="141"/>
      <c r="H595" s="159"/>
      <c r="I595" s="159"/>
      <c r="J595" s="161"/>
      <c r="K595" s="159"/>
      <c r="L595" s="159"/>
      <c r="M595" s="74"/>
      <c r="N595" s="71" t="str">
        <f t="shared" si="25"/>
        <v/>
      </c>
      <c r="O595" s="99" t="str">
        <f t="shared" si="26"/>
        <v>/</v>
      </c>
    </row>
    <row r="596" spans="2:15" ht="20.100000000000001" customHeight="1">
      <c r="B596" s="121"/>
      <c r="C596" s="121"/>
      <c r="D596" s="118"/>
      <c r="E596" s="119"/>
      <c r="F596" s="120"/>
      <c r="G596" s="141"/>
      <c r="H596" s="159"/>
      <c r="I596" s="159"/>
      <c r="J596" s="161"/>
      <c r="K596" s="159"/>
      <c r="L596" s="159"/>
      <c r="M596" s="74"/>
      <c r="N596" s="71" t="str">
        <f t="shared" si="25"/>
        <v/>
      </c>
      <c r="O596" s="99" t="str">
        <f t="shared" si="26"/>
        <v>/</v>
      </c>
    </row>
    <row r="597" spans="2:15" ht="20.100000000000001" customHeight="1">
      <c r="B597" s="121"/>
      <c r="C597" s="121"/>
      <c r="D597" s="118"/>
      <c r="E597" s="119"/>
      <c r="F597" s="120"/>
      <c r="G597" s="141"/>
      <c r="H597" s="159"/>
      <c r="I597" s="159"/>
      <c r="J597" s="161"/>
      <c r="K597" s="159"/>
      <c r="L597" s="159"/>
      <c r="M597" s="74"/>
      <c r="N597" s="71" t="str">
        <f t="shared" si="25"/>
        <v/>
      </c>
      <c r="O597" s="99" t="str">
        <f t="shared" si="26"/>
        <v>/</v>
      </c>
    </row>
    <row r="598" spans="2:15" ht="20.100000000000001" customHeight="1">
      <c r="B598" s="121"/>
      <c r="C598" s="121"/>
      <c r="D598" s="118"/>
      <c r="E598" s="119"/>
      <c r="F598" s="120"/>
      <c r="G598" s="141"/>
      <c r="H598" s="159"/>
      <c r="I598" s="159"/>
      <c r="J598" s="161"/>
      <c r="K598" s="159"/>
      <c r="L598" s="159"/>
      <c r="M598" s="74"/>
      <c r="N598" s="71" t="str">
        <f t="shared" si="25"/>
        <v/>
      </c>
      <c r="O598" s="99" t="str">
        <f t="shared" si="26"/>
        <v>/</v>
      </c>
    </row>
    <row r="599" spans="2:15" ht="20.100000000000001" customHeight="1">
      <c r="B599" s="121"/>
      <c r="C599" s="121"/>
      <c r="D599" s="118"/>
      <c r="E599" s="119"/>
      <c r="F599" s="120"/>
      <c r="G599" s="141"/>
      <c r="H599" s="159"/>
      <c r="I599" s="159"/>
      <c r="J599" s="161"/>
      <c r="K599" s="159"/>
      <c r="L599" s="159"/>
      <c r="M599" s="74"/>
      <c r="N599" s="71" t="str">
        <f t="shared" si="25"/>
        <v/>
      </c>
      <c r="O599" s="99" t="str">
        <f t="shared" si="26"/>
        <v>/</v>
      </c>
    </row>
    <row r="600" spans="2:15" ht="20.100000000000001" customHeight="1">
      <c r="B600" s="121"/>
      <c r="C600" s="121"/>
      <c r="D600" s="118"/>
      <c r="E600" s="119"/>
      <c r="F600" s="120"/>
      <c r="G600" s="141"/>
      <c r="H600" s="159"/>
      <c r="I600" s="159"/>
      <c r="J600" s="161"/>
      <c r="K600" s="159"/>
      <c r="L600" s="159"/>
      <c r="M600" s="74"/>
      <c r="N600" s="71" t="str">
        <f t="shared" si="25"/>
        <v/>
      </c>
      <c r="O600" s="99" t="str">
        <f t="shared" si="26"/>
        <v>/</v>
      </c>
    </row>
    <row r="601" spans="2:15" ht="20.100000000000001" customHeight="1">
      <c r="B601" s="121"/>
      <c r="C601" s="121"/>
      <c r="D601" s="118"/>
      <c r="E601" s="119"/>
      <c r="F601" s="120"/>
      <c r="G601" s="141"/>
      <c r="H601" s="159"/>
      <c r="I601" s="159"/>
      <c r="J601" s="161"/>
      <c r="K601" s="159"/>
      <c r="L601" s="159"/>
      <c r="M601" s="74"/>
      <c r="N601" s="71" t="str">
        <f t="shared" si="25"/>
        <v/>
      </c>
      <c r="O601" s="99" t="str">
        <f t="shared" si="26"/>
        <v>/</v>
      </c>
    </row>
    <row r="602" spans="2:15" ht="20.100000000000001" customHeight="1">
      <c r="B602" s="121"/>
      <c r="C602" s="121"/>
      <c r="D602" s="118"/>
      <c r="E602" s="119"/>
      <c r="F602" s="120"/>
      <c r="G602" s="141"/>
      <c r="H602" s="159"/>
      <c r="I602" s="159"/>
      <c r="J602" s="161"/>
      <c r="K602" s="159"/>
      <c r="L602" s="159"/>
      <c r="M602" s="74"/>
      <c r="N602" s="71" t="str">
        <f t="shared" si="25"/>
        <v/>
      </c>
      <c r="O602" s="99" t="str">
        <f t="shared" si="26"/>
        <v>/</v>
      </c>
    </row>
    <row r="603" spans="2:15" ht="20.100000000000001" customHeight="1">
      <c r="B603" s="121"/>
      <c r="C603" s="121"/>
      <c r="D603" s="134"/>
      <c r="E603" s="119"/>
      <c r="F603" s="120"/>
      <c r="G603" s="141"/>
      <c r="H603" s="159"/>
      <c r="I603" s="159"/>
      <c r="J603" s="161"/>
      <c r="K603" s="159"/>
      <c r="L603" s="159"/>
      <c r="M603" s="74"/>
      <c r="N603" s="71" t="str">
        <f t="shared" si="25"/>
        <v/>
      </c>
      <c r="O603" s="99" t="str">
        <f t="shared" si="26"/>
        <v>/</v>
      </c>
    </row>
    <row r="604" spans="2:15" ht="20.100000000000001" customHeight="1">
      <c r="B604" s="121"/>
      <c r="C604" s="121"/>
      <c r="D604" s="134"/>
      <c r="E604" s="119"/>
      <c r="F604" s="120"/>
      <c r="G604" s="141"/>
      <c r="H604" s="159"/>
      <c r="I604" s="159"/>
      <c r="J604" s="161"/>
      <c r="K604" s="159"/>
      <c r="L604" s="159"/>
      <c r="M604" s="74"/>
      <c r="N604" s="71" t="str">
        <f t="shared" si="25"/>
        <v/>
      </c>
      <c r="O604" s="99" t="str">
        <f t="shared" si="26"/>
        <v>/</v>
      </c>
    </row>
    <row r="605" spans="2:15" ht="20.100000000000001" customHeight="1">
      <c r="B605" s="121"/>
      <c r="C605" s="121"/>
      <c r="D605" s="134"/>
      <c r="E605" s="119"/>
      <c r="F605" s="120"/>
      <c r="G605" s="141"/>
      <c r="H605" s="159"/>
      <c r="I605" s="159"/>
      <c r="J605" s="161"/>
      <c r="K605" s="159"/>
      <c r="L605" s="159"/>
      <c r="M605" s="74"/>
      <c r="N605" s="71" t="str">
        <f t="shared" si="25"/>
        <v/>
      </c>
      <c r="O605" s="99" t="str">
        <f t="shared" si="26"/>
        <v>/</v>
      </c>
    </row>
    <row r="606" spans="2:15" ht="20.100000000000001" customHeight="1">
      <c r="B606" s="121"/>
      <c r="C606" s="121"/>
      <c r="D606" s="134"/>
      <c r="E606" s="119"/>
      <c r="F606" s="120"/>
      <c r="G606" s="141"/>
      <c r="H606" s="159"/>
      <c r="I606" s="159"/>
      <c r="J606" s="161"/>
      <c r="K606" s="159"/>
      <c r="L606" s="159"/>
      <c r="M606" s="74"/>
      <c r="N606" s="71" t="str">
        <f t="shared" si="25"/>
        <v/>
      </c>
      <c r="O606" s="99" t="str">
        <f t="shared" si="26"/>
        <v>/</v>
      </c>
    </row>
    <row r="607" spans="2:15" ht="20.100000000000001" customHeight="1">
      <c r="B607" s="121"/>
      <c r="C607" s="121"/>
      <c r="D607" s="134"/>
      <c r="E607" s="119"/>
      <c r="F607" s="120"/>
      <c r="G607" s="141"/>
      <c r="H607" s="159"/>
      <c r="I607" s="159"/>
      <c r="J607" s="161"/>
      <c r="K607" s="159"/>
      <c r="L607" s="159"/>
      <c r="M607" s="74"/>
      <c r="N607" s="71" t="str">
        <f t="shared" si="25"/>
        <v/>
      </c>
      <c r="O607" s="99" t="str">
        <f t="shared" si="26"/>
        <v>/</v>
      </c>
    </row>
    <row r="608" spans="2:15" ht="20.100000000000001" customHeight="1">
      <c r="B608" s="121"/>
      <c r="C608" s="121"/>
      <c r="D608" s="134"/>
      <c r="E608" s="119"/>
      <c r="F608" s="120"/>
      <c r="G608" s="141"/>
      <c r="H608" s="159"/>
      <c r="I608" s="159"/>
      <c r="J608" s="161"/>
      <c r="K608" s="159"/>
      <c r="L608" s="159"/>
      <c r="M608" s="74"/>
      <c r="N608" s="71" t="str">
        <f t="shared" si="25"/>
        <v/>
      </c>
      <c r="O608" s="99" t="str">
        <f t="shared" si="26"/>
        <v>/</v>
      </c>
    </row>
    <row r="609" spans="2:15" ht="20.100000000000001" customHeight="1">
      <c r="B609" s="121"/>
      <c r="C609" s="121"/>
      <c r="D609" s="134"/>
      <c r="E609" s="119"/>
      <c r="F609" s="120"/>
      <c r="G609" s="141"/>
      <c r="H609" s="159"/>
      <c r="I609" s="159"/>
      <c r="J609" s="161"/>
      <c r="K609" s="159"/>
      <c r="L609" s="159"/>
      <c r="M609" s="74"/>
      <c r="N609" s="71" t="str">
        <f t="shared" si="25"/>
        <v/>
      </c>
      <c r="O609" s="99" t="str">
        <f t="shared" si="26"/>
        <v>/</v>
      </c>
    </row>
    <row r="610" spans="2:15" ht="20.100000000000001" customHeight="1">
      <c r="B610" s="121"/>
      <c r="C610" s="121"/>
      <c r="D610" s="134"/>
      <c r="E610" s="119"/>
      <c r="F610" s="120"/>
      <c r="G610" s="141"/>
      <c r="H610" s="159"/>
      <c r="I610" s="159"/>
      <c r="J610" s="161"/>
      <c r="K610" s="159"/>
      <c r="L610" s="159"/>
      <c r="M610" s="74"/>
      <c r="N610" s="71" t="str">
        <f t="shared" si="25"/>
        <v/>
      </c>
      <c r="O610" s="99" t="str">
        <f t="shared" si="26"/>
        <v>/</v>
      </c>
    </row>
    <row r="611" spans="2:15" ht="20.100000000000001" customHeight="1">
      <c r="B611" s="121"/>
      <c r="C611" s="121"/>
      <c r="D611" s="134"/>
      <c r="E611" s="119"/>
      <c r="F611" s="120"/>
      <c r="G611" s="141"/>
      <c r="H611" s="159"/>
      <c r="I611" s="159"/>
      <c r="J611" s="161"/>
      <c r="K611" s="159"/>
      <c r="L611" s="159"/>
      <c r="M611" s="74"/>
      <c r="N611" s="71" t="str">
        <f t="shared" si="25"/>
        <v/>
      </c>
      <c r="O611" s="99" t="str">
        <f t="shared" si="26"/>
        <v>/</v>
      </c>
    </row>
    <row r="612" spans="2:15" ht="20.100000000000001" customHeight="1">
      <c r="B612" s="121"/>
      <c r="C612" s="121"/>
      <c r="D612" s="134"/>
      <c r="E612" s="119"/>
      <c r="F612" s="120"/>
      <c r="G612" s="141"/>
      <c r="H612" s="159"/>
      <c r="I612" s="159"/>
      <c r="J612" s="161"/>
      <c r="K612" s="159"/>
      <c r="L612" s="159"/>
      <c r="M612" s="74"/>
      <c r="N612" s="71" t="str">
        <f t="shared" si="25"/>
        <v/>
      </c>
      <c r="O612" s="99" t="str">
        <f t="shared" si="26"/>
        <v>/</v>
      </c>
    </row>
    <row r="613" spans="2:15" ht="20.100000000000001" customHeight="1">
      <c r="B613" s="121"/>
      <c r="C613" s="121"/>
      <c r="D613" s="134"/>
      <c r="E613" s="119"/>
      <c r="F613" s="120"/>
      <c r="G613" s="141"/>
      <c r="H613" s="159"/>
      <c r="I613" s="159"/>
      <c r="J613" s="161"/>
      <c r="K613" s="159"/>
      <c r="L613" s="159"/>
      <c r="M613" s="74"/>
      <c r="N613" s="71" t="str">
        <f t="shared" si="25"/>
        <v/>
      </c>
      <c r="O613" s="99" t="str">
        <f t="shared" si="26"/>
        <v>/</v>
      </c>
    </row>
    <row r="614" spans="2:15" ht="20.100000000000001" customHeight="1">
      <c r="B614" s="121"/>
      <c r="C614" s="121"/>
      <c r="D614" s="134"/>
      <c r="E614" s="119"/>
      <c r="F614" s="120"/>
      <c r="G614" s="141"/>
      <c r="H614" s="159"/>
      <c r="I614" s="159"/>
      <c r="J614" s="161"/>
      <c r="K614" s="159"/>
      <c r="L614" s="159"/>
      <c r="M614" s="74"/>
      <c r="N614" s="71" t="str">
        <f t="shared" si="25"/>
        <v/>
      </c>
      <c r="O614" s="99" t="str">
        <f t="shared" si="26"/>
        <v>/</v>
      </c>
    </row>
    <row r="615" spans="2:15" ht="20.100000000000001" customHeight="1">
      <c r="B615" s="121"/>
      <c r="C615" s="121"/>
      <c r="D615" s="134"/>
      <c r="E615" s="119"/>
      <c r="F615" s="120"/>
      <c r="G615" s="141"/>
      <c r="H615" s="159"/>
      <c r="I615" s="159"/>
      <c r="J615" s="161"/>
      <c r="K615" s="159"/>
      <c r="L615" s="159"/>
      <c r="M615" s="74"/>
      <c r="N615" s="71" t="str">
        <f t="shared" si="25"/>
        <v/>
      </c>
      <c r="O615" s="99" t="str">
        <f t="shared" si="26"/>
        <v>/</v>
      </c>
    </row>
    <row r="616" spans="2:15" ht="20.100000000000001" customHeight="1">
      <c r="B616" s="121"/>
      <c r="C616" s="121"/>
      <c r="D616" s="134"/>
      <c r="E616" s="119"/>
      <c r="F616" s="120"/>
      <c r="G616" s="141"/>
      <c r="H616" s="159"/>
      <c r="I616" s="159"/>
      <c r="J616" s="161"/>
      <c r="K616" s="159"/>
      <c r="L616" s="159"/>
      <c r="M616" s="74"/>
      <c r="N616" s="71" t="str">
        <f t="shared" si="25"/>
        <v/>
      </c>
      <c r="O616" s="99" t="str">
        <f t="shared" si="26"/>
        <v>/</v>
      </c>
    </row>
    <row r="617" spans="2:15" ht="20.100000000000001" customHeight="1">
      <c r="B617" s="121"/>
      <c r="C617" s="121"/>
      <c r="D617" s="134"/>
      <c r="E617" s="119"/>
      <c r="F617" s="120"/>
      <c r="G617" s="141"/>
      <c r="H617" s="159"/>
      <c r="I617" s="159"/>
      <c r="J617" s="161"/>
      <c r="K617" s="159"/>
      <c r="L617" s="159"/>
      <c r="M617" s="74"/>
      <c r="N617" s="71" t="str">
        <f t="shared" si="25"/>
        <v/>
      </c>
      <c r="O617" s="99" t="str">
        <f t="shared" si="26"/>
        <v>/</v>
      </c>
    </row>
    <row r="618" spans="2:15" ht="20.100000000000001" customHeight="1">
      <c r="B618" s="121"/>
      <c r="C618" s="121"/>
      <c r="D618" s="134"/>
      <c r="E618" s="119"/>
      <c r="F618" s="120"/>
      <c r="G618" s="141"/>
      <c r="H618" s="159"/>
      <c r="I618" s="159"/>
      <c r="J618" s="161"/>
      <c r="K618" s="159"/>
      <c r="L618" s="159"/>
      <c r="M618" s="74"/>
      <c r="N618" s="71" t="str">
        <f t="shared" si="25"/>
        <v/>
      </c>
      <c r="O618" s="99" t="str">
        <f t="shared" si="26"/>
        <v>/</v>
      </c>
    </row>
    <row r="619" spans="2:15" ht="20.100000000000001" customHeight="1">
      <c r="B619" s="121"/>
      <c r="C619" s="121"/>
      <c r="D619" s="134"/>
      <c r="E619" s="119"/>
      <c r="F619" s="120"/>
      <c r="G619" s="141"/>
      <c r="H619" s="159"/>
      <c r="I619" s="159"/>
      <c r="J619" s="161"/>
      <c r="K619" s="159"/>
      <c r="L619" s="159"/>
      <c r="M619" s="74"/>
      <c r="N619" s="71" t="str">
        <f t="shared" si="25"/>
        <v/>
      </c>
      <c r="O619" s="99" t="str">
        <f t="shared" si="26"/>
        <v>/</v>
      </c>
    </row>
    <row r="620" spans="2:15" ht="20.100000000000001" customHeight="1">
      <c r="B620" s="121"/>
      <c r="C620" s="121"/>
      <c r="D620" s="134"/>
      <c r="E620" s="119"/>
      <c r="F620" s="120"/>
      <c r="G620" s="141"/>
      <c r="H620" s="159"/>
      <c r="I620" s="159"/>
      <c r="J620" s="161"/>
      <c r="K620" s="159"/>
      <c r="L620" s="159"/>
      <c r="M620" s="74"/>
      <c r="N620" s="71" t="str">
        <f t="shared" si="25"/>
        <v/>
      </c>
      <c r="O620" s="99" t="str">
        <f t="shared" si="26"/>
        <v>/</v>
      </c>
    </row>
    <row r="621" spans="2:15" ht="20.100000000000001" customHeight="1">
      <c r="B621" s="121"/>
      <c r="C621" s="121"/>
      <c r="D621" s="134"/>
      <c r="E621" s="119"/>
      <c r="F621" s="120"/>
      <c r="G621" s="141"/>
      <c r="H621" s="159"/>
      <c r="I621" s="159"/>
      <c r="J621" s="161"/>
      <c r="K621" s="159"/>
      <c r="L621" s="159"/>
      <c r="M621" s="74"/>
      <c r="N621" s="71" t="str">
        <f t="shared" si="25"/>
        <v/>
      </c>
      <c r="O621" s="99" t="str">
        <f t="shared" si="26"/>
        <v>/</v>
      </c>
    </row>
    <row r="622" spans="2:15" ht="20.100000000000001" customHeight="1">
      <c r="B622" s="121"/>
      <c r="C622" s="121"/>
      <c r="D622" s="134"/>
      <c r="E622" s="119"/>
      <c r="F622" s="120"/>
      <c r="G622" s="141"/>
      <c r="H622" s="159"/>
      <c r="I622" s="159"/>
      <c r="J622" s="161"/>
      <c r="K622" s="159"/>
      <c r="L622" s="159"/>
      <c r="M622" s="74"/>
      <c r="N622" s="71" t="str">
        <f t="shared" si="25"/>
        <v/>
      </c>
      <c r="O622" s="99" t="str">
        <f t="shared" si="26"/>
        <v>/</v>
      </c>
    </row>
    <row r="623" spans="2:15" ht="20.100000000000001" customHeight="1">
      <c r="B623" s="121"/>
      <c r="C623" s="121"/>
      <c r="D623" s="134"/>
      <c r="E623" s="119"/>
      <c r="F623" s="120"/>
      <c r="G623" s="141"/>
      <c r="H623" s="159"/>
      <c r="I623" s="159"/>
      <c r="J623" s="161"/>
      <c r="K623" s="159"/>
      <c r="L623" s="159"/>
      <c r="M623" s="74"/>
      <c r="N623" s="71" t="str">
        <f t="shared" si="25"/>
        <v/>
      </c>
      <c r="O623" s="99" t="str">
        <f t="shared" si="26"/>
        <v>/</v>
      </c>
    </row>
    <row r="624" spans="2:15" ht="20.100000000000001" customHeight="1">
      <c r="B624" s="121"/>
      <c r="C624" s="121"/>
      <c r="D624" s="134"/>
      <c r="E624" s="119"/>
      <c r="F624" s="120"/>
      <c r="G624" s="141"/>
      <c r="H624" s="159"/>
      <c r="I624" s="159"/>
      <c r="J624" s="161"/>
      <c r="K624" s="159"/>
      <c r="L624" s="159"/>
      <c r="M624" s="74"/>
      <c r="N624" s="71" t="str">
        <f t="shared" si="25"/>
        <v/>
      </c>
      <c r="O624" s="99" t="str">
        <f t="shared" si="26"/>
        <v>/</v>
      </c>
    </row>
    <row r="625" spans="2:15" ht="20.100000000000001" customHeight="1">
      <c r="B625" s="121"/>
      <c r="C625" s="121"/>
      <c r="D625" s="134"/>
      <c r="E625" s="119"/>
      <c r="F625" s="120"/>
      <c r="G625" s="141"/>
      <c r="H625" s="159"/>
      <c r="I625" s="159"/>
      <c r="J625" s="161"/>
      <c r="K625" s="159"/>
      <c r="L625" s="159"/>
      <c r="M625" s="74"/>
      <c r="N625" s="71" t="str">
        <f t="shared" si="25"/>
        <v/>
      </c>
      <c r="O625" s="99" t="str">
        <f t="shared" si="26"/>
        <v>/</v>
      </c>
    </row>
    <row r="626" spans="2:15" ht="20.100000000000001" customHeight="1">
      <c r="B626" s="121"/>
      <c r="C626" s="121"/>
      <c r="D626" s="134"/>
      <c r="E626" s="119"/>
      <c r="F626" s="120"/>
      <c r="G626" s="141"/>
      <c r="H626" s="159"/>
      <c r="I626" s="159"/>
      <c r="J626" s="161"/>
      <c r="K626" s="159"/>
      <c r="L626" s="159"/>
      <c r="M626" s="74"/>
      <c r="N626" s="71" t="str">
        <f t="shared" si="25"/>
        <v/>
      </c>
      <c r="O626" s="99" t="str">
        <f t="shared" si="26"/>
        <v>/</v>
      </c>
    </row>
    <row r="627" spans="2:15" ht="20.100000000000001" customHeight="1">
      <c r="B627" s="121"/>
      <c r="C627" s="121"/>
      <c r="D627" s="134"/>
      <c r="E627" s="119"/>
      <c r="F627" s="120"/>
      <c r="G627" s="141"/>
      <c r="H627" s="159"/>
      <c r="I627" s="159"/>
      <c r="J627" s="161"/>
      <c r="K627" s="159"/>
      <c r="L627" s="159"/>
      <c r="M627" s="74"/>
      <c r="N627" s="71" t="str">
        <f t="shared" si="25"/>
        <v/>
      </c>
      <c r="O627" s="99" t="str">
        <f t="shared" si="26"/>
        <v>/</v>
      </c>
    </row>
    <row r="628" spans="2:15" ht="20.100000000000001" customHeight="1">
      <c r="B628" s="121"/>
      <c r="C628" s="121"/>
      <c r="D628" s="134"/>
      <c r="E628" s="119"/>
      <c r="F628" s="120"/>
      <c r="G628" s="141"/>
      <c r="H628" s="159"/>
      <c r="I628" s="159"/>
      <c r="J628" s="161"/>
      <c r="K628" s="159"/>
      <c r="L628" s="159"/>
      <c r="M628" s="74"/>
      <c r="N628" s="71" t="str">
        <f t="shared" si="25"/>
        <v/>
      </c>
      <c r="O628" s="99" t="str">
        <f t="shared" si="26"/>
        <v>/</v>
      </c>
    </row>
    <row r="629" spans="2:15" ht="20.100000000000001" customHeight="1">
      <c r="B629" s="121"/>
      <c r="C629" s="121"/>
      <c r="D629" s="134"/>
      <c r="E629" s="119"/>
      <c r="F629" s="120"/>
      <c r="G629" s="141"/>
      <c r="H629" s="159"/>
      <c r="I629" s="159"/>
      <c r="J629" s="161"/>
      <c r="K629" s="159"/>
      <c r="L629" s="159"/>
      <c r="M629" s="74"/>
      <c r="N629" s="71" t="str">
        <f t="shared" si="25"/>
        <v/>
      </c>
      <c r="O629" s="99" t="str">
        <f t="shared" si="26"/>
        <v>/</v>
      </c>
    </row>
    <row r="630" spans="2:15" ht="20.100000000000001" customHeight="1">
      <c r="B630" s="121"/>
      <c r="C630" s="121"/>
      <c r="D630" s="134"/>
      <c r="E630" s="119"/>
      <c r="F630" s="120"/>
      <c r="G630" s="141"/>
      <c r="H630" s="159"/>
      <c r="I630" s="159"/>
      <c r="J630" s="161"/>
      <c r="K630" s="159"/>
      <c r="L630" s="159"/>
      <c r="M630" s="74"/>
      <c r="N630" s="71" t="str">
        <f t="shared" si="25"/>
        <v/>
      </c>
      <c r="O630" s="99" t="str">
        <f t="shared" si="26"/>
        <v>/</v>
      </c>
    </row>
    <row r="631" spans="2:15" ht="20.100000000000001" customHeight="1">
      <c r="B631" s="121"/>
      <c r="C631" s="121"/>
      <c r="D631" s="134"/>
      <c r="E631" s="119"/>
      <c r="F631" s="120"/>
      <c r="G631" s="141"/>
      <c r="H631" s="159"/>
      <c r="I631" s="159"/>
      <c r="J631" s="161"/>
      <c r="K631" s="159"/>
      <c r="L631" s="159"/>
      <c r="M631" s="74"/>
      <c r="N631" s="71" t="str">
        <f t="shared" si="25"/>
        <v/>
      </c>
      <c r="O631" s="99" t="str">
        <f t="shared" si="26"/>
        <v>/</v>
      </c>
    </row>
    <row r="632" spans="2:15" ht="20.100000000000001" customHeight="1">
      <c r="B632" s="121"/>
      <c r="C632" s="121"/>
      <c r="D632" s="134"/>
      <c r="E632" s="119"/>
      <c r="F632" s="120"/>
      <c r="G632" s="141"/>
      <c r="H632" s="159"/>
      <c r="I632" s="159"/>
      <c r="J632" s="161"/>
      <c r="K632" s="159"/>
      <c r="L632" s="159"/>
      <c r="M632" s="74"/>
      <c r="N632" s="71" t="str">
        <f t="shared" si="25"/>
        <v/>
      </c>
      <c r="O632" s="99" t="str">
        <f t="shared" si="26"/>
        <v>/</v>
      </c>
    </row>
    <row r="633" spans="2:15" ht="20.100000000000001" customHeight="1">
      <c r="B633" s="121"/>
      <c r="C633" s="121"/>
      <c r="D633" s="118"/>
      <c r="E633" s="119"/>
      <c r="F633" s="120"/>
      <c r="G633" s="141"/>
      <c r="H633" s="159"/>
      <c r="I633" s="159"/>
      <c r="J633" s="161"/>
      <c r="K633" s="159"/>
      <c r="L633" s="159"/>
      <c r="M633" s="74"/>
      <c r="N633" s="71" t="str">
        <f t="shared" si="25"/>
        <v/>
      </c>
      <c r="O633" s="99" t="str">
        <f t="shared" si="26"/>
        <v>/</v>
      </c>
    </row>
    <row r="634" spans="2:15" ht="20.100000000000001" customHeight="1">
      <c r="B634" s="121"/>
      <c r="C634" s="121"/>
      <c r="D634" s="118"/>
      <c r="E634" s="119"/>
      <c r="F634" s="120"/>
      <c r="G634" s="141"/>
      <c r="H634" s="159"/>
      <c r="I634" s="159"/>
      <c r="J634" s="161"/>
      <c r="K634" s="159"/>
      <c r="L634" s="159"/>
      <c r="M634" s="74"/>
      <c r="N634" s="71" t="str">
        <f t="shared" si="25"/>
        <v/>
      </c>
      <c r="O634" s="99" t="str">
        <f t="shared" si="26"/>
        <v>/</v>
      </c>
    </row>
    <row r="635" spans="2:15" ht="20.100000000000001" customHeight="1">
      <c r="B635" s="121"/>
      <c r="C635" s="121"/>
      <c r="D635" s="118"/>
      <c r="E635" s="119"/>
      <c r="F635" s="120"/>
      <c r="G635" s="141"/>
      <c r="H635" s="159"/>
      <c r="I635" s="159"/>
      <c r="J635" s="161"/>
      <c r="K635" s="159"/>
      <c r="L635" s="159"/>
      <c r="M635" s="74"/>
      <c r="N635" s="71" t="str">
        <f t="shared" si="25"/>
        <v/>
      </c>
      <c r="O635" s="99" t="str">
        <f t="shared" si="26"/>
        <v>/</v>
      </c>
    </row>
    <row r="636" spans="2:15" ht="20.100000000000001" customHeight="1">
      <c r="B636" s="121"/>
      <c r="C636" s="121"/>
      <c r="D636" s="118"/>
      <c r="E636" s="119"/>
      <c r="F636" s="120"/>
      <c r="G636" s="141"/>
      <c r="H636" s="159"/>
      <c r="I636" s="159"/>
      <c r="J636" s="161"/>
      <c r="K636" s="159"/>
      <c r="L636" s="159"/>
      <c r="M636" s="74"/>
      <c r="N636" s="71" t="str">
        <f t="shared" si="25"/>
        <v/>
      </c>
      <c r="O636" s="99" t="str">
        <f t="shared" si="26"/>
        <v>/</v>
      </c>
    </row>
    <row r="637" spans="2:15" ht="20.100000000000001" customHeight="1">
      <c r="B637" s="121"/>
      <c r="C637" s="121"/>
      <c r="D637" s="118"/>
      <c r="E637" s="119"/>
      <c r="F637" s="120"/>
      <c r="G637" s="141"/>
      <c r="H637" s="159"/>
      <c r="I637" s="159"/>
      <c r="J637" s="161"/>
      <c r="K637" s="159"/>
      <c r="L637" s="159"/>
      <c r="M637" s="74"/>
      <c r="N637" s="71" t="str">
        <f t="shared" si="25"/>
        <v/>
      </c>
      <c r="O637" s="99" t="str">
        <f t="shared" si="26"/>
        <v>/</v>
      </c>
    </row>
    <row r="638" spans="2:15" ht="20.100000000000001" customHeight="1">
      <c r="B638" s="121"/>
      <c r="C638" s="121"/>
      <c r="D638" s="118"/>
      <c r="E638" s="119"/>
      <c r="F638" s="120"/>
      <c r="G638" s="141"/>
      <c r="H638" s="159"/>
      <c r="I638" s="159"/>
      <c r="J638" s="161"/>
      <c r="K638" s="159"/>
      <c r="L638" s="159"/>
      <c r="M638" s="74"/>
      <c r="N638" s="71" t="str">
        <f t="shared" si="25"/>
        <v/>
      </c>
      <c r="O638" s="99" t="str">
        <f t="shared" si="26"/>
        <v>/</v>
      </c>
    </row>
    <row r="639" spans="2:15" ht="20.100000000000001" customHeight="1">
      <c r="B639" s="121"/>
      <c r="C639" s="121"/>
      <c r="D639" s="118"/>
      <c r="E639" s="119"/>
      <c r="F639" s="120"/>
      <c r="G639" s="141"/>
      <c r="H639" s="159"/>
      <c r="I639" s="159"/>
      <c r="J639" s="161"/>
      <c r="K639" s="159"/>
      <c r="L639" s="159"/>
      <c r="M639" s="74"/>
      <c r="N639" s="71" t="str">
        <f t="shared" si="25"/>
        <v/>
      </c>
      <c r="O639" s="99" t="str">
        <f t="shared" si="26"/>
        <v>/</v>
      </c>
    </row>
    <row r="640" spans="2:15" ht="20.100000000000001" customHeight="1">
      <c r="B640" s="121"/>
      <c r="C640" s="121"/>
      <c r="D640" s="118"/>
      <c r="E640" s="119"/>
      <c r="F640" s="120"/>
      <c r="G640" s="141"/>
      <c r="H640" s="159"/>
      <c r="I640" s="159"/>
      <c r="J640" s="161"/>
      <c r="K640" s="159"/>
      <c r="L640" s="159"/>
      <c r="M640" s="74"/>
      <c r="N640" s="71" t="str">
        <f t="shared" si="25"/>
        <v/>
      </c>
      <c r="O640" s="99" t="str">
        <f t="shared" si="26"/>
        <v>/</v>
      </c>
    </row>
    <row r="641" spans="2:15" ht="20.100000000000001" customHeight="1">
      <c r="B641" s="121"/>
      <c r="C641" s="121"/>
      <c r="D641" s="118"/>
      <c r="E641" s="119"/>
      <c r="F641" s="120"/>
      <c r="G641" s="141"/>
      <c r="H641" s="159"/>
      <c r="I641" s="159"/>
      <c r="J641" s="161"/>
      <c r="K641" s="159"/>
      <c r="L641" s="159"/>
      <c r="M641" s="74"/>
      <c r="N641" s="71" t="str">
        <f t="shared" si="25"/>
        <v/>
      </c>
      <c r="O641" s="99" t="str">
        <f t="shared" si="26"/>
        <v>/</v>
      </c>
    </row>
    <row r="642" spans="2:15" ht="20.100000000000001" customHeight="1">
      <c r="B642" s="121"/>
      <c r="C642" s="121"/>
      <c r="D642" s="118"/>
      <c r="E642" s="119"/>
      <c r="F642" s="120"/>
      <c r="G642" s="141"/>
      <c r="H642" s="159"/>
      <c r="I642" s="159"/>
      <c r="J642" s="161"/>
      <c r="K642" s="159"/>
      <c r="L642" s="159"/>
      <c r="M642" s="74"/>
      <c r="N642" s="71" t="str">
        <f t="shared" si="25"/>
        <v/>
      </c>
      <c r="O642" s="99" t="str">
        <f t="shared" si="26"/>
        <v>/</v>
      </c>
    </row>
    <row r="643" spans="2:15" ht="20.100000000000001" customHeight="1">
      <c r="B643" s="121"/>
      <c r="C643" s="121"/>
      <c r="D643" s="118"/>
      <c r="E643" s="119"/>
      <c r="F643" s="120"/>
      <c r="G643" s="141"/>
      <c r="H643" s="159"/>
      <c r="I643" s="159"/>
      <c r="J643" s="161"/>
      <c r="K643" s="159"/>
      <c r="L643" s="159"/>
      <c r="M643" s="74"/>
      <c r="N643" s="71" t="str">
        <f t="shared" si="25"/>
        <v/>
      </c>
      <c r="O643" s="99" t="str">
        <f t="shared" si="26"/>
        <v>/</v>
      </c>
    </row>
    <row r="644" spans="2:15" ht="20.100000000000001" customHeight="1">
      <c r="B644" s="121"/>
      <c r="C644" s="121"/>
      <c r="D644" s="118"/>
      <c r="E644" s="119"/>
      <c r="F644" s="120"/>
      <c r="G644" s="141"/>
      <c r="H644" s="159"/>
      <c r="I644" s="159"/>
      <c r="J644" s="161"/>
      <c r="K644" s="159"/>
      <c r="L644" s="159"/>
      <c r="M644" s="74"/>
      <c r="N644" s="71" t="str">
        <f t="shared" ref="N644:N707" si="27">B644&amp;C644</f>
        <v/>
      </c>
      <c r="O644" s="99" t="str">
        <f t="shared" ref="O644:O707" si="28">B644&amp;"/"&amp;C644</f>
        <v>/</v>
      </c>
    </row>
    <row r="645" spans="2:15" ht="20.100000000000001" customHeight="1">
      <c r="B645" s="121"/>
      <c r="C645" s="121"/>
      <c r="D645" s="118"/>
      <c r="E645" s="119"/>
      <c r="F645" s="120"/>
      <c r="G645" s="141"/>
      <c r="H645" s="159"/>
      <c r="I645" s="159"/>
      <c r="J645" s="161"/>
      <c r="K645" s="159"/>
      <c r="L645" s="159"/>
      <c r="M645" s="74"/>
      <c r="N645" s="71" t="str">
        <f t="shared" si="27"/>
        <v/>
      </c>
      <c r="O645" s="99" t="str">
        <f t="shared" si="28"/>
        <v>/</v>
      </c>
    </row>
    <row r="646" spans="2:15" ht="20.100000000000001" customHeight="1">
      <c r="B646" s="121"/>
      <c r="C646" s="121"/>
      <c r="D646" s="118"/>
      <c r="E646" s="119"/>
      <c r="F646" s="120"/>
      <c r="G646" s="141"/>
      <c r="H646" s="159"/>
      <c r="I646" s="159"/>
      <c r="J646" s="161"/>
      <c r="K646" s="159"/>
      <c r="L646" s="159"/>
      <c r="M646" s="74"/>
      <c r="N646" s="71" t="str">
        <f t="shared" si="27"/>
        <v/>
      </c>
      <c r="O646" s="99" t="str">
        <f t="shared" si="28"/>
        <v>/</v>
      </c>
    </row>
    <row r="647" spans="2:15" ht="20.100000000000001" customHeight="1">
      <c r="B647" s="121"/>
      <c r="C647" s="121"/>
      <c r="D647" s="118"/>
      <c r="E647" s="119"/>
      <c r="F647" s="120"/>
      <c r="G647" s="141"/>
      <c r="H647" s="159"/>
      <c r="I647" s="159"/>
      <c r="J647" s="161"/>
      <c r="K647" s="159"/>
      <c r="L647" s="159"/>
      <c r="M647" s="74"/>
      <c r="N647" s="71" t="str">
        <f t="shared" si="27"/>
        <v/>
      </c>
      <c r="O647" s="99" t="str">
        <f t="shared" si="28"/>
        <v>/</v>
      </c>
    </row>
    <row r="648" spans="2:15" ht="20.100000000000001" customHeight="1">
      <c r="B648" s="121"/>
      <c r="C648" s="121"/>
      <c r="D648" s="118"/>
      <c r="E648" s="119"/>
      <c r="F648" s="120"/>
      <c r="G648" s="141"/>
      <c r="H648" s="159"/>
      <c r="I648" s="159"/>
      <c r="J648" s="161"/>
      <c r="K648" s="159"/>
      <c r="L648" s="159"/>
      <c r="M648" s="74"/>
      <c r="N648" s="71" t="str">
        <f t="shared" si="27"/>
        <v/>
      </c>
      <c r="O648" s="99" t="str">
        <f t="shared" si="28"/>
        <v>/</v>
      </c>
    </row>
    <row r="649" spans="2:15" ht="20.100000000000001" customHeight="1">
      <c r="B649" s="121"/>
      <c r="C649" s="121"/>
      <c r="D649" s="118"/>
      <c r="E649" s="119"/>
      <c r="F649" s="120"/>
      <c r="G649" s="141"/>
      <c r="H649" s="159"/>
      <c r="I649" s="159"/>
      <c r="J649" s="161"/>
      <c r="K649" s="159"/>
      <c r="L649" s="159"/>
      <c r="M649" s="74"/>
      <c r="N649" s="71" t="str">
        <f t="shared" si="27"/>
        <v/>
      </c>
      <c r="O649" s="99" t="str">
        <f t="shared" si="28"/>
        <v>/</v>
      </c>
    </row>
    <row r="650" spans="2:15" ht="20.100000000000001" customHeight="1">
      <c r="B650" s="121"/>
      <c r="C650" s="121"/>
      <c r="D650" s="118"/>
      <c r="E650" s="119"/>
      <c r="F650" s="120"/>
      <c r="G650" s="141"/>
      <c r="H650" s="159"/>
      <c r="I650" s="159"/>
      <c r="J650" s="161"/>
      <c r="K650" s="159"/>
      <c r="L650" s="159"/>
      <c r="M650" s="74"/>
      <c r="N650" s="71" t="str">
        <f t="shared" si="27"/>
        <v/>
      </c>
      <c r="O650" s="99" t="str">
        <f t="shared" si="28"/>
        <v>/</v>
      </c>
    </row>
    <row r="651" spans="2:15" ht="20.100000000000001" customHeight="1">
      <c r="B651" s="121"/>
      <c r="C651" s="121"/>
      <c r="D651" s="118"/>
      <c r="E651" s="119"/>
      <c r="F651" s="120"/>
      <c r="G651" s="141"/>
      <c r="H651" s="159"/>
      <c r="I651" s="159"/>
      <c r="J651" s="161"/>
      <c r="K651" s="159"/>
      <c r="L651" s="159"/>
      <c r="M651" s="74"/>
      <c r="N651" s="71" t="str">
        <f t="shared" si="27"/>
        <v/>
      </c>
      <c r="O651" s="99" t="str">
        <f t="shared" si="28"/>
        <v>/</v>
      </c>
    </row>
    <row r="652" spans="2:15" ht="20.100000000000001" customHeight="1">
      <c r="B652" s="121"/>
      <c r="C652" s="121"/>
      <c r="D652" s="118"/>
      <c r="E652" s="119"/>
      <c r="F652" s="120"/>
      <c r="G652" s="141"/>
      <c r="H652" s="159"/>
      <c r="I652" s="159"/>
      <c r="J652" s="161"/>
      <c r="K652" s="159"/>
      <c r="L652" s="159"/>
      <c r="M652" s="74"/>
      <c r="N652" s="71" t="str">
        <f t="shared" si="27"/>
        <v/>
      </c>
      <c r="O652" s="99" t="str">
        <f t="shared" si="28"/>
        <v>/</v>
      </c>
    </row>
    <row r="653" spans="2:15" ht="20.100000000000001" customHeight="1">
      <c r="B653" s="121"/>
      <c r="C653" s="121"/>
      <c r="D653" s="118"/>
      <c r="E653" s="119"/>
      <c r="F653" s="120"/>
      <c r="G653" s="141"/>
      <c r="H653" s="159"/>
      <c r="I653" s="159"/>
      <c r="J653" s="161"/>
      <c r="K653" s="159"/>
      <c r="L653" s="159"/>
      <c r="M653" s="74"/>
      <c r="N653" s="71" t="str">
        <f t="shared" si="27"/>
        <v/>
      </c>
      <c r="O653" s="99" t="str">
        <f t="shared" si="28"/>
        <v>/</v>
      </c>
    </row>
    <row r="654" spans="2:15" ht="20.100000000000001" customHeight="1">
      <c r="B654" s="121"/>
      <c r="C654" s="121"/>
      <c r="D654" s="118"/>
      <c r="E654" s="119"/>
      <c r="F654" s="120"/>
      <c r="G654" s="141"/>
      <c r="H654" s="159"/>
      <c r="I654" s="159"/>
      <c r="J654" s="161"/>
      <c r="K654" s="159"/>
      <c r="L654" s="159"/>
      <c r="M654" s="74"/>
      <c r="N654" s="71" t="str">
        <f t="shared" si="27"/>
        <v/>
      </c>
      <c r="O654" s="99" t="str">
        <f t="shared" si="28"/>
        <v>/</v>
      </c>
    </row>
    <row r="655" spans="2:15" ht="20.100000000000001" customHeight="1">
      <c r="B655" s="121"/>
      <c r="C655" s="121"/>
      <c r="D655" s="118"/>
      <c r="E655" s="119"/>
      <c r="F655" s="120"/>
      <c r="G655" s="141"/>
      <c r="H655" s="159"/>
      <c r="I655" s="159"/>
      <c r="J655" s="161"/>
      <c r="K655" s="159"/>
      <c r="L655" s="159"/>
      <c r="M655" s="74"/>
      <c r="N655" s="71" t="str">
        <f t="shared" si="27"/>
        <v/>
      </c>
      <c r="O655" s="99" t="str">
        <f t="shared" si="28"/>
        <v>/</v>
      </c>
    </row>
    <row r="656" spans="2:15" ht="20.100000000000001" customHeight="1">
      <c r="B656" s="121"/>
      <c r="C656" s="121"/>
      <c r="D656" s="118"/>
      <c r="E656" s="119"/>
      <c r="F656" s="120"/>
      <c r="G656" s="141"/>
      <c r="H656" s="159"/>
      <c r="I656" s="159"/>
      <c r="J656" s="161"/>
      <c r="K656" s="159"/>
      <c r="L656" s="159"/>
      <c r="M656" s="74"/>
      <c r="N656" s="71" t="str">
        <f t="shared" si="27"/>
        <v/>
      </c>
      <c r="O656" s="99" t="str">
        <f t="shared" si="28"/>
        <v>/</v>
      </c>
    </row>
    <row r="657" spans="2:15" ht="20.100000000000001" customHeight="1">
      <c r="B657" s="121"/>
      <c r="C657" s="121"/>
      <c r="D657" s="118"/>
      <c r="E657" s="119"/>
      <c r="F657" s="120"/>
      <c r="G657" s="141"/>
      <c r="H657" s="159"/>
      <c r="I657" s="159"/>
      <c r="J657" s="161"/>
      <c r="K657" s="159"/>
      <c r="L657" s="159"/>
      <c r="M657" s="74"/>
      <c r="N657" s="71" t="str">
        <f t="shared" si="27"/>
        <v/>
      </c>
      <c r="O657" s="99" t="str">
        <f t="shared" si="28"/>
        <v>/</v>
      </c>
    </row>
    <row r="658" spans="2:15" ht="20.100000000000001" customHeight="1">
      <c r="B658" s="121"/>
      <c r="C658" s="121"/>
      <c r="D658" s="118"/>
      <c r="E658" s="119"/>
      <c r="F658" s="120"/>
      <c r="G658" s="141"/>
      <c r="H658" s="159"/>
      <c r="I658" s="159"/>
      <c r="J658" s="161"/>
      <c r="K658" s="159"/>
      <c r="L658" s="159"/>
      <c r="M658" s="74"/>
      <c r="N658" s="71" t="str">
        <f t="shared" si="27"/>
        <v/>
      </c>
      <c r="O658" s="99" t="str">
        <f t="shared" si="28"/>
        <v>/</v>
      </c>
    </row>
    <row r="659" spans="2:15" ht="20.100000000000001" customHeight="1">
      <c r="B659" s="121"/>
      <c r="C659" s="121"/>
      <c r="D659" s="134"/>
      <c r="E659" s="119"/>
      <c r="F659" s="120"/>
      <c r="G659" s="141"/>
      <c r="H659" s="159"/>
      <c r="I659" s="159"/>
      <c r="J659" s="161"/>
      <c r="K659" s="159"/>
      <c r="L659" s="159"/>
      <c r="M659" s="74"/>
      <c r="N659" s="71" t="str">
        <f t="shared" si="27"/>
        <v/>
      </c>
      <c r="O659" s="99" t="str">
        <f t="shared" si="28"/>
        <v>/</v>
      </c>
    </row>
    <row r="660" spans="2:15" ht="20.100000000000001" customHeight="1">
      <c r="B660" s="121"/>
      <c r="C660" s="121"/>
      <c r="D660" s="134"/>
      <c r="E660" s="119"/>
      <c r="F660" s="120"/>
      <c r="G660" s="141"/>
      <c r="H660" s="159"/>
      <c r="I660" s="159"/>
      <c r="J660" s="161"/>
      <c r="K660" s="159"/>
      <c r="L660" s="159"/>
      <c r="M660" s="74"/>
      <c r="N660" s="71" t="str">
        <f t="shared" si="27"/>
        <v/>
      </c>
      <c r="O660" s="99" t="str">
        <f t="shared" si="28"/>
        <v>/</v>
      </c>
    </row>
    <row r="661" spans="2:15" ht="20.100000000000001" customHeight="1">
      <c r="B661" s="121"/>
      <c r="C661" s="121"/>
      <c r="D661" s="134"/>
      <c r="E661" s="119"/>
      <c r="F661" s="120"/>
      <c r="G661" s="141"/>
      <c r="H661" s="159"/>
      <c r="I661" s="159"/>
      <c r="J661" s="161"/>
      <c r="K661" s="159"/>
      <c r="L661" s="159"/>
      <c r="M661" s="74"/>
      <c r="N661" s="71" t="str">
        <f t="shared" si="27"/>
        <v/>
      </c>
      <c r="O661" s="99" t="str">
        <f t="shared" si="28"/>
        <v>/</v>
      </c>
    </row>
    <row r="662" spans="2:15" ht="20.100000000000001" customHeight="1">
      <c r="B662" s="121"/>
      <c r="C662" s="121"/>
      <c r="D662" s="134"/>
      <c r="E662" s="119"/>
      <c r="F662" s="120"/>
      <c r="G662" s="141"/>
      <c r="H662" s="159"/>
      <c r="I662" s="159"/>
      <c r="J662" s="161"/>
      <c r="K662" s="159"/>
      <c r="L662" s="159"/>
      <c r="M662" s="74"/>
      <c r="N662" s="71" t="str">
        <f t="shared" si="27"/>
        <v/>
      </c>
      <c r="O662" s="99" t="str">
        <f t="shared" si="28"/>
        <v>/</v>
      </c>
    </row>
    <row r="663" spans="2:15" ht="20.100000000000001" customHeight="1">
      <c r="B663" s="121"/>
      <c r="C663" s="121"/>
      <c r="D663" s="134"/>
      <c r="E663" s="119"/>
      <c r="F663" s="120"/>
      <c r="G663" s="141"/>
      <c r="H663" s="159"/>
      <c r="I663" s="159"/>
      <c r="J663" s="161"/>
      <c r="K663" s="159"/>
      <c r="L663" s="159"/>
      <c r="M663" s="74"/>
      <c r="N663" s="71" t="str">
        <f t="shared" si="27"/>
        <v/>
      </c>
      <c r="O663" s="99" t="str">
        <f t="shared" si="28"/>
        <v>/</v>
      </c>
    </row>
    <row r="664" spans="2:15" ht="20.100000000000001" customHeight="1">
      <c r="B664" s="121"/>
      <c r="C664" s="121"/>
      <c r="D664" s="134"/>
      <c r="E664" s="119"/>
      <c r="F664" s="120"/>
      <c r="G664" s="141"/>
      <c r="H664" s="159"/>
      <c r="I664" s="159"/>
      <c r="J664" s="161"/>
      <c r="K664" s="159"/>
      <c r="L664" s="159"/>
      <c r="M664" s="74"/>
      <c r="N664" s="71" t="str">
        <f t="shared" si="27"/>
        <v/>
      </c>
      <c r="O664" s="99" t="str">
        <f t="shared" si="28"/>
        <v>/</v>
      </c>
    </row>
    <row r="665" spans="2:15" ht="20.100000000000001" customHeight="1">
      <c r="B665" s="121"/>
      <c r="C665" s="121"/>
      <c r="D665" s="134"/>
      <c r="E665" s="119"/>
      <c r="F665" s="120"/>
      <c r="G665" s="141"/>
      <c r="H665" s="159"/>
      <c r="I665" s="159"/>
      <c r="J665" s="161"/>
      <c r="K665" s="159"/>
      <c r="L665" s="159"/>
      <c r="M665" s="74"/>
      <c r="N665" s="71" t="str">
        <f t="shared" si="27"/>
        <v/>
      </c>
      <c r="O665" s="99" t="str">
        <f t="shared" si="28"/>
        <v>/</v>
      </c>
    </row>
    <row r="666" spans="2:15" ht="20.100000000000001" customHeight="1">
      <c r="B666" s="121"/>
      <c r="C666" s="121"/>
      <c r="D666" s="135"/>
      <c r="E666" s="119"/>
      <c r="F666" s="120"/>
      <c r="G666" s="141"/>
      <c r="H666" s="159"/>
      <c r="I666" s="159"/>
      <c r="J666" s="161"/>
      <c r="K666" s="159"/>
      <c r="L666" s="159"/>
      <c r="M666" s="74"/>
      <c r="N666" s="71" t="str">
        <f t="shared" si="27"/>
        <v/>
      </c>
      <c r="O666" s="99" t="str">
        <f t="shared" si="28"/>
        <v>/</v>
      </c>
    </row>
    <row r="667" spans="2:15" ht="20.100000000000001" customHeight="1">
      <c r="B667" s="121"/>
      <c r="C667" s="121"/>
      <c r="D667" s="134"/>
      <c r="E667" s="119"/>
      <c r="F667" s="120"/>
      <c r="G667" s="141"/>
      <c r="H667" s="159"/>
      <c r="I667" s="159"/>
      <c r="J667" s="161"/>
      <c r="K667" s="159"/>
      <c r="L667" s="159"/>
      <c r="M667" s="74"/>
      <c r="N667" s="71" t="str">
        <f t="shared" si="27"/>
        <v/>
      </c>
      <c r="O667" s="99" t="str">
        <f t="shared" si="28"/>
        <v>/</v>
      </c>
    </row>
    <row r="668" spans="2:15" ht="20.100000000000001" customHeight="1">
      <c r="B668" s="121"/>
      <c r="C668" s="121"/>
      <c r="D668" s="134"/>
      <c r="E668" s="119"/>
      <c r="F668" s="120"/>
      <c r="G668" s="141"/>
      <c r="H668" s="159"/>
      <c r="I668" s="159"/>
      <c r="J668" s="161"/>
      <c r="K668" s="159"/>
      <c r="L668" s="159"/>
      <c r="M668" s="74"/>
      <c r="N668" s="71" t="str">
        <f t="shared" si="27"/>
        <v/>
      </c>
      <c r="O668" s="99" t="str">
        <f t="shared" si="28"/>
        <v>/</v>
      </c>
    </row>
    <row r="669" spans="2:15" ht="20.100000000000001" customHeight="1">
      <c r="B669" s="121"/>
      <c r="C669" s="121"/>
      <c r="D669" s="134"/>
      <c r="E669" s="119"/>
      <c r="F669" s="120"/>
      <c r="G669" s="141"/>
      <c r="H669" s="159"/>
      <c r="I669" s="159"/>
      <c r="J669" s="161"/>
      <c r="K669" s="159"/>
      <c r="L669" s="159"/>
      <c r="M669" s="74"/>
      <c r="N669" s="71" t="str">
        <f t="shared" si="27"/>
        <v/>
      </c>
      <c r="O669" s="99" t="str">
        <f t="shared" si="28"/>
        <v>/</v>
      </c>
    </row>
    <row r="670" spans="2:15" ht="20.100000000000001" customHeight="1">
      <c r="B670" s="121"/>
      <c r="C670" s="121"/>
      <c r="D670" s="134"/>
      <c r="E670" s="119"/>
      <c r="F670" s="120"/>
      <c r="G670" s="141"/>
      <c r="H670" s="159"/>
      <c r="I670" s="159"/>
      <c r="J670" s="161"/>
      <c r="K670" s="159"/>
      <c r="L670" s="159"/>
      <c r="M670" s="74"/>
      <c r="N670" s="71" t="str">
        <f t="shared" si="27"/>
        <v/>
      </c>
      <c r="O670" s="99" t="str">
        <f t="shared" si="28"/>
        <v>/</v>
      </c>
    </row>
    <row r="671" spans="2:15" ht="20.100000000000001" customHeight="1">
      <c r="B671" s="121"/>
      <c r="C671" s="121"/>
      <c r="D671" s="134"/>
      <c r="E671" s="119"/>
      <c r="F671" s="120"/>
      <c r="G671" s="141"/>
      <c r="H671" s="159"/>
      <c r="I671" s="159"/>
      <c r="J671" s="161"/>
      <c r="K671" s="159"/>
      <c r="L671" s="159"/>
      <c r="M671" s="74"/>
      <c r="N671" s="71" t="str">
        <f t="shared" si="27"/>
        <v/>
      </c>
      <c r="O671" s="99" t="str">
        <f t="shared" si="28"/>
        <v>/</v>
      </c>
    </row>
    <row r="672" spans="2:15" ht="20.100000000000001" customHeight="1">
      <c r="B672" s="121"/>
      <c r="C672" s="121"/>
      <c r="D672" s="134"/>
      <c r="E672" s="119"/>
      <c r="F672" s="120"/>
      <c r="G672" s="141"/>
      <c r="H672" s="159"/>
      <c r="I672" s="159"/>
      <c r="J672" s="161"/>
      <c r="K672" s="159"/>
      <c r="L672" s="159"/>
      <c r="M672" s="74"/>
      <c r="N672" s="71" t="str">
        <f t="shared" si="27"/>
        <v/>
      </c>
      <c r="O672" s="99" t="str">
        <f t="shared" si="28"/>
        <v>/</v>
      </c>
    </row>
    <row r="673" spans="2:15" ht="20.100000000000001" customHeight="1">
      <c r="B673" s="121"/>
      <c r="C673" s="121"/>
      <c r="D673" s="134"/>
      <c r="E673" s="119"/>
      <c r="F673" s="120"/>
      <c r="G673" s="141"/>
      <c r="H673" s="159"/>
      <c r="I673" s="159"/>
      <c r="J673" s="161"/>
      <c r="K673" s="159"/>
      <c r="L673" s="159"/>
      <c r="M673" s="74"/>
      <c r="N673" s="71" t="str">
        <f t="shared" si="27"/>
        <v/>
      </c>
      <c r="O673" s="99" t="str">
        <f t="shared" si="28"/>
        <v>/</v>
      </c>
    </row>
    <row r="674" spans="2:15" ht="20.100000000000001" customHeight="1">
      <c r="B674" s="121"/>
      <c r="C674" s="121"/>
      <c r="D674" s="134"/>
      <c r="E674" s="119"/>
      <c r="F674" s="120"/>
      <c r="G674" s="141"/>
      <c r="H674" s="159"/>
      <c r="I674" s="159"/>
      <c r="J674" s="161"/>
      <c r="K674" s="159"/>
      <c r="L674" s="159"/>
      <c r="M674" s="74"/>
      <c r="N674" s="71" t="str">
        <f t="shared" si="27"/>
        <v/>
      </c>
      <c r="O674" s="99" t="str">
        <f t="shared" si="28"/>
        <v>/</v>
      </c>
    </row>
    <row r="675" spans="2:15" ht="20.100000000000001" customHeight="1">
      <c r="B675" s="121"/>
      <c r="C675" s="121"/>
      <c r="D675" s="134"/>
      <c r="E675" s="119"/>
      <c r="F675" s="120"/>
      <c r="G675" s="141"/>
      <c r="H675" s="159"/>
      <c r="I675" s="159"/>
      <c r="J675" s="161"/>
      <c r="K675" s="159"/>
      <c r="L675" s="159"/>
      <c r="M675" s="74"/>
      <c r="N675" s="71" t="str">
        <f t="shared" si="27"/>
        <v/>
      </c>
      <c r="O675" s="99" t="str">
        <f t="shared" si="28"/>
        <v>/</v>
      </c>
    </row>
    <row r="676" spans="2:15" ht="20.100000000000001" customHeight="1">
      <c r="B676" s="121"/>
      <c r="C676" s="121"/>
      <c r="D676" s="134"/>
      <c r="E676" s="119"/>
      <c r="F676" s="120"/>
      <c r="G676" s="141"/>
      <c r="H676" s="159"/>
      <c r="I676" s="159"/>
      <c r="J676" s="161"/>
      <c r="K676" s="159"/>
      <c r="L676" s="159"/>
      <c r="M676" s="74"/>
      <c r="N676" s="71" t="str">
        <f t="shared" si="27"/>
        <v/>
      </c>
      <c r="O676" s="99" t="str">
        <f t="shared" si="28"/>
        <v>/</v>
      </c>
    </row>
    <row r="677" spans="2:15" ht="20.100000000000001" customHeight="1">
      <c r="B677" s="121"/>
      <c r="C677" s="121"/>
      <c r="D677" s="134"/>
      <c r="E677" s="119"/>
      <c r="F677" s="120"/>
      <c r="G677" s="141"/>
      <c r="H677" s="159"/>
      <c r="I677" s="159"/>
      <c r="J677" s="161"/>
      <c r="K677" s="159"/>
      <c r="L677" s="159"/>
      <c r="M677" s="74"/>
      <c r="N677" s="71" t="str">
        <f t="shared" si="27"/>
        <v/>
      </c>
      <c r="O677" s="99" t="str">
        <f t="shared" si="28"/>
        <v>/</v>
      </c>
    </row>
    <row r="678" spans="2:15" ht="20.100000000000001" customHeight="1">
      <c r="B678" s="121"/>
      <c r="C678" s="121"/>
      <c r="D678" s="134"/>
      <c r="E678" s="119"/>
      <c r="F678" s="120"/>
      <c r="G678" s="141"/>
      <c r="H678" s="159"/>
      <c r="I678" s="159"/>
      <c r="J678" s="161"/>
      <c r="K678" s="159"/>
      <c r="L678" s="159"/>
      <c r="M678" s="74"/>
      <c r="N678" s="71" t="str">
        <f t="shared" si="27"/>
        <v/>
      </c>
      <c r="O678" s="99" t="str">
        <f t="shared" si="28"/>
        <v>/</v>
      </c>
    </row>
    <row r="679" spans="2:15" ht="20.100000000000001" customHeight="1">
      <c r="B679" s="121"/>
      <c r="C679" s="121"/>
      <c r="D679" s="134"/>
      <c r="E679" s="119"/>
      <c r="F679" s="120"/>
      <c r="G679" s="141"/>
      <c r="H679" s="159"/>
      <c r="I679" s="159"/>
      <c r="J679" s="161"/>
      <c r="K679" s="159"/>
      <c r="L679" s="159"/>
      <c r="M679" s="74"/>
      <c r="N679" s="71" t="str">
        <f t="shared" si="27"/>
        <v/>
      </c>
      <c r="O679" s="99" t="str">
        <f t="shared" si="28"/>
        <v>/</v>
      </c>
    </row>
    <row r="680" spans="2:15" ht="20.100000000000001" customHeight="1">
      <c r="B680" s="121"/>
      <c r="C680" s="121"/>
      <c r="D680" s="134"/>
      <c r="E680" s="119"/>
      <c r="F680" s="120"/>
      <c r="G680" s="141"/>
      <c r="H680" s="159"/>
      <c r="I680" s="159"/>
      <c r="J680" s="161"/>
      <c r="K680" s="159"/>
      <c r="L680" s="159"/>
      <c r="M680" s="74"/>
      <c r="N680" s="71" t="str">
        <f t="shared" si="27"/>
        <v/>
      </c>
      <c r="O680" s="99" t="str">
        <f t="shared" si="28"/>
        <v>/</v>
      </c>
    </row>
    <row r="681" spans="2:15" ht="20.100000000000001" customHeight="1">
      <c r="B681" s="121"/>
      <c r="C681" s="121"/>
      <c r="D681" s="134"/>
      <c r="E681" s="119"/>
      <c r="F681" s="120"/>
      <c r="G681" s="141"/>
      <c r="H681" s="159"/>
      <c r="I681" s="159"/>
      <c r="J681" s="161"/>
      <c r="K681" s="159"/>
      <c r="L681" s="159"/>
      <c r="M681" s="74"/>
      <c r="N681" s="71" t="str">
        <f t="shared" si="27"/>
        <v/>
      </c>
      <c r="O681" s="99" t="str">
        <f t="shared" si="28"/>
        <v>/</v>
      </c>
    </row>
    <row r="682" spans="2:15" ht="20.100000000000001" customHeight="1">
      <c r="B682" s="121"/>
      <c r="C682" s="121"/>
      <c r="D682" s="134"/>
      <c r="E682" s="119"/>
      <c r="F682" s="120"/>
      <c r="G682" s="141"/>
      <c r="H682" s="159"/>
      <c r="I682" s="159"/>
      <c r="J682" s="161"/>
      <c r="K682" s="159"/>
      <c r="L682" s="159"/>
      <c r="M682" s="74"/>
      <c r="N682" s="71" t="str">
        <f t="shared" si="27"/>
        <v/>
      </c>
      <c r="O682" s="99" t="str">
        <f t="shared" si="28"/>
        <v>/</v>
      </c>
    </row>
    <row r="683" spans="2:15" ht="20.100000000000001" customHeight="1">
      <c r="B683" s="121"/>
      <c r="C683" s="121"/>
      <c r="D683" s="134"/>
      <c r="E683" s="119"/>
      <c r="F683" s="120"/>
      <c r="G683" s="141"/>
      <c r="H683" s="159"/>
      <c r="I683" s="159"/>
      <c r="J683" s="161"/>
      <c r="K683" s="159"/>
      <c r="L683" s="159"/>
      <c r="M683" s="74"/>
      <c r="N683" s="71" t="str">
        <f t="shared" si="27"/>
        <v/>
      </c>
      <c r="O683" s="99" t="str">
        <f t="shared" si="28"/>
        <v>/</v>
      </c>
    </row>
    <row r="684" spans="2:15" ht="20.100000000000001" customHeight="1">
      <c r="B684" s="121"/>
      <c r="C684" s="121"/>
      <c r="D684" s="134"/>
      <c r="E684" s="119"/>
      <c r="F684" s="120"/>
      <c r="G684" s="141"/>
      <c r="H684" s="159"/>
      <c r="I684" s="159"/>
      <c r="J684" s="161"/>
      <c r="K684" s="159"/>
      <c r="L684" s="159"/>
      <c r="M684" s="74"/>
      <c r="N684" s="71" t="str">
        <f t="shared" si="27"/>
        <v/>
      </c>
      <c r="O684" s="99" t="str">
        <f t="shared" si="28"/>
        <v>/</v>
      </c>
    </row>
    <row r="685" spans="2:15" ht="20.100000000000001" customHeight="1">
      <c r="B685" s="121"/>
      <c r="C685" s="121"/>
      <c r="D685" s="134"/>
      <c r="E685" s="119"/>
      <c r="F685" s="120"/>
      <c r="G685" s="141"/>
      <c r="H685" s="159"/>
      <c r="I685" s="159"/>
      <c r="J685" s="161"/>
      <c r="K685" s="159"/>
      <c r="L685" s="159"/>
      <c r="M685" s="74"/>
      <c r="N685" s="71" t="str">
        <f t="shared" si="27"/>
        <v/>
      </c>
      <c r="O685" s="99" t="str">
        <f t="shared" si="28"/>
        <v>/</v>
      </c>
    </row>
    <row r="686" spans="2:15" ht="20.100000000000001" customHeight="1">
      <c r="B686" s="121"/>
      <c r="C686" s="121"/>
      <c r="D686" s="134"/>
      <c r="E686" s="119"/>
      <c r="F686" s="120"/>
      <c r="G686" s="141"/>
      <c r="H686" s="159"/>
      <c r="I686" s="159"/>
      <c r="J686" s="161"/>
      <c r="K686" s="159"/>
      <c r="L686" s="159"/>
      <c r="M686" s="74"/>
      <c r="N686" s="71" t="str">
        <f t="shared" si="27"/>
        <v/>
      </c>
      <c r="O686" s="99" t="str">
        <f t="shared" si="28"/>
        <v>/</v>
      </c>
    </row>
    <row r="687" spans="2:15" ht="20.100000000000001" customHeight="1">
      <c r="B687" s="121"/>
      <c r="C687" s="121"/>
      <c r="D687" s="134"/>
      <c r="E687" s="119"/>
      <c r="F687" s="120"/>
      <c r="G687" s="141"/>
      <c r="H687" s="159"/>
      <c r="I687" s="159"/>
      <c r="J687" s="161"/>
      <c r="K687" s="159"/>
      <c r="L687" s="159"/>
      <c r="M687" s="74"/>
      <c r="N687" s="71" t="str">
        <f t="shared" si="27"/>
        <v/>
      </c>
      <c r="O687" s="99" t="str">
        <f t="shared" si="28"/>
        <v>/</v>
      </c>
    </row>
    <row r="688" spans="2:15" ht="20.100000000000001" customHeight="1">
      <c r="B688" s="121"/>
      <c r="C688" s="121"/>
      <c r="D688" s="134"/>
      <c r="E688" s="119"/>
      <c r="F688" s="120"/>
      <c r="G688" s="141"/>
      <c r="H688" s="159"/>
      <c r="I688" s="159"/>
      <c r="J688" s="161"/>
      <c r="K688" s="159"/>
      <c r="L688" s="159"/>
      <c r="M688" s="74"/>
      <c r="N688" s="71" t="str">
        <f t="shared" si="27"/>
        <v/>
      </c>
      <c r="O688" s="99" t="str">
        <f t="shared" si="28"/>
        <v>/</v>
      </c>
    </row>
    <row r="689" spans="2:15" ht="20.100000000000001" customHeight="1">
      <c r="B689" s="121"/>
      <c r="C689" s="121"/>
      <c r="D689" s="135"/>
      <c r="E689" s="119"/>
      <c r="F689" s="120"/>
      <c r="G689" s="141"/>
      <c r="H689" s="159"/>
      <c r="I689" s="159"/>
      <c r="J689" s="161"/>
      <c r="K689" s="159"/>
      <c r="L689" s="159"/>
      <c r="M689" s="74"/>
      <c r="N689" s="71" t="str">
        <f t="shared" si="27"/>
        <v/>
      </c>
      <c r="O689" s="99" t="str">
        <f t="shared" si="28"/>
        <v>/</v>
      </c>
    </row>
    <row r="690" spans="2:15" ht="20.100000000000001" customHeight="1">
      <c r="B690" s="121"/>
      <c r="C690" s="121"/>
      <c r="D690" s="135"/>
      <c r="E690" s="119"/>
      <c r="F690" s="120"/>
      <c r="G690" s="141"/>
      <c r="H690" s="159"/>
      <c r="I690" s="159"/>
      <c r="J690" s="161"/>
      <c r="K690" s="159"/>
      <c r="L690" s="159"/>
      <c r="M690" s="74"/>
      <c r="N690" s="71" t="str">
        <f t="shared" si="27"/>
        <v/>
      </c>
      <c r="O690" s="99" t="str">
        <f t="shared" si="28"/>
        <v>/</v>
      </c>
    </row>
    <row r="691" spans="2:15" ht="20.100000000000001" customHeight="1">
      <c r="B691" s="121"/>
      <c r="C691" s="121"/>
      <c r="D691" s="135"/>
      <c r="E691" s="119"/>
      <c r="F691" s="120"/>
      <c r="G691" s="141"/>
      <c r="H691" s="159"/>
      <c r="I691" s="159"/>
      <c r="J691" s="161"/>
      <c r="K691" s="159"/>
      <c r="L691" s="159"/>
      <c r="M691" s="74"/>
      <c r="N691" s="71" t="str">
        <f t="shared" si="27"/>
        <v/>
      </c>
      <c r="O691" s="99" t="str">
        <f t="shared" si="28"/>
        <v>/</v>
      </c>
    </row>
    <row r="692" spans="2:15" ht="20.100000000000001" customHeight="1">
      <c r="B692" s="121"/>
      <c r="C692" s="121"/>
      <c r="D692" s="135"/>
      <c r="E692" s="119"/>
      <c r="F692" s="120"/>
      <c r="G692" s="141"/>
      <c r="H692" s="159"/>
      <c r="I692" s="159"/>
      <c r="J692" s="161"/>
      <c r="K692" s="159"/>
      <c r="L692" s="159"/>
      <c r="M692" s="74"/>
      <c r="N692" s="71" t="str">
        <f t="shared" si="27"/>
        <v/>
      </c>
      <c r="O692" s="99" t="str">
        <f t="shared" si="28"/>
        <v>/</v>
      </c>
    </row>
    <row r="693" spans="2:15" ht="20.100000000000001" customHeight="1">
      <c r="B693" s="121"/>
      <c r="C693" s="121"/>
      <c r="D693" s="118"/>
      <c r="E693" s="119"/>
      <c r="F693" s="120"/>
      <c r="G693" s="141"/>
      <c r="H693" s="159"/>
      <c r="I693" s="159"/>
      <c r="J693" s="161"/>
      <c r="K693" s="159"/>
      <c r="L693" s="159"/>
      <c r="M693" s="74"/>
      <c r="N693" s="71" t="str">
        <f t="shared" si="27"/>
        <v/>
      </c>
      <c r="O693" s="99" t="str">
        <f t="shared" si="28"/>
        <v>/</v>
      </c>
    </row>
    <row r="694" spans="2:15" ht="20.100000000000001" customHeight="1">
      <c r="B694" s="121"/>
      <c r="C694" s="121"/>
      <c r="D694" s="118"/>
      <c r="E694" s="119"/>
      <c r="F694" s="120"/>
      <c r="G694" s="141"/>
      <c r="H694" s="159"/>
      <c r="I694" s="159"/>
      <c r="J694" s="161"/>
      <c r="K694" s="159"/>
      <c r="L694" s="159"/>
      <c r="M694" s="74"/>
      <c r="N694" s="71" t="str">
        <f t="shared" si="27"/>
        <v/>
      </c>
      <c r="O694" s="99" t="str">
        <f t="shared" si="28"/>
        <v>/</v>
      </c>
    </row>
    <row r="695" spans="2:15" ht="20.100000000000001" customHeight="1">
      <c r="B695" s="121"/>
      <c r="C695" s="121"/>
      <c r="D695" s="118"/>
      <c r="E695" s="119"/>
      <c r="F695" s="120"/>
      <c r="G695" s="141"/>
      <c r="H695" s="159"/>
      <c r="I695" s="159"/>
      <c r="J695" s="161"/>
      <c r="K695" s="159"/>
      <c r="L695" s="159"/>
      <c r="M695" s="74"/>
      <c r="N695" s="71" t="str">
        <f t="shared" si="27"/>
        <v/>
      </c>
      <c r="O695" s="99" t="str">
        <f t="shared" si="28"/>
        <v>/</v>
      </c>
    </row>
    <row r="696" spans="2:15" ht="20.100000000000001" customHeight="1">
      <c r="B696" s="121"/>
      <c r="C696" s="121"/>
      <c r="D696" s="118"/>
      <c r="E696" s="119"/>
      <c r="F696" s="120"/>
      <c r="G696" s="141"/>
      <c r="H696" s="159"/>
      <c r="I696" s="159"/>
      <c r="J696" s="161"/>
      <c r="K696" s="159"/>
      <c r="L696" s="159"/>
      <c r="M696" s="74"/>
      <c r="N696" s="71" t="str">
        <f t="shared" si="27"/>
        <v/>
      </c>
      <c r="O696" s="99" t="str">
        <f t="shared" si="28"/>
        <v>/</v>
      </c>
    </row>
    <row r="697" spans="2:15" ht="20.100000000000001" customHeight="1">
      <c r="B697" s="121"/>
      <c r="C697" s="121"/>
      <c r="D697" s="118"/>
      <c r="E697" s="119"/>
      <c r="F697" s="120"/>
      <c r="G697" s="141"/>
      <c r="H697" s="159"/>
      <c r="I697" s="159"/>
      <c r="J697" s="161"/>
      <c r="K697" s="159"/>
      <c r="L697" s="159"/>
      <c r="M697" s="74"/>
      <c r="N697" s="71" t="str">
        <f t="shared" si="27"/>
        <v/>
      </c>
      <c r="O697" s="99" t="str">
        <f t="shared" si="28"/>
        <v>/</v>
      </c>
    </row>
    <row r="698" spans="2:15" ht="20.100000000000001" customHeight="1">
      <c r="B698" s="121"/>
      <c r="C698" s="121"/>
      <c r="D698" s="118"/>
      <c r="E698" s="119"/>
      <c r="F698" s="120"/>
      <c r="G698" s="141"/>
      <c r="H698" s="159"/>
      <c r="I698" s="159"/>
      <c r="J698" s="161"/>
      <c r="K698" s="159"/>
      <c r="L698" s="159"/>
      <c r="M698" s="74"/>
      <c r="N698" s="71" t="str">
        <f t="shared" si="27"/>
        <v/>
      </c>
      <c r="O698" s="99" t="str">
        <f t="shared" si="28"/>
        <v>/</v>
      </c>
    </row>
    <row r="699" spans="2:15" ht="20.100000000000001" customHeight="1">
      <c r="B699" s="121"/>
      <c r="C699" s="121"/>
      <c r="D699" s="118"/>
      <c r="E699" s="119"/>
      <c r="F699" s="120"/>
      <c r="G699" s="141"/>
      <c r="H699" s="159"/>
      <c r="I699" s="159"/>
      <c r="J699" s="161"/>
      <c r="K699" s="159"/>
      <c r="L699" s="159"/>
      <c r="M699" s="74"/>
      <c r="N699" s="71" t="str">
        <f t="shared" si="27"/>
        <v/>
      </c>
      <c r="O699" s="99" t="str">
        <f t="shared" si="28"/>
        <v>/</v>
      </c>
    </row>
    <row r="700" spans="2:15" ht="20.100000000000001" customHeight="1">
      <c r="B700" s="121"/>
      <c r="C700" s="121"/>
      <c r="D700" s="118"/>
      <c r="E700" s="119"/>
      <c r="F700" s="120"/>
      <c r="G700" s="141"/>
      <c r="H700" s="159"/>
      <c r="I700" s="159"/>
      <c r="J700" s="161"/>
      <c r="K700" s="159"/>
      <c r="L700" s="159"/>
      <c r="M700" s="74"/>
      <c r="N700" s="71" t="str">
        <f t="shared" si="27"/>
        <v/>
      </c>
      <c r="O700" s="99" t="str">
        <f t="shared" si="28"/>
        <v>/</v>
      </c>
    </row>
    <row r="701" spans="2:15" ht="20.100000000000001" customHeight="1">
      <c r="B701" s="121"/>
      <c r="C701" s="121"/>
      <c r="D701" s="118"/>
      <c r="E701" s="119"/>
      <c r="F701" s="120"/>
      <c r="G701" s="141"/>
      <c r="H701" s="159"/>
      <c r="I701" s="159"/>
      <c r="J701" s="161"/>
      <c r="K701" s="159"/>
      <c r="L701" s="159"/>
      <c r="M701" s="74"/>
      <c r="N701" s="71" t="str">
        <f t="shared" si="27"/>
        <v/>
      </c>
      <c r="O701" s="99" t="str">
        <f t="shared" si="28"/>
        <v>/</v>
      </c>
    </row>
    <row r="702" spans="2:15" ht="20.100000000000001" customHeight="1">
      <c r="B702" s="121"/>
      <c r="C702" s="121"/>
      <c r="D702" s="118"/>
      <c r="E702" s="119"/>
      <c r="F702" s="120"/>
      <c r="G702" s="141"/>
      <c r="H702" s="159"/>
      <c r="I702" s="159"/>
      <c r="J702" s="161"/>
      <c r="K702" s="159"/>
      <c r="L702" s="159"/>
      <c r="M702" s="74"/>
      <c r="N702" s="71" t="str">
        <f t="shared" si="27"/>
        <v/>
      </c>
      <c r="O702" s="99" t="str">
        <f t="shared" si="28"/>
        <v>/</v>
      </c>
    </row>
    <row r="703" spans="2:15" ht="20.100000000000001" customHeight="1">
      <c r="B703" s="121"/>
      <c r="C703" s="121"/>
      <c r="D703" s="118"/>
      <c r="E703" s="119"/>
      <c r="F703" s="120"/>
      <c r="G703" s="141"/>
      <c r="H703" s="159"/>
      <c r="I703" s="159"/>
      <c r="J703" s="161"/>
      <c r="K703" s="159"/>
      <c r="L703" s="159"/>
      <c r="M703" s="74"/>
      <c r="N703" s="71" t="str">
        <f t="shared" si="27"/>
        <v/>
      </c>
      <c r="O703" s="99" t="str">
        <f t="shared" si="28"/>
        <v>/</v>
      </c>
    </row>
    <row r="704" spans="2:15" ht="20.100000000000001" customHeight="1">
      <c r="B704" s="121"/>
      <c r="C704" s="121"/>
      <c r="D704" s="118"/>
      <c r="E704" s="119"/>
      <c r="F704" s="120"/>
      <c r="G704" s="141"/>
      <c r="H704" s="159"/>
      <c r="I704" s="159"/>
      <c r="J704" s="161"/>
      <c r="K704" s="159"/>
      <c r="L704" s="159"/>
      <c r="M704" s="74"/>
      <c r="N704" s="71" t="str">
        <f t="shared" si="27"/>
        <v/>
      </c>
      <c r="O704" s="99" t="str">
        <f t="shared" si="28"/>
        <v>/</v>
      </c>
    </row>
    <row r="705" spans="2:15" ht="20.100000000000001" customHeight="1">
      <c r="B705" s="121"/>
      <c r="C705" s="121"/>
      <c r="D705" s="118"/>
      <c r="E705" s="119"/>
      <c r="F705" s="120"/>
      <c r="G705" s="141"/>
      <c r="H705" s="159"/>
      <c r="I705" s="159"/>
      <c r="J705" s="161"/>
      <c r="K705" s="159"/>
      <c r="L705" s="159"/>
      <c r="M705" s="74"/>
      <c r="N705" s="71" t="str">
        <f t="shared" si="27"/>
        <v/>
      </c>
      <c r="O705" s="99" t="str">
        <f t="shared" si="28"/>
        <v>/</v>
      </c>
    </row>
    <row r="706" spans="2:15" ht="20.100000000000001" customHeight="1">
      <c r="B706" s="121"/>
      <c r="C706" s="121"/>
      <c r="D706" s="118"/>
      <c r="E706" s="119"/>
      <c r="F706" s="120"/>
      <c r="G706" s="141"/>
      <c r="H706" s="159"/>
      <c r="I706" s="159"/>
      <c r="J706" s="161"/>
      <c r="K706" s="159"/>
      <c r="L706" s="159"/>
      <c r="M706" s="74"/>
      <c r="N706" s="71" t="str">
        <f t="shared" si="27"/>
        <v/>
      </c>
      <c r="O706" s="99" t="str">
        <f t="shared" si="28"/>
        <v>/</v>
      </c>
    </row>
    <row r="707" spans="2:15" ht="20.100000000000001" customHeight="1">
      <c r="B707" s="121"/>
      <c r="C707" s="121"/>
      <c r="D707" s="118"/>
      <c r="E707" s="119"/>
      <c r="F707" s="120"/>
      <c r="G707" s="141"/>
      <c r="H707" s="159"/>
      <c r="I707" s="159"/>
      <c r="J707" s="161"/>
      <c r="K707" s="159"/>
      <c r="L707" s="159"/>
      <c r="M707" s="74"/>
      <c r="N707" s="71" t="str">
        <f t="shared" si="27"/>
        <v/>
      </c>
      <c r="O707" s="99" t="str">
        <f t="shared" si="28"/>
        <v>/</v>
      </c>
    </row>
    <row r="708" spans="2:15" ht="20.100000000000001" customHeight="1">
      <c r="B708" s="121"/>
      <c r="C708" s="121"/>
      <c r="D708" s="118"/>
      <c r="E708" s="119"/>
      <c r="F708" s="120"/>
      <c r="G708" s="141"/>
      <c r="H708" s="159"/>
      <c r="I708" s="159"/>
      <c r="J708" s="161"/>
      <c r="K708" s="159"/>
      <c r="L708" s="159"/>
      <c r="M708" s="74"/>
      <c r="N708" s="71" t="str">
        <f t="shared" ref="N708:N771" si="29">B708&amp;C708</f>
        <v/>
      </c>
      <c r="O708" s="99" t="str">
        <f t="shared" ref="O708:O771" si="30">B708&amp;"/"&amp;C708</f>
        <v>/</v>
      </c>
    </row>
    <row r="709" spans="2:15" ht="20.100000000000001" customHeight="1">
      <c r="B709" s="121"/>
      <c r="C709" s="121"/>
      <c r="D709" s="118"/>
      <c r="E709" s="119"/>
      <c r="F709" s="120"/>
      <c r="G709" s="141"/>
      <c r="H709" s="159"/>
      <c r="I709" s="159"/>
      <c r="J709" s="161"/>
      <c r="K709" s="159"/>
      <c r="L709" s="159"/>
      <c r="M709" s="74"/>
      <c r="N709" s="71" t="str">
        <f t="shared" si="29"/>
        <v/>
      </c>
      <c r="O709" s="99" t="str">
        <f t="shared" si="30"/>
        <v>/</v>
      </c>
    </row>
    <row r="710" spans="2:15" ht="20.100000000000001" customHeight="1">
      <c r="B710" s="121"/>
      <c r="C710" s="121"/>
      <c r="D710" s="118"/>
      <c r="E710" s="119"/>
      <c r="F710" s="120"/>
      <c r="G710" s="141"/>
      <c r="H710" s="159"/>
      <c r="I710" s="159"/>
      <c r="J710" s="161"/>
      <c r="K710" s="159"/>
      <c r="L710" s="159"/>
      <c r="M710" s="74"/>
      <c r="N710" s="71" t="str">
        <f t="shared" si="29"/>
        <v/>
      </c>
      <c r="O710" s="99" t="str">
        <f t="shared" si="30"/>
        <v>/</v>
      </c>
    </row>
    <row r="711" spans="2:15" ht="20.100000000000001" customHeight="1">
      <c r="B711" s="121"/>
      <c r="C711" s="121"/>
      <c r="D711" s="118"/>
      <c r="E711" s="119"/>
      <c r="F711" s="120"/>
      <c r="G711" s="141"/>
      <c r="H711" s="159"/>
      <c r="I711" s="159"/>
      <c r="J711" s="161"/>
      <c r="K711" s="159"/>
      <c r="L711" s="159"/>
      <c r="M711" s="74"/>
      <c r="N711" s="71" t="str">
        <f t="shared" si="29"/>
        <v/>
      </c>
      <c r="O711" s="99" t="str">
        <f t="shared" si="30"/>
        <v>/</v>
      </c>
    </row>
    <row r="712" spans="2:15" ht="20.100000000000001" customHeight="1">
      <c r="B712" s="121"/>
      <c r="C712" s="121"/>
      <c r="D712" s="118"/>
      <c r="E712" s="119"/>
      <c r="F712" s="120"/>
      <c r="G712" s="141"/>
      <c r="H712" s="159"/>
      <c r="I712" s="159"/>
      <c r="J712" s="161"/>
      <c r="K712" s="159"/>
      <c r="L712" s="159"/>
      <c r="M712" s="74"/>
      <c r="N712" s="71" t="str">
        <f t="shared" si="29"/>
        <v/>
      </c>
      <c r="O712" s="99" t="str">
        <f t="shared" si="30"/>
        <v>/</v>
      </c>
    </row>
    <row r="713" spans="2:15" ht="20.100000000000001" customHeight="1">
      <c r="B713" s="121"/>
      <c r="C713" s="121"/>
      <c r="D713" s="118"/>
      <c r="E713" s="119"/>
      <c r="F713" s="120"/>
      <c r="G713" s="141"/>
      <c r="H713" s="159"/>
      <c r="I713" s="159"/>
      <c r="J713" s="161"/>
      <c r="K713" s="159"/>
      <c r="L713" s="159"/>
      <c r="M713" s="74"/>
      <c r="N713" s="71" t="str">
        <f t="shared" si="29"/>
        <v/>
      </c>
      <c r="O713" s="99" t="str">
        <f t="shared" si="30"/>
        <v>/</v>
      </c>
    </row>
    <row r="714" spans="2:15" ht="20.100000000000001" customHeight="1">
      <c r="B714" s="121"/>
      <c r="C714" s="121"/>
      <c r="D714" s="118"/>
      <c r="E714" s="119"/>
      <c r="F714" s="120"/>
      <c r="G714" s="141"/>
      <c r="H714" s="159"/>
      <c r="I714" s="159"/>
      <c r="J714" s="161"/>
      <c r="K714" s="159"/>
      <c r="L714" s="159"/>
      <c r="M714" s="74"/>
      <c r="N714" s="71" t="str">
        <f t="shared" si="29"/>
        <v/>
      </c>
      <c r="O714" s="99" t="str">
        <f t="shared" si="30"/>
        <v>/</v>
      </c>
    </row>
    <row r="715" spans="2:15" ht="20.100000000000001" customHeight="1">
      <c r="B715" s="121"/>
      <c r="C715" s="121"/>
      <c r="D715" s="118"/>
      <c r="E715" s="119"/>
      <c r="F715" s="120"/>
      <c r="G715" s="141"/>
      <c r="H715" s="159"/>
      <c r="I715" s="159"/>
      <c r="J715" s="161"/>
      <c r="K715" s="159"/>
      <c r="L715" s="159"/>
      <c r="M715" s="74"/>
      <c r="N715" s="71" t="str">
        <f t="shared" si="29"/>
        <v/>
      </c>
      <c r="O715" s="99" t="str">
        <f t="shared" si="30"/>
        <v>/</v>
      </c>
    </row>
    <row r="716" spans="2:15" ht="20.100000000000001" customHeight="1">
      <c r="B716" s="121"/>
      <c r="C716" s="121"/>
      <c r="D716" s="118"/>
      <c r="E716" s="119"/>
      <c r="F716" s="120"/>
      <c r="G716" s="141"/>
      <c r="H716" s="159"/>
      <c r="I716" s="159"/>
      <c r="J716" s="161"/>
      <c r="K716" s="159"/>
      <c r="L716" s="159"/>
      <c r="M716" s="74"/>
      <c r="N716" s="71" t="str">
        <f t="shared" si="29"/>
        <v/>
      </c>
      <c r="O716" s="99" t="str">
        <f t="shared" si="30"/>
        <v>/</v>
      </c>
    </row>
    <row r="717" spans="2:15" ht="20.100000000000001" customHeight="1">
      <c r="B717" s="121"/>
      <c r="C717" s="121"/>
      <c r="D717" s="118"/>
      <c r="E717" s="119"/>
      <c r="F717" s="120"/>
      <c r="G717" s="141"/>
      <c r="H717" s="159"/>
      <c r="I717" s="159"/>
      <c r="J717" s="161"/>
      <c r="K717" s="159"/>
      <c r="L717" s="159"/>
      <c r="M717" s="74"/>
      <c r="N717" s="71" t="str">
        <f t="shared" si="29"/>
        <v/>
      </c>
      <c r="O717" s="99" t="str">
        <f t="shared" si="30"/>
        <v>/</v>
      </c>
    </row>
    <row r="718" spans="2:15" ht="20.100000000000001" customHeight="1">
      <c r="B718" s="121"/>
      <c r="C718" s="121"/>
      <c r="D718" s="118"/>
      <c r="E718" s="119"/>
      <c r="F718" s="120"/>
      <c r="G718" s="141"/>
      <c r="H718" s="159"/>
      <c r="I718" s="159"/>
      <c r="J718" s="161"/>
      <c r="K718" s="159"/>
      <c r="L718" s="159"/>
      <c r="M718" s="74"/>
      <c r="N718" s="71" t="str">
        <f t="shared" si="29"/>
        <v/>
      </c>
      <c r="O718" s="99" t="str">
        <f t="shared" si="30"/>
        <v>/</v>
      </c>
    </row>
    <row r="719" spans="2:15" ht="20.100000000000001" customHeight="1">
      <c r="B719" s="121"/>
      <c r="C719" s="121"/>
      <c r="D719" s="118"/>
      <c r="E719" s="119"/>
      <c r="F719" s="120"/>
      <c r="G719" s="141"/>
      <c r="H719" s="159"/>
      <c r="I719" s="159"/>
      <c r="J719" s="161"/>
      <c r="K719" s="159"/>
      <c r="L719" s="159"/>
      <c r="M719" s="74"/>
      <c r="N719" s="71" t="str">
        <f t="shared" si="29"/>
        <v/>
      </c>
      <c r="O719" s="99" t="str">
        <f t="shared" si="30"/>
        <v>/</v>
      </c>
    </row>
    <row r="720" spans="2:15" ht="20.100000000000001" customHeight="1">
      <c r="B720" s="121"/>
      <c r="C720" s="121"/>
      <c r="D720" s="118"/>
      <c r="E720" s="119"/>
      <c r="F720" s="120"/>
      <c r="G720" s="141"/>
      <c r="H720" s="159"/>
      <c r="I720" s="159"/>
      <c r="J720" s="161"/>
      <c r="K720" s="159"/>
      <c r="L720" s="159"/>
      <c r="M720" s="74"/>
      <c r="N720" s="71" t="str">
        <f t="shared" si="29"/>
        <v/>
      </c>
      <c r="O720" s="99" t="str">
        <f t="shared" si="30"/>
        <v>/</v>
      </c>
    </row>
    <row r="721" spans="2:15" ht="20.100000000000001" customHeight="1">
      <c r="B721" s="121"/>
      <c r="C721" s="121"/>
      <c r="D721" s="118"/>
      <c r="E721" s="119"/>
      <c r="F721" s="120"/>
      <c r="G721" s="141"/>
      <c r="H721" s="159"/>
      <c r="I721" s="159"/>
      <c r="J721" s="161"/>
      <c r="K721" s="159"/>
      <c r="L721" s="159"/>
      <c r="M721" s="74"/>
      <c r="N721" s="71" t="str">
        <f t="shared" si="29"/>
        <v/>
      </c>
      <c r="O721" s="99" t="str">
        <f t="shared" si="30"/>
        <v>/</v>
      </c>
    </row>
    <row r="722" spans="2:15" ht="20.100000000000001" customHeight="1">
      <c r="B722" s="121"/>
      <c r="C722" s="121"/>
      <c r="D722" s="118"/>
      <c r="E722" s="119"/>
      <c r="F722" s="120"/>
      <c r="G722" s="141"/>
      <c r="H722" s="159"/>
      <c r="I722" s="159"/>
      <c r="J722" s="161"/>
      <c r="K722" s="159"/>
      <c r="L722" s="159"/>
      <c r="M722" s="74"/>
      <c r="N722" s="71" t="str">
        <f t="shared" si="29"/>
        <v/>
      </c>
      <c r="O722" s="99" t="str">
        <f t="shared" si="30"/>
        <v>/</v>
      </c>
    </row>
    <row r="723" spans="2:15" ht="20.100000000000001" customHeight="1">
      <c r="B723" s="121"/>
      <c r="C723" s="121"/>
      <c r="D723" s="118"/>
      <c r="E723" s="119"/>
      <c r="F723" s="120"/>
      <c r="G723" s="141"/>
      <c r="H723" s="159"/>
      <c r="I723" s="159"/>
      <c r="J723" s="161"/>
      <c r="K723" s="159"/>
      <c r="L723" s="159"/>
      <c r="M723" s="74"/>
      <c r="N723" s="71" t="str">
        <f t="shared" si="29"/>
        <v/>
      </c>
      <c r="O723" s="99" t="str">
        <f t="shared" si="30"/>
        <v>/</v>
      </c>
    </row>
    <row r="724" spans="2:15" ht="20.100000000000001" customHeight="1">
      <c r="B724" s="121"/>
      <c r="C724" s="121"/>
      <c r="D724" s="118"/>
      <c r="E724" s="119"/>
      <c r="F724" s="120"/>
      <c r="G724" s="141"/>
      <c r="H724" s="159"/>
      <c r="I724" s="159"/>
      <c r="J724" s="161"/>
      <c r="K724" s="159"/>
      <c r="L724" s="159"/>
      <c r="M724" s="74"/>
      <c r="N724" s="71" t="str">
        <f t="shared" si="29"/>
        <v/>
      </c>
      <c r="O724" s="99" t="str">
        <f t="shared" si="30"/>
        <v>/</v>
      </c>
    </row>
    <row r="725" spans="2:15" ht="20.100000000000001" customHeight="1">
      <c r="B725" s="121"/>
      <c r="C725" s="121"/>
      <c r="D725" s="118"/>
      <c r="E725" s="119"/>
      <c r="F725" s="120"/>
      <c r="G725" s="141"/>
      <c r="H725" s="159"/>
      <c r="I725" s="159"/>
      <c r="J725" s="161"/>
      <c r="K725" s="159"/>
      <c r="L725" s="159"/>
      <c r="M725" s="74"/>
      <c r="N725" s="71" t="str">
        <f t="shared" si="29"/>
        <v/>
      </c>
      <c r="O725" s="99" t="str">
        <f t="shared" si="30"/>
        <v>/</v>
      </c>
    </row>
    <row r="726" spans="2:15" ht="20.100000000000001" customHeight="1">
      <c r="B726" s="121"/>
      <c r="C726" s="121"/>
      <c r="D726" s="118"/>
      <c r="E726" s="119"/>
      <c r="F726" s="120"/>
      <c r="G726" s="141"/>
      <c r="H726" s="159"/>
      <c r="I726" s="159"/>
      <c r="J726" s="161"/>
      <c r="K726" s="159"/>
      <c r="L726" s="159"/>
      <c r="M726" s="74"/>
      <c r="N726" s="71" t="str">
        <f t="shared" si="29"/>
        <v/>
      </c>
      <c r="O726" s="99" t="str">
        <f t="shared" si="30"/>
        <v>/</v>
      </c>
    </row>
    <row r="727" spans="2:15" ht="20.100000000000001" customHeight="1">
      <c r="B727" s="121"/>
      <c r="C727" s="121"/>
      <c r="D727" s="118"/>
      <c r="E727" s="119"/>
      <c r="F727" s="120"/>
      <c r="G727" s="141"/>
      <c r="H727" s="159"/>
      <c r="I727" s="159"/>
      <c r="J727" s="161"/>
      <c r="K727" s="159"/>
      <c r="L727" s="159"/>
      <c r="M727" s="74"/>
      <c r="N727" s="71" t="str">
        <f t="shared" si="29"/>
        <v/>
      </c>
      <c r="O727" s="99" t="str">
        <f t="shared" si="30"/>
        <v>/</v>
      </c>
    </row>
    <row r="728" spans="2:15" ht="20.100000000000001" customHeight="1">
      <c r="B728" s="121"/>
      <c r="C728" s="121"/>
      <c r="D728" s="118"/>
      <c r="E728" s="119"/>
      <c r="F728" s="120"/>
      <c r="G728" s="141"/>
      <c r="H728" s="159"/>
      <c r="I728" s="159"/>
      <c r="J728" s="161"/>
      <c r="K728" s="159"/>
      <c r="L728" s="159"/>
      <c r="M728" s="74"/>
      <c r="N728" s="71" t="str">
        <f t="shared" si="29"/>
        <v/>
      </c>
      <c r="O728" s="99" t="str">
        <f t="shared" si="30"/>
        <v>/</v>
      </c>
    </row>
    <row r="729" spans="2:15" ht="20.100000000000001" customHeight="1">
      <c r="B729" s="121"/>
      <c r="C729" s="121"/>
      <c r="D729" s="118"/>
      <c r="E729" s="119"/>
      <c r="F729" s="120"/>
      <c r="G729" s="141"/>
      <c r="H729" s="159"/>
      <c r="I729" s="159"/>
      <c r="J729" s="161"/>
      <c r="K729" s="159"/>
      <c r="L729" s="159"/>
      <c r="M729" s="74"/>
      <c r="N729" s="71" t="str">
        <f t="shared" si="29"/>
        <v/>
      </c>
      <c r="O729" s="99" t="str">
        <f t="shared" si="30"/>
        <v>/</v>
      </c>
    </row>
    <row r="730" spans="2:15" ht="20.100000000000001" customHeight="1">
      <c r="B730" s="121"/>
      <c r="C730" s="121"/>
      <c r="D730" s="118"/>
      <c r="E730" s="119"/>
      <c r="F730" s="120"/>
      <c r="G730" s="141"/>
      <c r="H730" s="159"/>
      <c r="I730" s="159"/>
      <c r="J730" s="161"/>
      <c r="K730" s="159"/>
      <c r="L730" s="159"/>
      <c r="M730" s="74"/>
      <c r="N730" s="71" t="str">
        <f t="shared" si="29"/>
        <v/>
      </c>
      <c r="O730" s="99" t="str">
        <f t="shared" si="30"/>
        <v>/</v>
      </c>
    </row>
    <row r="731" spans="2:15" ht="20.100000000000001" customHeight="1">
      <c r="B731" s="121"/>
      <c r="C731" s="121"/>
      <c r="D731" s="118"/>
      <c r="E731" s="119"/>
      <c r="F731" s="120"/>
      <c r="G731" s="141"/>
      <c r="H731" s="159"/>
      <c r="I731" s="159"/>
      <c r="J731" s="161"/>
      <c r="K731" s="159"/>
      <c r="L731" s="159"/>
      <c r="M731" s="74"/>
      <c r="N731" s="71" t="str">
        <f t="shared" si="29"/>
        <v/>
      </c>
      <c r="O731" s="99" t="str">
        <f t="shared" si="30"/>
        <v>/</v>
      </c>
    </row>
    <row r="732" spans="2:15" ht="20.100000000000001" customHeight="1">
      <c r="B732" s="121"/>
      <c r="C732" s="121"/>
      <c r="D732" s="118"/>
      <c r="E732" s="119"/>
      <c r="F732" s="120"/>
      <c r="G732" s="141"/>
      <c r="H732" s="159"/>
      <c r="I732" s="159"/>
      <c r="J732" s="161"/>
      <c r="K732" s="159"/>
      <c r="L732" s="159"/>
      <c r="M732" s="74"/>
      <c r="N732" s="71" t="str">
        <f t="shared" si="29"/>
        <v/>
      </c>
      <c r="O732" s="99" t="str">
        <f t="shared" si="30"/>
        <v>/</v>
      </c>
    </row>
    <row r="733" spans="2:15" ht="20.100000000000001" customHeight="1">
      <c r="B733" s="121"/>
      <c r="C733" s="121"/>
      <c r="D733" s="118"/>
      <c r="E733" s="119"/>
      <c r="F733" s="120"/>
      <c r="G733" s="141"/>
      <c r="H733" s="159"/>
      <c r="I733" s="159"/>
      <c r="J733" s="161"/>
      <c r="K733" s="159"/>
      <c r="L733" s="159"/>
      <c r="M733" s="74"/>
      <c r="N733" s="71" t="str">
        <f t="shared" si="29"/>
        <v/>
      </c>
      <c r="O733" s="99" t="str">
        <f t="shared" si="30"/>
        <v>/</v>
      </c>
    </row>
    <row r="734" spans="2:15" ht="20.100000000000001" customHeight="1">
      <c r="B734" s="121"/>
      <c r="C734" s="121"/>
      <c r="D734" s="118"/>
      <c r="E734" s="119"/>
      <c r="F734" s="120"/>
      <c r="G734" s="141"/>
      <c r="H734" s="159"/>
      <c r="I734" s="159"/>
      <c r="J734" s="161"/>
      <c r="K734" s="159"/>
      <c r="L734" s="159"/>
      <c r="M734" s="74"/>
      <c r="N734" s="71" t="str">
        <f t="shared" si="29"/>
        <v/>
      </c>
      <c r="O734" s="99" t="str">
        <f t="shared" si="30"/>
        <v>/</v>
      </c>
    </row>
    <row r="735" spans="2:15" ht="20.100000000000001" customHeight="1">
      <c r="B735" s="121"/>
      <c r="C735" s="121"/>
      <c r="D735" s="118"/>
      <c r="E735" s="119"/>
      <c r="F735" s="120"/>
      <c r="G735" s="141"/>
      <c r="H735" s="159"/>
      <c r="I735" s="159"/>
      <c r="J735" s="161"/>
      <c r="K735" s="159"/>
      <c r="L735" s="159"/>
      <c r="M735" s="74"/>
      <c r="N735" s="71" t="str">
        <f t="shared" si="29"/>
        <v/>
      </c>
      <c r="O735" s="99" t="str">
        <f t="shared" si="30"/>
        <v>/</v>
      </c>
    </row>
    <row r="736" spans="2:15" ht="20.100000000000001" customHeight="1">
      <c r="B736" s="121"/>
      <c r="C736" s="121"/>
      <c r="D736" s="118"/>
      <c r="E736" s="119"/>
      <c r="F736" s="120"/>
      <c r="G736" s="141"/>
      <c r="H736" s="159"/>
      <c r="I736" s="159"/>
      <c r="J736" s="161"/>
      <c r="K736" s="159"/>
      <c r="L736" s="159"/>
      <c r="M736" s="74"/>
      <c r="N736" s="71" t="str">
        <f t="shared" si="29"/>
        <v/>
      </c>
      <c r="O736" s="99" t="str">
        <f t="shared" si="30"/>
        <v>/</v>
      </c>
    </row>
    <row r="737" spans="2:15" ht="20.100000000000001" customHeight="1">
      <c r="B737" s="121"/>
      <c r="C737" s="121"/>
      <c r="D737" s="118"/>
      <c r="E737" s="119"/>
      <c r="F737" s="120"/>
      <c r="G737" s="141"/>
      <c r="H737" s="159"/>
      <c r="I737" s="159"/>
      <c r="J737" s="161"/>
      <c r="K737" s="159"/>
      <c r="L737" s="159"/>
      <c r="M737" s="74"/>
      <c r="N737" s="71" t="str">
        <f t="shared" si="29"/>
        <v/>
      </c>
      <c r="O737" s="99" t="str">
        <f t="shared" si="30"/>
        <v>/</v>
      </c>
    </row>
    <row r="738" spans="2:15" ht="20.100000000000001" customHeight="1">
      <c r="B738" s="121"/>
      <c r="C738" s="121"/>
      <c r="D738" s="118"/>
      <c r="E738" s="119"/>
      <c r="F738" s="120"/>
      <c r="G738" s="141"/>
      <c r="H738" s="159"/>
      <c r="I738" s="159"/>
      <c r="J738" s="161"/>
      <c r="K738" s="159"/>
      <c r="L738" s="159"/>
      <c r="M738" s="74"/>
      <c r="N738" s="71" t="str">
        <f t="shared" si="29"/>
        <v/>
      </c>
      <c r="O738" s="99" t="str">
        <f t="shared" si="30"/>
        <v>/</v>
      </c>
    </row>
    <row r="739" spans="2:15" ht="20.100000000000001" customHeight="1">
      <c r="B739" s="121"/>
      <c r="C739" s="121"/>
      <c r="D739" s="118"/>
      <c r="E739" s="119"/>
      <c r="F739" s="120"/>
      <c r="G739" s="141"/>
      <c r="H739" s="159"/>
      <c r="I739" s="159"/>
      <c r="J739" s="161"/>
      <c r="K739" s="159"/>
      <c r="L739" s="159"/>
      <c r="M739" s="74"/>
      <c r="N739" s="71" t="str">
        <f t="shared" si="29"/>
        <v/>
      </c>
      <c r="O739" s="99" t="str">
        <f t="shared" si="30"/>
        <v>/</v>
      </c>
    </row>
    <row r="740" spans="2:15" ht="20.100000000000001" customHeight="1">
      <c r="B740" s="121"/>
      <c r="C740" s="121"/>
      <c r="D740" s="118"/>
      <c r="E740" s="119"/>
      <c r="F740" s="120"/>
      <c r="G740" s="141"/>
      <c r="H740" s="159"/>
      <c r="I740" s="159"/>
      <c r="J740" s="161"/>
      <c r="K740" s="159"/>
      <c r="L740" s="159"/>
      <c r="M740" s="74"/>
      <c r="N740" s="71" t="str">
        <f t="shared" si="29"/>
        <v/>
      </c>
      <c r="O740" s="99" t="str">
        <f t="shared" si="30"/>
        <v>/</v>
      </c>
    </row>
    <row r="741" spans="2:15" ht="20.100000000000001" customHeight="1">
      <c r="B741" s="121"/>
      <c r="C741" s="121"/>
      <c r="D741" s="118"/>
      <c r="E741" s="119"/>
      <c r="F741" s="120"/>
      <c r="G741" s="141"/>
      <c r="H741" s="159"/>
      <c r="I741" s="159"/>
      <c r="J741" s="161"/>
      <c r="K741" s="159"/>
      <c r="L741" s="159"/>
      <c r="M741" s="74"/>
      <c r="N741" s="71" t="str">
        <f t="shared" si="29"/>
        <v/>
      </c>
      <c r="O741" s="99" t="str">
        <f t="shared" si="30"/>
        <v>/</v>
      </c>
    </row>
    <row r="742" spans="2:15" ht="20.100000000000001" customHeight="1">
      <c r="B742" s="121"/>
      <c r="C742" s="121"/>
      <c r="D742" s="118"/>
      <c r="E742" s="119"/>
      <c r="F742" s="120"/>
      <c r="G742" s="141"/>
      <c r="H742" s="159"/>
      <c r="I742" s="159"/>
      <c r="J742" s="161"/>
      <c r="K742" s="159"/>
      <c r="L742" s="159"/>
      <c r="M742" s="74"/>
      <c r="N742" s="71" t="str">
        <f t="shared" si="29"/>
        <v/>
      </c>
      <c r="O742" s="99" t="str">
        <f t="shared" si="30"/>
        <v>/</v>
      </c>
    </row>
    <row r="743" spans="2:15" ht="20.100000000000001" customHeight="1">
      <c r="B743" s="121"/>
      <c r="C743" s="121"/>
      <c r="D743" s="118"/>
      <c r="E743" s="119"/>
      <c r="F743" s="120"/>
      <c r="G743" s="141"/>
      <c r="H743" s="159"/>
      <c r="I743" s="159"/>
      <c r="J743" s="161"/>
      <c r="K743" s="159"/>
      <c r="L743" s="159"/>
      <c r="M743" s="74"/>
      <c r="N743" s="71" t="str">
        <f t="shared" si="29"/>
        <v/>
      </c>
      <c r="O743" s="99" t="str">
        <f t="shared" si="30"/>
        <v>/</v>
      </c>
    </row>
    <row r="744" spans="2:15" ht="20.100000000000001" customHeight="1">
      <c r="B744" s="121"/>
      <c r="C744" s="121"/>
      <c r="D744" s="118"/>
      <c r="E744" s="119"/>
      <c r="F744" s="120"/>
      <c r="G744" s="141"/>
      <c r="H744" s="159"/>
      <c r="I744" s="159"/>
      <c r="J744" s="161"/>
      <c r="K744" s="159"/>
      <c r="L744" s="159"/>
      <c r="M744" s="74"/>
      <c r="N744" s="71" t="str">
        <f t="shared" si="29"/>
        <v/>
      </c>
      <c r="O744" s="99" t="str">
        <f t="shared" si="30"/>
        <v>/</v>
      </c>
    </row>
    <row r="745" spans="2:15" ht="20.100000000000001" customHeight="1">
      <c r="B745" s="121"/>
      <c r="C745" s="121"/>
      <c r="D745" s="118"/>
      <c r="E745" s="119"/>
      <c r="F745" s="120"/>
      <c r="G745" s="141"/>
      <c r="H745" s="159"/>
      <c r="I745" s="159"/>
      <c r="J745" s="161"/>
      <c r="K745" s="159"/>
      <c r="L745" s="159"/>
      <c r="M745" s="74"/>
      <c r="N745" s="71" t="str">
        <f t="shared" si="29"/>
        <v/>
      </c>
      <c r="O745" s="99" t="str">
        <f t="shared" si="30"/>
        <v>/</v>
      </c>
    </row>
    <row r="746" spans="2:15" ht="20.100000000000001" customHeight="1">
      <c r="B746" s="121"/>
      <c r="C746" s="121"/>
      <c r="D746" s="118"/>
      <c r="E746" s="119"/>
      <c r="F746" s="120"/>
      <c r="G746" s="141"/>
      <c r="H746" s="159"/>
      <c r="I746" s="159"/>
      <c r="J746" s="161"/>
      <c r="K746" s="159"/>
      <c r="L746" s="159"/>
      <c r="M746" s="74"/>
      <c r="N746" s="71" t="str">
        <f t="shared" si="29"/>
        <v/>
      </c>
      <c r="O746" s="99" t="str">
        <f t="shared" si="30"/>
        <v>/</v>
      </c>
    </row>
    <row r="747" spans="2:15" ht="20.100000000000001" customHeight="1">
      <c r="B747" s="121"/>
      <c r="C747" s="121"/>
      <c r="D747" s="118"/>
      <c r="E747" s="119"/>
      <c r="F747" s="120"/>
      <c r="G747" s="141"/>
      <c r="H747" s="159"/>
      <c r="I747" s="159"/>
      <c r="J747" s="161"/>
      <c r="K747" s="159"/>
      <c r="L747" s="159"/>
      <c r="M747" s="74"/>
      <c r="N747" s="71" t="str">
        <f t="shared" si="29"/>
        <v/>
      </c>
      <c r="O747" s="99" t="str">
        <f t="shared" si="30"/>
        <v>/</v>
      </c>
    </row>
    <row r="748" spans="2:15" ht="20.100000000000001" customHeight="1">
      <c r="B748" s="121"/>
      <c r="C748" s="121"/>
      <c r="D748" s="118"/>
      <c r="E748" s="119"/>
      <c r="F748" s="120"/>
      <c r="G748" s="141"/>
      <c r="H748" s="159"/>
      <c r="I748" s="159"/>
      <c r="J748" s="161"/>
      <c r="K748" s="159"/>
      <c r="L748" s="159"/>
      <c r="M748" s="74"/>
      <c r="N748" s="71" t="str">
        <f t="shared" si="29"/>
        <v/>
      </c>
      <c r="O748" s="99" t="str">
        <f t="shared" si="30"/>
        <v>/</v>
      </c>
    </row>
    <row r="749" spans="2:15" ht="20.100000000000001" customHeight="1">
      <c r="B749" s="121"/>
      <c r="C749" s="121"/>
      <c r="D749" s="118"/>
      <c r="E749" s="119"/>
      <c r="F749" s="120"/>
      <c r="G749" s="141"/>
      <c r="H749" s="159"/>
      <c r="I749" s="159"/>
      <c r="J749" s="161"/>
      <c r="K749" s="159"/>
      <c r="L749" s="159"/>
      <c r="M749" s="74"/>
      <c r="N749" s="71" t="str">
        <f t="shared" si="29"/>
        <v/>
      </c>
      <c r="O749" s="99" t="str">
        <f t="shared" si="30"/>
        <v>/</v>
      </c>
    </row>
    <row r="750" spans="2:15" ht="20.100000000000001" customHeight="1">
      <c r="B750" s="121"/>
      <c r="C750" s="121"/>
      <c r="D750" s="118"/>
      <c r="E750" s="119"/>
      <c r="F750" s="120"/>
      <c r="G750" s="141"/>
      <c r="H750" s="159"/>
      <c r="I750" s="159"/>
      <c r="J750" s="161"/>
      <c r="K750" s="159"/>
      <c r="L750" s="159"/>
      <c r="M750" s="74"/>
      <c r="N750" s="71" t="str">
        <f t="shared" si="29"/>
        <v/>
      </c>
      <c r="O750" s="99" t="str">
        <f t="shared" si="30"/>
        <v>/</v>
      </c>
    </row>
    <row r="751" spans="2:15" ht="20.100000000000001" customHeight="1">
      <c r="B751" s="121"/>
      <c r="C751" s="121"/>
      <c r="D751" s="118"/>
      <c r="E751" s="119"/>
      <c r="F751" s="120"/>
      <c r="G751" s="141"/>
      <c r="H751" s="159"/>
      <c r="I751" s="159"/>
      <c r="J751" s="161"/>
      <c r="K751" s="159"/>
      <c r="L751" s="159"/>
      <c r="M751" s="74"/>
      <c r="N751" s="71" t="str">
        <f t="shared" si="29"/>
        <v/>
      </c>
      <c r="O751" s="99" t="str">
        <f t="shared" si="30"/>
        <v>/</v>
      </c>
    </row>
    <row r="752" spans="2:15" ht="20.100000000000001" customHeight="1">
      <c r="B752" s="121"/>
      <c r="C752" s="121"/>
      <c r="D752" s="118"/>
      <c r="E752" s="119"/>
      <c r="F752" s="120"/>
      <c r="G752" s="141"/>
      <c r="H752" s="159"/>
      <c r="I752" s="159"/>
      <c r="J752" s="161"/>
      <c r="K752" s="159"/>
      <c r="L752" s="159"/>
      <c r="M752" s="74"/>
      <c r="N752" s="71" t="str">
        <f t="shared" si="29"/>
        <v/>
      </c>
      <c r="O752" s="99" t="str">
        <f t="shared" si="30"/>
        <v>/</v>
      </c>
    </row>
    <row r="753" spans="2:15" ht="20.100000000000001" customHeight="1">
      <c r="B753" s="121"/>
      <c r="C753" s="121"/>
      <c r="D753" s="118"/>
      <c r="E753" s="119"/>
      <c r="F753" s="120"/>
      <c r="G753" s="141"/>
      <c r="H753" s="159"/>
      <c r="I753" s="159"/>
      <c r="J753" s="161"/>
      <c r="K753" s="159"/>
      <c r="L753" s="159"/>
      <c r="M753" s="74"/>
      <c r="N753" s="71" t="str">
        <f t="shared" si="29"/>
        <v/>
      </c>
      <c r="O753" s="99" t="str">
        <f t="shared" si="30"/>
        <v>/</v>
      </c>
    </row>
    <row r="754" spans="2:15" ht="20.100000000000001" customHeight="1">
      <c r="B754" s="121"/>
      <c r="C754" s="121"/>
      <c r="D754" s="118"/>
      <c r="E754" s="119"/>
      <c r="F754" s="120"/>
      <c r="G754" s="141"/>
      <c r="H754" s="159"/>
      <c r="I754" s="159"/>
      <c r="J754" s="161"/>
      <c r="K754" s="159"/>
      <c r="L754" s="159"/>
      <c r="M754" s="74"/>
      <c r="N754" s="71" t="str">
        <f t="shared" si="29"/>
        <v/>
      </c>
      <c r="O754" s="99" t="str">
        <f t="shared" si="30"/>
        <v>/</v>
      </c>
    </row>
    <row r="755" spans="2:15" ht="20.100000000000001" customHeight="1">
      <c r="B755" s="121"/>
      <c r="C755" s="121"/>
      <c r="D755" s="118"/>
      <c r="E755" s="119"/>
      <c r="F755" s="120"/>
      <c r="G755" s="141"/>
      <c r="H755" s="159"/>
      <c r="I755" s="159"/>
      <c r="J755" s="161"/>
      <c r="K755" s="159"/>
      <c r="L755" s="159"/>
      <c r="M755" s="74"/>
      <c r="N755" s="71" t="str">
        <f t="shared" si="29"/>
        <v/>
      </c>
      <c r="O755" s="99" t="str">
        <f t="shared" si="30"/>
        <v>/</v>
      </c>
    </row>
    <row r="756" spans="2:15" ht="20.100000000000001" customHeight="1">
      <c r="B756" s="121"/>
      <c r="C756" s="121"/>
      <c r="D756" s="118"/>
      <c r="E756" s="119"/>
      <c r="F756" s="120"/>
      <c r="G756" s="141"/>
      <c r="H756" s="159"/>
      <c r="I756" s="159"/>
      <c r="J756" s="161"/>
      <c r="K756" s="159"/>
      <c r="L756" s="159"/>
      <c r="M756" s="74"/>
      <c r="N756" s="71" t="str">
        <f t="shared" si="29"/>
        <v/>
      </c>
      <c r="O756" s="99" t="str">
        <f t="shared" si="30"/>
        <v>/</v>
      </c>
    </row>
    <row r="757" spans="2:15" ht="20.100000000000001" customHeight="1">
      <c r="B757" s="121"/>
      <c r="C757" s="121"/>
      <c r="D757" s="118"/>
      <c r="E757" s="119"/>
      <c r="F757" s="120"/>
      <c r="G757" s="141"/>
      <c r="H757" s="159"/>
      <c r="I757" s="159"/>
      <c r="J757" s="161"/>
      <c r="K757" s="159"/>
      <c r="L757" s="159"/>
      <c r="M757" s="74"/>
      <c r="N757" s="71" t="str">
        <f t="shared" si="29"/>
        <v/>
      </c>
      <c r="O757" s="99" t="str">
        <f t="shared" si="30"/>
        <v>/</v>
      </c>
    </row>
    <row r="758" spans="2:15" ht="20.100000000000001" customHeight="1">
      <c r="B758" s="121"/>
      <c r="C758" s="121"/>
      <c r="D758" s="118"/>
      <c r="E758" s="119"/>
      <c r="F758" s="120"/>
      <c r="G758" s="141"/>
      <c r="H758" s="159"/>
      <c r="I758" s="159"/>
      <c r="J758" s="161"/>
      <c r="K758" s="159"/>
      <c r="L758" s="159"/>
      <c r="M758" s="74"/>
      <c r="N758" s="71" t="str">
        <f t="shared" si="29"/>
        <v/>
      </c>
      <c r="O758" s="99" t="str">
        <f t="shared" si="30"/>
        <v>/</v>
      </c>
    </row>
    <row r="759" spans="2:15" ht="20.100000000000001" customHeight="1">
      <c r="B759" s="121"/>
      <c r="C759" s="121"/>
      <c r="D759" s="118"/>
      <c r="E759" s="119"/>
      <c r="F759" s="120"/>
      <c r="G759" s="141"/>
      <c r="H759" s="159"/>
      <c r="I759" s="159"/>
      <c r="J759" s="161"/>
      <c r="K759" s="159"/>
      <c r="L759" s="159"/>
      <c r="M759" s="74"/>
      <c r="N759" s="71" t="str">
        <f t="shared" si="29"/>
        <v/>
      </c>
      <c r="O759" s="99" t="str">
        <f t="shared" si="30"/>
        <v>/</v>
      </c>
    </row>
    <row r="760" spans="2:15" ht="20.100000000000001" customHeight="1">
      <c r="B760" s="121"/>
      <c r="C760" s="121"/>
      <c r="D760" s="118"/>
      <c r="E760" s="119"/>
      <c r="F760" s="120"/>
      <c r="G760" s="141"/>
      <c r="H760" s="159"/>
      <c r="I760" s="159"/>
      <c r="J760" s="161"/>
      <c r="K760" s="159"/>
      <c r="L760" s="159"/>
      <c r="M760" s="74"/>
      <c r="N760" s="71" t="str">
        <f t="shared" si="29"/>
        <v/>
      </c>
      <c r="O760" s="99" t="str">
        <f t="shared" si="30"/>
        <v>/</v>
      </c>
    </row>
    <row r="761" spans="2:15" ht="20.100000000000001" customHeight="1">
      <c r="B761" s="121"/>
      <c r="C761" s="121"/>
      <c r="D761" s="118"/>
      <c r="E761" s="119"/>
      <c r="F761" s="120"/>
      <c r="G761" s="141"/>
      <c r="H761" s="159"/>
      <c r="I761" s="159"/>
      <c r="J761" s="161"/>
      <c r="K761" s="159"/>
      <c r="L761" s="159"/>
      <c r="M761" s="74"/>
      <c r="N761" s="71" t="str">
        <f t="shared" si="29"/>
        <v/>
      </c>
      <c r="O761" s="99" t="str">
        <f t="shared" si="30"/>
        <v>/</v>
      </c>
    </row>
    <row r="762" spans="2:15" ht="20.100000000000001" customHeight="1">
      <c r="B762" s="121"/>
      <c r="C762" s="121"/>
      <c r="D762" s="118"/>
      <c r="E762" s="119"/>
      <c r="F762" s="120"/>
      <c r="G762" s="141"/>
      <c r="H762" s="159"/>
      <c r="I762" s="159"/>
      <c r="J762" s="161"/>
      <c r="K762" s="159"/>
      <c r="L762" s="159"/>
      <c r="M762" s="74"/>
      <c r="N762" s="71" t="str">
        <f t="shared" si="29"/>
        <v/>
      </c>
      <c r="O762" s="99" t="str">
        <f t="shared" si="30"/>
        <v>/</v>
      </c>
    </row>
    <row r="763" spans="2:15" ht="20.100000000000001" customHeight="1">
      <c r="B763" s="121"/>
      <c r="C763" s="121"/>
      <c r="D763" s="118"/>
      <c r="E763" s="119"/>
      <c r="F763" s="120"/>
      <c r="G763" s="141"/>
      <c r="H763" s="159"/>
      <c r="I763" s="159"/>
      <c r="J763" s="161"/>
      <c r="K763" s="159"/>
      <c r="L763" s="159"/>
      <c r="M763" s="74"/>
      <c r="N763" s="71" t="str">
        <f t="shared" si="29"/>
        <v/>
      </c>
      <c r="O763" s="99" t="str">
        <f t="shared" si="30"/>
        <v>/</v>
      </c>
    </row>
    <row r="764" spans="2:15" ht="20.100000000000001" customHeight="1">
      <c r="B764" s="121"/>
      <c r="C764" s="121"/>
      <c r="D764" s="118"/>
      <c r="E764" s="119"/>
      <c r="F764" s="120"/>
      <c r="G764" s="141"/>
      <c r="H764" s="159"/>
      <c r="I764" s="159"/>
      <c r="J764" s="161"/>
      <c r="K764" s="159"/>
      <c r="L764" s="159"/>
      <c r="M764" s="74"/>
      <c r="N764" s="71" t="str">
        <f t="shared" si="29"/>
        <v/>
      </c>
      <c r="O764" s="99" t="str">
        <f t="shared" si="30"/>
        <v>/</v>
      </c>
    </row>
    <row r="765" spans="2:15" ht="20.100000000000001" customHeight="1">
      <c r="B765" s="121"/>
      <c r="C765" s="121"/>
      <c r="D765" s="118"/>
      <c r="E765" s="119"/>
      <c r="F765" s="120"/>
      <c r="G765" s="141"/>
      <c r="H765" s="159"/>
      <c r="I765" s="159"/>
      <c r="J765" s="161"/>
      <c r="K765" s="159"/>
      <c r="L765" s="159"/>
      <c r="M765" s="74"/>
      <c r="N765" s="71" t="str">
        <f t="shared" si="29"/>
        <v/>
      </c>
      <c r="O765" s="99" t="str">
        <f t="shared" si="30"/>
        <v>/</v>
      </c>
    </row>
    <row r="766" spans="2:15" ht="20.100000000000001" customHeight="1">
      <c r="B766" s="121"/>
      <c r="C766" s="121"/>
      <c r="D766" s="118"/>
      <c r="E766" s="119"/>
      <c r="F766" s="120"/>
      <c r="G766" s="141"/>
      <c r="H766" s="159"/>
      <c r="I766" s="159"/>
      <c r="J766" s="161"/>
      <c r="K766" s="159"/>
      <c r="L766" s="159"/>
      <c r="M766" s="74"/>
      <c r="N766" s="71" t="str">
        <f t="shared" si="29"/>
        <v/>
      </c>
      <c r="O766" s="99" t="str">
        <f t="shared" si="30"/>
        <v>/</v>
      </c>
    </row>
    <row r="767" spans="2:15" ht="20.100000000000001" customHeight="1">
      <c r="B767" s="121"/>
      <c r="C767" s="121"/>
      <c r="D767" s="118"/>
      <c r="E767" s="119"/>
      <c r="F767" s="120"/>
      <c r="G767" s="141"/>
      <c r="H767" s="159"/>
      <c r="I767" s="159"/>
      <c r="J767" s="161"/>
      <c r="K767" s="159"/>
      <c r="L767" s="159"/>
      <c r="M767" s="74"/>
      <c r="N767" s="71" t="str">
        <f t="shared" si="29"/>
        <v/>
      </c>
      <c r="O767" s="99" t="str">
        <f t="shared" si="30"/>
        <v>/</v>
      </c>
    </row>
    <row r="768" spans="2:15" ht="20.100000000000001" customHeight="1">
      <c r="B768" s="121"/>
      <c r="C768" s="121"/>
      <c r="D768" s="118"/>
      <c r="E768" s="119"/>
      <c r="F768" s="120"/>
      <c r="G768" s="141"/>
      <c r="H768" s="159"/>
      <c r="I768" s="159"/>
      <c r="J768" s="161"/>
      <c r="K768" s="159"/>
      <c r="L768" s="159"/>
      <c r="M768" s="74"/>
      <c r="N768" s="71" t="str">
        <f t="shared" si="29"/>
        <v/>
      </c>
      <c r="O768" s="99" t="str">
        <f t="shared" si="30"/>
        <v>/</v>
      </c>
    </row>
    <row r="769" spans="2:15" ht="20.100000000000001" customHeight="1">
      <c r="B769" s="121"/>
      <c r="C769" s="121"/>
      <c r="D769" s="118"/>
      <c r="E769" s="119"/>
      <c r="F769" s="120"/>
      <c r="G769" s="141"/>
      <c r="H769" s="159"/>
      <c r="I769" s="159"/>
      <c r="J769" s="161"/>
      <c r="K769" s="159"/>
      <c r="L769" s="159"/>
      <c r="M769" s="74"/>
      <c r="N769" s="71" t="str">
        <f t="shared" si="29"/>
        <v/>
      </c>
      <c r="O769" s="99" t="str">
        <f t="shared" si="30"/>
        <v>/</v>
      </c>
    </row>
    <row r="770" spans="2:15" ht="20.100000000000001" customHeight="1">
      <c r="B770" s="121"/>
      <c r="C770" s="121"/>
      <c r="D770" s="118"/>
      <c r="E770" s="119"/>
      <c r="F770" s="120"/>
      <c r="G770" s="141"/>
      <c r="H770" s="159"/>
      <c r="I770" s="159"/>
      <c r="J770" s="161"/>
      <c r="K770" s="159"/>
      <c r="L770" s="159"/>
      <c r="M770" s="74"/>
      <c r="N770" s="71" t="str">
        <f t="shared" si="29"/>
        <v/>
      </c>
      <c r="O770" s="99" t="str">
        <f t="shared" si="30"/>
        <v>/</v>
      </c>
    </row>
    <row r="771" spans="2:15" ht="20.100000000000001" customHeight="1">
      <c r="B771" s="121"/>
      <c r="C771" s="121"/>
      <c r="D771" s="118"/>
      <c r="E771" s="119"/>
      <c r="F771" s="120"/>
      <c r="G771" s="141"/>
      <c r="H771" s="159"/>
      <c r="I771" s="159"/>
      <c r="J771" s="161"/>
      <c r="K771" s="159"/>
      <c r="L771" s="159"/>
      <c r="M771" s="74"/>
      <c r="N771" s="71" t="str">
        <f t="shared" si="29"/>
        <v/>
      </c>
      <c r="O771" s="99" t="str">
        <f t="shared" si="30"/>
        <v>/</v>
      </c>
    </row>
    <row r="772" spans="2:15" ht="20.100000000000001" customHeight="1">
      <c r="B772" s="121"/>
      <c r="C772" s="121"/>
      <c r="D772" s="118"/>
      <c r="E772" s="119"/>
      <c r="F772" s="120"/>
      <c r="G772" s="141"/>
      <c r="H772" s="159"/>
      <c r="I772" s="159"/>
      <c r="J772" s="161"/>
      <c r="K772" s="159"/>
      <c r="L772" s="159"/>
      <c r="M772" s="74"/>
      <c r="N772" s="71" t="str">
        <f t="shared" ref="N772:N835" si="31">B772&amp;C772</f>
        <v/>
      </c>
      <c r="O772" s="99" t="str">
        <f t="shared" ref="O772:O835" si="32">B772&amp;"/"&amp;C772</f>
        <v>/</v>
      </c>
    </row>
    <row r="773" spans="2:15" ht="20.100000000000001" customHeight="1">
      <c r="B773" s="121"/>
      <c r="C773" s="121"/>
      <c r="D773" s="118"/>
      <c r="E773" s="119"/>
      <c r="F773" s="120"/>
      <c r="G773" s="141"/>
      <c r="H773" s="159"/>
      <c r="I773" s="159"/>
      <c r="J773" s="161"/>
      <c r="K773" s="159"/>
      <c r="L773" s="159"/>
      <c r="M773" s="74"/>
      <c r="N773" s="71" t="str">
        <f t="shared" si="31"/>
        <v/>
      </c>
      <c r="O773" s="99" t="str">
        <f t="shared" si="32"/>
        <v>/</v>
      </c>
    </row>
    <row r="774" spans="2:15" ht="20.100000000000001" customHeight="1">
      <c r="B774" s="121"/>
      <c r="C774" s="121"/>
      <c r="D774" s="118"/>
      <c r="E774" s="119"/>
      <c r="F774" s="120"/>
      <c r="G774" s="141"/>
      <c r="H774" s="159"/>
      <c r="I774" s="159"/>
      <c r="J774" s="161"/>
      <c r="K774" s="159"/>
      <c r="L774" s="159"/>
      <c r="M774" s="74"/>
      <c r="N774" s="71" t="str">
        <f t="shared" si="31"/>
        <v/>
      </c>
      <c r="O774" s="99" t="str">
        <f t="shared" si="32"/>
        <v>/</v>
      </c>
    </row>
    <row r="775" spans="2:15" ht="20.100000000000001" customHeight="1">
      <c r="B775" s="121"/>
      <c r="C775" s="121"/>
      <c r="D775" s="144"/>
      <c r="E775" s="142"/>
      <c r="F775" s="143"/>
      <c r="G775" s="141"/>
      <c r="H775" s="159"/>
      <c r="I775" s="159"/>
      <c r="J775" s="161"/>
      <c r="K775" s="159"/>
      <c r="L775" s="159"/>
      <c r="M775" s="74"/>
      <c r="N775" s="71" t="str">
        <f t="shared" si="31"/>
        <v/>
      </c>
      <c r="O775" s="99" t="str">
        <f t="shared" si="32"/>
        <v>/</v>
      </c>
    </row>
    <row r="776" spans="2:15" ht="20.100000000000001" customHeight="1">
      <c r="B776" s="121"/>
      <c r="C776" s="121"/>
      <c r="D776" s="144"/>
      <c r="E776" s="142"/>
      <c r="F776" s="143"/>
      <c r="G776" s="141"/>
      <c r="H776" s="159"/>
      <c r="I776" s="159"/>
      <c r="J776" s="161"/>
      <c r="K776" s="159"/>
      <c r="L776" s="159"/>
      <c r="M776" s="74"/>
      <c r="N776" s="71" t="str">
        <f t="shared" si="31"/>
        <v/>
      </c>
      <c r="O776" s="99" t="str">
        <f t="shared" si="32"/>
        <v>/</v>
      </c>
    </row>
    <row r="777" spans="2:15" ht="20.100000000000001" customHeight="1">
      <c r="B777" s="121"/>
      <c r="C777" s="121"/>
      <c r="D777" s="144"/>
      <c r="E777" s="142"/>
      <c r="F777" s="143"/>
      <c r="G777" s="141"/>
      <c r="H777" s="159"/>
      <c r="I777" s="159"/>
      <c r="J777" s="161"/>
      <c r="K777" s="159"/>
      <c r="L777" s="159"/>
      <c r="M777" s="74"/>
      <c r="N777" s="71" t="str">
        <f t="shared" si="31"/>
        <v/>
      </c>
      <c r="O777" s="99" t="str">
        <f t="shared" si="32"/>
        <v>/</v>
      </c>
    </row>
    <row r="778" spans="2:15" ht="20.100000000000001" customHeight="1">
      <c r="B778" s="121"/>
      <c r="C778" s="121"/>
      <c r="D778" s="144"/>
      <c r="E778" s="142"/>
      <c r="F778" s="143"/>
      <c r="G778" s="141"/>
      <c r="H778" s="159"/>
      <c r="I778" s="159"/>
      <c r="J778" s="161"/>
      <c r="K778" s="159"/>
      <c r="L778" s="159"/>
      <c r="M778" s="74"/>
      <c r="N778" s="71" t="str">
        <f t="shared" si="31"/>
        <v/>
      </c>
      <c r="O778" s="99" t="str">
        <f t="shared" si="32"/>
        <v>/</v>
      </c>
    </row>
    <row r="779" spans="2:15" ht="20.100000000000001" customHeight="1">
      <c r="B779" s="121"/>
      <c r="C779" s="121"/>
      <c r="D779" s="144"/>
      <c r="E779" s="142"/>
      <c r="F779" s="143"/>
      <c r="G779" s="141"/>
      <c r="H779" s="159"/>
      <c r="I779" s="159"/>
      <c r="J779" s="161"/>
      <c r="K779" s="159"/>
      <c r="L779" s="159"/>
      <c r="M779" s="74"/>
      <c r="N779" s="71" t="str">
        <f t="shared" si="31"/>
        <v/>
      </c>
      <c r="O779" s="99" t="str">
        <f t="shared" si="32"/>
        <v>/</v>
      </c>
    </row>
    <row r="780" spans="2:15" ht="20.100000000000001" customHeight="1">
      <c r="B780" s="121"/>
      <c r="C780" s="121"/>
      <c r="D780" s="144"/>
      <c r="E780" s="142"/>
      <c r="F780" s="143"/>
      <c r="G780" s="141"/>
      <c r="H780" s="159"/>
      <c r="I780" s="159"/>
      <c r="J780" s="161"/>
      <c r="K780" s="159"/>
      <c r="L780" s="159"/>
      <c r="M780" s="74"/>
      <c r="N780" s="71" t="str">
        <f t="shared" si="31"/>
        <v/>
      </c>
      <c r="O780" s="99" t="str">
        <f t="shared" si="32"/>
        <v>/</v>
      </c>
    </row>
    <row r="781" spans="2:15" ht="20.100000000000001" customHeight="1">
      <c r="B781" s="121"/>
      <c r="C781" s="121"/>
      <c r="D781" s="144"/>
      <c r="E781" s="142"/>
      <c r="F781" s="143"/>
      <c r="G781" s="141"/>
      <c r="H781" s="159"/>
      <c r="I781" s="159"/>
      <c r="J781" s="161"/>
      <c r="K781" s="159"/>
      <c r="L781" s="159"/>
      <c r="M781" s="74"/>
      <c r="N781" s="71" t="str">
        <f t="shared" si="31"/>
        <v/>
      </c>
      <c r="O781" s="99" t="str">
        <f t="shared" si="32"/>
        <v>/</v>
      </c>
    </row>
    <row r="782" spans="2:15" ht="20.100000000000001" customHeight="1">
      <c r="B782" s="121"/>
      <c r="C782" s="121"/>
      <c r="D782" s="144"/>
      <c r="E782" s="142"/>
      <c r="F782" s="143"/>
      <c r="G782" s="141"/>
      <c r="H782" s="159"/>
      <c r="I782" s="159"/>
      <c r="J782" s="161"/>
      <c r="K782" s="159"/>
      <c r="L782" s="159"/>
      <c r="M782" s="74"/>
      <c r="N782" s="71" t="str">
        <f t="shared" si="31"/>
        <v/>
      </c>
      <c r="O782" s="99" t="str">
        <f t="shared" si="32"/>
        <v>/</v>
      </c>
    </row>
    <row r="783" spans="2:15" ht="20.100000000000001" customHeight="1">
      <c r="B783" s="121"/>
      <c r="C783" s="121"/>
      <c r="D783" s="144"/>
      <c r="E783" s="142"/>
      <c r="F783" s="143"/>
      <c r="G783" s="141"/>
      <c r="H783" s="159"/>
      <c r="I783" s="159"/>
      <c r="J783" s="161"/>
      <c r="K783" s="159"/>
      <c r="L783" s="159"/>
      <c r="M783" s="74"/>
      <c r="N783" s="71" t="str">
        <f t="shared" si="31"/>
        <v/>
      </c>
      <c r="O783" s="99" t="str">
        <f t="shared" si="32"/>
        <v>/</v>
      </c>
    </row>
    <row r="784" spans="2:15" ht="20.100000000000001" customHeight="1">
      <c r="B784" s="121"/>
      <c r="C784" s="121"/>
      <c r="D784" s="144"/>
      <c r="E784" s="142"/>
      <c r="F784" s="143"/>
      <c r="G784" s="141"/>
      <c r="H784" s="159"/>
      <c r="I784" s="159"/>
      <c r="J784" s="161"/>
      <c r="K784" s="159"/>
      <c r="L784" s="159"/>
      <c r="M784" s="74"/>
      <c r="N784" s="71" t="str">
        <f t="shared" si="31"/>
        <v/>
      </c>
      <c r="O784" s="99" t="str">
        <f t="shared" si="32"/>
        <v>/</v>
      </c>
    </row>
    <row r="785" spans="2:15" ht="20.100000000000001" customHeight="1">
      <c r="B785" s="121"/>
      <c r="C785" s="121"/>
      <c r="D785" s="144"/>
      <c r="E785" s="142"/>
      <c r="F785" s="143"/>
      <c r="G785" s="141"/>
      <c r="H785" s="159"/>
      <c r="I785" s="159"/>
      <c r="J785" s="161"/>
      <c r="K785" s="159"/>
      <c r="L785" s="159"/>
      <c r="M785" s="74"/>
      <c r="N785" s="71" t="str">
        <f t="shared" si="31"/>
        <v/>
      </c>
      <c r="O785" s="99" t="str">
        <f t="shared" si="32"/>
        <v>/</v>
      </c>
    </row>
    <row r="786" spans="2:15" ht="20.100000000000001" customHeight="1">
      <c r="B786" s="121"/>
      <c r="C786" s="121"/>
      <c r="D786" s="144"/>
      <c r="E786" s="142"/>
      <c r="F786" s="143"/>
      <c r="G786" s="141"/>
      <c r="H786" s="159"/>
      <c r="I786" s="159"/>
      <c r="J786" s="161"/>
      <c r="K786" s="159"/>
      <c r="L786" s="159"/>
      <c r="M786" s="74"/>
      <c r="N786" s="71" t="str">
        <f t="shared" si="31"/>
        <v/>
      </c>
      <c r="O786" s="99" t="str">
        <f t="shared" si="32"/>
        <v>/</v>
      </c>
    </row>
    <row r="787" spans="2:15" ht="20.100000000000001" customHeight="1">
      <c r="B787" s="121"/>
      <c r="C787" s="121"/>
      <c r="D787" s="144"/>
      <c r="E787" s="142"/>
      <c r="F787" s="143"/>
      <c r="G787" s="141"/>
      <c r="H787" s="159"/>
      <c r="I787" s="159"/>
      <c r="J787" s="161"/>
      <c r="K787" s="159"/>
      <c r="L787" s="159"/>
      <c r="M787" s="74"/>
      <c r="N787" s="71" t="str">
        <f t="shared" si="31"/>
        <v/>
      </c>
      <c r="O787" s="99" t="str">
        <f t="shared" si="32"/>
        <v>/</v>
      </c>
    </row>
    <row r="788" spans="2:15" ht="20.100000000000001" customHeight="1">
      <c r="B788" s="121"/>
      <c r="C788" s="121"/>
      <c r="D788" s="144"/>
      <c r="E788" s="142"/>
      <c r="F788" s="143"/>
      <c r="G788" s="141"/>
      <c r="H788" s="159"/>
      <c r="I788" s="159"/>
      <c r="J788" s="161"/>
      <c r="K788" s="159"/>
      <c r="L788" s="159"/>
      <c r="M788" s="74"/>
      <c r="N788" s="71" t="str">
        <f t="shared" si="31"/>
        <v/>
      </c>
      <c r="O788" s="99" t="str">
        <f t="shared" si="32"/>
        <v>/</v>
      </c>
    </row>
    <row r="789" spans="2:15" ht="20.100000000000001" customHeight="1">
      <c r="B789" s="121"/>
      <c r="C789" s="121"/>
      <c r="D789" s="144"/>
      <c r="E789" s="142"/>
      <c r="F789" s="143"/>
      <c r="G789" s="141"/>
      <c r="H789" s="159"/>
      <c r="I789" s="159"/>
      <c r="J789" s="161"/>
      <c r="K789" s="159"/>
      <c r="L789" s="159"/>
      <c r="M789" s="74"/>
      <c r="N789" s="71" t="str">
        <f t="shared" si="31"/>
        <v/>
      </c>
      <c r="O789" s="99" t="str">
        <f t="shared" si="32"/>
        <v>/</v>
      </c>
    </row>
    <row r="790" spans="2:15" ht="20.100000000000001" customHeight="1">
      <c r="B790" s="121"/>
      <c r="C790" s="121"/>
      <c r="D790" s="144"/>
      <c r="E790" s="142"/>
      <c r="F790" s="143"/>
      <c r="G790" s="141"/>
      <c r="H790" s="159"/>
      <c r="I790" s="159"/>
      <c r="J790" s="161"/>
      <c r="K790" s="159"/>
      <c r="L790" s="159"/>
      <c r="M790" s="74"/>
      <c r="N790" s="71" t="str">
        <f t="shared" si="31"/>
        <v/>
      </c>
      <c r="O790" s="99" t="str">
        <f t="shared" si="32"/>
        <v>/</v>
      </c>
    </row>
    <row r="791" spans="2:15" ht="20.100000000000001" customHeight="1">
      <c r="B791" s="121"/>
      <c r="C791" s="121"/>
      <c r="D791" s="144"/>
      <c r="E791" s="142"/>
      <c r="F791" s="143"/>
      <c r="G791" s="141"/>
      <c r="H791" s="159"/>
      <c r="I791" s="159"/>
      <c r="J791" s="161"/>
      <c r="K791" s="159"/>
      <c r="L791" s="159"/>
      <c r="M791" s="74"/>
      <c r="N791" s="71" t="str">
        <f t="shared" si="31"/>
        <v/>
      </c>
      <c r="O791" s="99" t="str">
        <f t="shared" si="32"/>
        <v>/</v>
      </c>
    </row>
    <row r="792" spans="2:15" ht="20.100000000000001" customHeight="1">
      <c r="B792" s="121"/>
      <c r="C792" s="121"/>
      <c r="D792" s="144"/>
      <c r="E792" s="142"/>
      <c r="F792" s="143"/>
      <c r="G792" s="141"/>
      <c r="H792" s="159"/>
      <c r="I792" s="159"/>
      <c r="J792" s="161"/>
      <c r="K792" s="159"/>
      <c r="L792" s="159"/>
      <c r="M792" s="74"/>
      <c r="N792" s="71" t="str">
        <f t="shared" si="31"/>
        <v/>
      </c>
      <c r="O792" s="99" t="str">
        <f t="shared" si="32"/>
        <v>/</v>
      </c>
    </row>
    <row r="793" spans="2:15" ht="20.100000000000001" customHeight="1">
      <c r="B793" s="121"/>
      <c r="C793" s="121"/>
      <c r="D793" s="144"/>
      <c r="E793" s="142"/>
      <c r="F793" s="143"/>
      <c r="G793" s="141"/>
      <c r="H793" s="159"/>
      <c r="I793" s="159"/>
      <c r="J793" s="161"/>
      <c r="K793" s="159"/>
      <c r="L793" s="159"/>
      <c r="M793" s="74"/>
      <c r="N793" s="71" t="str">
        <f t="shared" si="31"/>
        <v/>
      </c>
      <c r="O793" s="99" t="str">
        <f t="shared" si="32"/>
        <v>/</v>
      </c>
    </row>
    <row r="794" spans="2:15" ht="20.100000000000001" customHeight="1">
      <c r="B794" s="121"/>
      <c r="C794" s="121"/>
      <c r="D794" s="144"/>
      <c r="E794" s="142"/>
      <c r="F794" s="143"/>
      <c r="G794" s="141"/>
      <c r="H794" s="159"/>
      <c r="I794" s="159"/>
      <c r="J794" s="161"/>
      <c r="K794" s="159"/>
      <c r="L794" s="159"/>
      <c r="M794" s="74"/>
      <c r="N794" s="71" t="str">
        <f t="shared" si="31"/>
        <v/>
      </c>
      <c r="O794" s="99" t="str">
        <f t="shared" si="32"/>
        <v>/</v>
      </c>
    </row>
    <row r="795" spans="2:15" ht="20.100000000000001" customHeight="1">
      <c r="B795" s="121"/>
      <c r="C795" s="121"/>
      <c r="D795" s="144"/>
      <c r="E795" s="142"/>
      <c r="F795" s="143"/>
      <c r="G795" s="141"/>
      <c r="H795" s="159"/>
      <c r="I795" s="159"/>
      <c r="J795" s="161"/>
      <c r="K795" s="159"/>
      <c r="L795" s="159"/>
      <c r="M795" s="74"/>
      <c r="N795" s="71" t="str">
        <f t="shared" si="31"/>
        <v/>
      </c>
      <c r="O795" s="99" t="str">
        <f t="shared" si="32"/>
        <v>/</v>
      </c>
    </row>
    <row r="796" spans="2:15" ht="20.100000000000001" customHeight="1">
      <c r="B796" s="121"/>
      <c r="C796" s="121"/>
      <c r="D796" s="144"/>
      <c r="E796" s="142"/>
      <c r="F796" s="143"/>
      <c r="G796" s="141"/>
      <c r="H796" s="159"/>
      <c r="I796" s="159"/>
      <c r="J796" s="161"/>
      <c r="K796" s="159"/>
      <c r="L796" s="159"/>
      <c r="M796" s="74"/>
      <c r="N796" s="71" t="str">
        <f t="shared" si="31"/>
        <v/>
      </c>
      <c r="O796" s="99" t="str">
        <f t="shared" si="32"/>
        <v>/</v>
      </c>
    </row>
    <row r="797" spans="2:15" ht="20.100000000000001" customHeight="1">
      <c r="B797" s="121"/>
      <c r="C797" s="121"/>
      <c r="D797" s="144"/>
      <c r="E797" s="142"/>
      <c r="F797" s="143"/>
      <c r="G797" s="141"/>
      <c r="H797" s="159"/>
      <c r="I797" s="159"/>
      <c r="J797" s="161"/>
      <c r="K797" s="159"/>
      <c r="L797" s="159"/>
      <c r="M797" s="74"/>
      <c r="N797" s="71" t="str">
        <f t="shared" si="31"/>
        <v/>
      </c>
      <c r="O797" s="99" t="str">
        <f t="shared" si="32"/>
        <v>/</v>
      </c>
    </row>
    <row r="798" spans="2:15" ht="20.100000000000001" customHeight="1">
      <c r="B798" s="121"/>
      <c r="C798" s="121"/>
      <c r="D798" s="144"/>
      <c r="E798" s="142"/>
      <c r="F798" s="143"/>
      <c r="G798" s="141"/>
      <c r="H798" s="159"/>
      <c r="I798" s="159"/>
      <c r="J798" s="161"/>
      <c r="K798" s="159"/>
      <c r="L798" s="159"/>
      <c r="M798" s="74"/>
      <c r="N798" s="71" t="str">
        <f t="shared" si="31"/>
        <v/>
      </c>
      <c r="O798" s="99" t="str">
        <f t="shared" si="32"/>
        <v>/</v>
      </c>
    </row>
    <row r="799" spans="2:15" ht="20.100000000000001" customHeight="1">
      <c r="B799" s="121"/>
      <c r="C799" s="121"/>
      <c r="D799" s="144"/>
      <c r="E799" s="142"/>
      <c r="F799" s="143"/>
      <c r="G799" s="141"/>
      <c r="H799" s="159"/>
      <c r="I799" s="159"/>
      <c r="J799" s="161"/>
      <c r="K799" s="159"/>
      <c r="L799" s="159"/>
      <c r="M799" s="74"/>
      <c r="N799" s="71" t="str">
        <f t="shared" si="31"/>
        <v/>
      </c>
      <c r="O799" s="99" t="str">
        <f t="shared" si="32"/>
        <v>/</v>
      </c>
    </row>
    <row r="800" spans="2:15" ht="20.100000000000001" customHeight="1">
      <c r="B800" s="121"/>
      <c r="C800" s="121"/>
      <c r="D800" s="144"/>
      <c r="E800" s="142"/>
      <c r="F800" s="143"/>
      <c r="G800" s="141"/>
      <c r="H800" s="159"/>
      <c r="I800" s="159"/>
      <c r="J800" s="161"/>
      <c r="K800" s="159"/>
      <c r="L800" s="159"/>
      <c r="M800" s="74"/>
      <c r="N800" s="71" t="str">
        <f t="shared" si="31"/>
        <v/>
      </c>
      <c r="O800" s="99" t="str">
        <f t="shared" si="32"/>
        <v>/</v>
      </c>
    </row>
    <row r="801" spans="2:15" ht="20.100000000000001" customHeight="1">
      <c r="B801" s="121"/>
      <c r="C801" s="121"/>
      <c r="D801" s="144"/>
      <c r="E801" s="142"/>
      <c r="F801" s="143"/>
      <c r="G801" s="141"/>
      <c r="H801" s="159"/>
      <c r="I801" s="159"/>
      <c r="J801" s="161"/>
      <c r="K801" s="159"/>
      <c r="L801" s="159"/>
      <c r="M801" s="74"/>
      <c r="N801" s="71" t="str">
        <f t="shared" si="31"/>
        <v/>
      </c>
      <c r="O801" s="99" t="str">
        <f t="shared" si="32"/>
        <v>/</v>
      </c>
    </row>
    <row r="802" spans="2:15" ht="20.100000000000001" customHeight="1">
      <c r="B802" s="121"/>
      <c r="C802" s="121"/>
      <c r="D802" s="144"/>
      <c r="E802" s="142"/>
      <c r="F802" s="143"/>
      <c r="G802" s="141"/>
      <c r="H802" s="159"/>
      <c r="I802" s="159"/>
      <c r="J802" s="161"/>
      <c r="K802" s="159"/>
      <c r="L802" s="159"/>
      <c r="M802" s="74"/>
      <c r="N802" s="71" t="str">
        <f t="shared" si="31"/>
        <v/>
      </c>
      <c r="O802" s="99" t="str">
        <f t="shared" si="32"/>
        <v>/</v>
      </c>
    </row>
    <row r="803" spans="2:15" ht="20.100000000000001" customHeight="1">
      <c r="B803" s="121"/>
      <c r="C803" s="121"/>
      <c r="D803" s="144"/>
      <c r="E803" s="142"/>
      <c r="F803" s="143"/>
      <c r="G803" s="141"/>
      <c r="H803" s="159"/>
      <c r="I803" s="159"/>
      <c r="J803" s="161"/>
      <c r="K803" s="159"/>
      <c r="L803" s="159"/>
      <c r="M803" s="74"/>
      <c r="N803" s="71" t="str">
        <f t="shared" si="31"/>
        <v/>
      </c>
      <c r="O803" s="99" t="str">
        <f t="shared" si="32"/>
        <v>/</v>
      </c>
    </row>
    <row r="804" spans="2:15" ht="20.100000000000001" customHeight="1">
      <c r="B804" s="121"/>
      <c r="C804" s="121"/>
      <c r="D804" s="144"/>
      <c r="E804" s="142"/>
      <c r="F804" s="143"/>
      <c r="G804" s="141"/>
      <c r="H804" s="159"/>
      <c r="I804" s="159"/>
      <c r="J804" s="161"/>
      <c r="K804" s="159"/>
      <c r="L804" s="159"/>
      <c r="M804" s="74"/>
      <c r="N804" s="71" t="str">
        <f t="shared" si="31"/>
        <v/>
      </c>
      <c r="O804" s="99" t="str">
        <f t="shared" si="32"/>
        <v>/</v>
      </c>
    </row>
    <row r="805" spans="2:15" ht="20.100000000000001" customHeight="1">
      <c r="B805" s="121"/>
      <c r="C805" s="121"/>
      <c r="D805" s="144"/>
      <c r="E805" s="142"/>
      <c r="F805" s="143"/>
      <c r="G805" s="141"/>
      <c r="H805" s="159"/>
      <c r="I805" s="159"/>
      <c r="J805" s="161"/>
      <c r="K805" s="159"/>
      <c r="L805" s="159"/>
      <c r="M805" s="74"/>
      <c r="N805" s="71" t="str">
        <f t="shared" si="31"/>
        <v/>
      </c>
      <c r="O805" s="99" t="str">
        <f t="shared" si="32"/>
        <v>/</v>
      </c>
    </row>
    <row r="806" spans="2:15" ht="20.100000000000001" customHeight="1">
      <c r="B806" s="121"/>
      <c r="C806" s="121"/>
      <c r="D806" s="144"/>
      <c r="E806" s="142"/>
      <c r="F806" s="143"/>
      <c r="G806" s="141"/>
      <c r="H806" s="159"/>
      <c r="I806" s="159"/>
      <c r="J806" s="161"/>
      <c r="K806" s="159"/>
      <c r="L806" s="159"/>
      <c r="M806" s="74"/>
      <c r="N806" s="71" t="str">
        <f t="shared" si="31"/>
        <v/>
      </c>
      <c r="O806" s="99" t="str">
        <f t="shared" si="32"/>
        <v>/</v>
      </c>
    </row>
    <row r="807" spans="2:15" ht="20.100000000000001" customHeight="1">
      <c r="B807" s="121"/>
      <c r="C807" s="121"/>
      <c r="D807" s="144"/>
      <c r="E807" s="142"/>
      <c r="F807" s="143"/>
      <c r="G807" s="141"/>
      <c r="H807" s="159"/>
      <c r="I807" s="159"/>
      <c r="J807" s="161"/>
      <c r="K807" s="159"/>
      <c r="L807" s="159"/>
      <c r="M807" s="74"/>
      <c r="N807" s="71" t="str">
        <f t="shared" si="31"/>
        <v/>
      </c>
      <c r="O807" s="99" t="str">
        <f t="shared" si="32"/>
        <v>/</v>
      </c>
    </row>
    <row r="808" spans="2:15" ht="20.100000000000001" customHeight="1">
      <c r="B808" s="121"/>
      <c r="C808" s="121"/>
      <c r="D808" s="144"/>
      <c r="E808" s="142"/>
      <c r="F808" s="143"/>
      <c r="G808" s="141"/>
      <c r="H808" s="159"/>
      <c r="I808" s="159"/>
      <c r="J808" s="161"/>
      <c r="K808" s="159"/>
      <c r="L808" s="159"/>
      <c r="M808" s="74"/>
      <c r="N808" s="71" t="str">
        <f t="shared" si="31"/>
        <v/>
      </c>
      <c r="O808" s="99" t="str">
        <f t="shared" si="32"/>
        <v>/</v>
      </c>
    </row>
    <row r="809" spans="2:15" ht="20.100000000000001" customHeight="1">
      <c r="B809" s="121"/>
      <c r="C809" s="121"/>
      <c r="D809" s="144"/>
      <c r="E809" s="142"/>
      <c r="F809" s="143"/>
      <c r="G809" s="141"/>
      <c r="H809" s="159"/>
      <c r="I809" s="159"/>
      <c r="J809" s="161"/>
      <c r="K809" s="159"/>
      <c r="L809" s="159"/>
      <c r="M809" s="74"/>
      <c r="N809" s="71" t="str">
        <f t="shared" si="31"/>
        <v/>
      </c>
      <c r="O809" s="99" t="str">
        <f t="shared" si="32"/>
        <v>/</v>
      </c>
    </row>
    <row r="810" spans="2:15" ht="20.100000000000001" customHeight="1">
      <c r="B810" s="121"/>
      <c r="C810" s="121"/>
      <c r="D810" s="144"/>
      <c r="E810" s="142"/>
      <c r="F810" s="143"/>
      <c r="G810" s="141"/>
      <c r="H810" s="159"/>
      <c r="I810" s="159"/>
      <c r="J810" s="161"/>
      <c r="K810" s="159"/>
      <c r="L810" s="159"/>
      <c r="M810" s="74"/>
      <c r="N810" s="71" t="str">
        <f t="shared" si="31"/>
        <v/>
      </c>
      <c r="O810" s="99" t="str">
        <f t="shared" si="32"/>
        <v>/</v>
      </c>
    </row>
    <row r="811" spans="2:15" ht="20.100000000000001" customHeight="1">
      <c r="B811" s="121"/>
      <c r="C811" s="121"/>
      <c r="D811" s="144"/>
      <c r="E811" s="142"/>
      <c r="F811" s="143"/>
      <c r="G811" s="141"/>
      <c r="H811" s="159"/>
      <c r="I811" s="159"/>
      <c r="J811" s="161"/>
      <c r="K811" s="159"/>
      <c r="L811" s="159"/>
      <c r="M811" s="74"/>
      <c r="N811" s="71" t="str">
        <f t="shared" si="31"/>
        <v/>
      </c>
      <c r="O811" s="99" t="str">
        <f t="shared" si="32"/>
        <v>/</v>
      </c>
    </row>
    <row r="812" spans="2:15" ht="20.100000000000001" customHeight="1">
      <c r="B812" s="121"/>
      <c r="C812" s="121"/>
      <c r="D812" s="144"/>
      <c r="E812" s="142"/>
      <c r="F812" s="143"/>
      <c r="G812" s="141"/>
      <c r="H812" s="159"/>
      <c r="I812" s="159"/>
      <c r="J812" s="161"/>
      <c r="K812" s="159"/>
      <c r="L812" s="159"/>
      <c r="M812" s="74"/>
      <c r="N812" s="71" t="str">
        <f t="shared" si="31"/>
        <v/>
      </c>
      <c r="O812" s="99" t="str">
        <f t="shared" si="32"/>
        <v>/</v>
      </c>
    </row>
    <row r="813" spans="2:15" ht="20.100000000000001" customHeight="1">
      <c r="B813" s="121"/>
      <c r="C813" s="121"/>
      <c r="D813" s="144"/>
      <c r="E813" s="142"/>
      <c r="F813" s="143"/>
      <c r="G813" s="141"/>
      <c r="H813" s="159"/>
      <c r="I813" s="159"/>
      <c r="J813" s="161"/>
      <c r="K813" s="159"/>
      <c r="L813" s="159"/>
      <c r="M813" s="74"/>
      <c r="N813" s="71" t="str">
        <f t="shared" si="31"/>
        <v/>
      </c>
      <c r="O813" s="99" t="str">
        <f t="shared" si="32"/>
        <v>/</v>
      </c>
    </row>
    <row r="814" spans="2:15" ht="20.100000000000001" customHeight="1">
      <c r="B814" s="121"/>
      <c r="C814" s="121"/>
      <c r="D814" s="144"/>
      <c r="E814" s="142"/>
      <c r="F814" s="143"/>
      <c r="G814" s="141"/>
      <c r="H814" s="159"/>
      <c r="I814" s="159"/>
      <c r="J814" s="161"/>
      <c r="K814" s="159"/>
      <c r="L814" s="159"/>
      <c r="M814" s="74"/>
      <c r="N814" s="71" t="str">
        <f t="shared" si="31"/>
        <v/>
      </c>
      <c r="O814" s="99" t="str">
        <f t="shared" si="32"/>
        <v>/</v>
      </c>
    </row>
    <row r="815" spans="2:15" ht="20.100000000000001" customHeight="1">
      <c r="B815" s="121"/>
      <c r="C815" s="121"/>
      <c r="D815" s="144"/>
      <c r="E815" s="142"/>
      <c r="F815" s="143"/>
      <c r="G815" s="141"/>
      <c r="H815" s="159"/>
      <c r="I815" s="159"/>
      <c r="J815" s="161"/>
      <c r="K815" s="159"/>
      <c r="L815" s="159"/>
      <c r="M815" s="74"/>
      <c r="N815" s="71" t="str">
        <f t="shared" si="31"/>
        <v/>
      </c>
      <c r="O815" s="99" t="str">
        <f t="shared" si="32"/>
        <v>/</v>
      </c>
    </row>
    <row r="816" spans="2:15" ht="20.100000000000001" customHeight="1">
      <c r="B816" s="121"/>
      <c r="C816" s="121"/>
      <c r="D816" s="144"/>
      <c r="E816" s="142"/>
      <c r="F816" s="143"/>
      <c r="G816" s="141"/>
      <c r="H816" s="159"/>
      <c r="I816" s="159"/>
      <c r="J816" s="161"/>
      <c r="K816" s="159"/>
      <c r="L816" s="159"/>
      <c r="M816" s="74"/>
      <c r="N816" s="71" t="str">
        <f t="shared" si="31"/>
        <v/>
      </c>
      <c r="O816" s="99" t="str">
        <f t="shared" si="32"/>
        <v>/</v>
      </c>
    </row>
    <row r="817" spans="2:15" ht="20.100000000000001" customHeight="1">
      <c r="B817" s="121"/>
      <c r="C817" s="121"/>
      <c r="D817" s="144"/>
      <c r="E817" s="142"/>
      <c r="F817" s="143"/>
      <c r="G817" s="141"/>
      <c r="H817" s="159"/>
      <c r="I817" s="159"/>
      <c r="J817" s="161"/>
      <c r="K817" s="159"/>
      <c r="L817" s="159"/>
      <c r="M817" s="74"/>
      <c r="N817" s="71" t="str">
        <f t="shared" si="31"/>
        <v/>
      </c>
      <c r="O817" s="99" t="str">
        <f t="shared" si="32"/>
        <v>/</v>
      </c>
    </row>
    <row r="818" spans="2:15" ht="20.100000000000001" customHeight="1">
      <c r="B818" s="121"/>
      <c r="C818" s="121"/>
      <c r="D818" s="144"/>
      <c r="E818" s="142"/>
      <c r="F818" s="143"/>
      <c r="G818" s="141"/>
      <c r="H818" s="159"/>
      <c r="I818" s="159"/>
      <c r="J818" s="161"/>
      <c r="K818" s="159"/>
      <c r="L818" s="159"/>
      <c r="M818" s="74"/>
      <c r="N818" s="71" t="str">
        <f t="shared" si="31"/>
        <v/>
      </c>
      <c r="O818" s="99" t="str">
        <f t="shared" si="32"/>
        <v>/</v>
      </c>
    </row>
    <row r="819" spans="2:15" ht="20.100000000000001" customHeight="1">
      <c r="B819" s="121"/>
      <c r="C819" s="121"/>
      <c r="D819" s="144"/>
      <c r="E819" s="142"/>
      <c r="F819" s="143"/>
      <c r="G819" s="141"/>
      <c r="H819" s="159"/>
      <c r="I819" s="159"/>
      <c r="J819" s="161"/>
      <c r="K819" s="159"/>
      <c r="L819" s="159"/>
      <c r="M819" s="74"/>
      <c r="N819" s="71" t="str">
        <f t="shared" si="31"/>
        <v/>
      </c>
      <c r="O819" s="99" t="str">
        <f t="shared" si="32"/>
        <v>/</v>
      </c>
    </row>
    <row r="820" spans="2:15" ht="20.100000000000001" customHeight="1">
      <c r="B820" s="121"/>
      <c r="C820" s="121"/>
      <c r="D820" s="144"/>
      <c r="E820" s="142"/>
      <c r="F820" s="143"/>
      <c r="G820" s="141"/>
      <c r="H820" s="159"/>
      <c r="I820" s="159"/>
      <c r="J820" s="161"/>
      <c r="K820" s="159"/>
      <c r="L820" s="159"/>
      <c r="M820" s="74"/>
      <c r="N820" s="71" t="str">
        <f t="shared" si="31"/>
        <v/>
      </c>
      <c r="O820" s="99" t="str">
        <f t="shared" si="32"/>
        <v>/</v>
      </c>
    </row>
    <row r="821" spans="2:15" ht="20.100000000000001" customHeight="1">
      <c r="B821" s="121"/>
      <c r="C821" s="121"/>
      <c r="D821" s="144"/>
      <c r="E821" s="142"/>
      <c r="F821" s="143"/>
      <c r="G821" s="141"/>
      <c r="H821" s="159"/>
      <c r="I821" s="159"/>
      <c r="J821" s="161"/>
      <c r="K821" s="159"/>
      <c r="L821" s="159"/>
      <c r="M821" s="74"/>
      <c r="N821" s="71" t="str">
        <f t="shared" si="31"/>
        <v/>
      </c>
      <c r="O821" s="99" t="str">
        <f t="shared" si="32"/>
        <v>/</v>
      </c>
    </row>
    <row r="822" spans="2:15" ht="20.100000000000001" customHeight="1">
      <c r="B822" s="121"/>
      <c r="C822" s="121"/>
      <c r="D822" s="144"/>
      <c r="E822" s="142"/>
      <c r="F822" s="143"/>
      <c r="G822" s="141"/>
      <c r="H822" s="159"/>
      <c r="I822" s="159"/>
      <c r="J822" s="161"/>
      <c r="K822" s="159"/>
      <c r="L822" s="159"/>
      <c r="M822" s="74"/>
      <c r="N822" s="71" t="str">
        <f t="shared" si="31"/>
        <v/>
      </c>
      <c r="O822" s="99" t="str">
        <f t="shared" si="32"/>
        <v>/</v>
      </c>
    </row>
    <row r="823" spans="2:15" ht="20.100000000000001" customHeight="1">
      <c r="B823" s="121"/>
      <c r="C823" s="121"/>
      <c r="D823" s="144"/>
      <c r="E823" s="142"/>
      <c r="F823" s="143"/>
      <c r="G823" s="141"/>
      <c r="H823" s="159"/>
      <c r="I823" s="159"/>
      <c r="J823" s="161"/>
      <c r="K823" s="159"/>
      <c r="L823" s="159"/>
      <c r="M823" s="74"/>
      <c r="N823" s="71" t="str">
        <f t="shared" si="31"/>
        <v/>
      </c>
      <c r="O823" s="99" t="str">
        <f t="shared" si="32"/>
        <v>/</v>
      </c>
    </row>
    <row r="824" spans="2:15" ht="20.100000000000001" customHeight="1">
      <c r="B824" s="121"/>
      <c r="C824" s="121"/>
      <c r="D824" s="144"/>
      <c r="E824" s="142"/>
      <c r="F824" s="143"/>
      <c r="G824" s="141"/>
      <c r="H824" s="159"/>
      <c r="I824" s="159"/>
      <c r="J824" s="161"/>
      <c r="K824" s="159"/>
      <c r="L824" s="159"/>
      <c r="M824" s="74"/>
      <c r="N824" s="71" t="str">
        <f t="shared" si="31"/>
        <v/>
      </c>
      <c r="O824" s="99" t="str">
        <f t="shared" si="32"/>
        <v>/</v>
      </c>
    </row>
    <row r="825" spans="2:15" ht="20.100000000000001" customHeight="1">
      <c r="B825" s="121"/>
      <c r="C825" s="121"/>
      <c r="D825" s="144"/>
      <c r="E825" s="142"/>
      <c r="F825" s="143"/>
      <c r="G825" s="141"/>
      <c r="H825" s="159"/>
      <c r="I825" s="159"/>
      <c r="J825" s="161"/>
      <c r="K825" s="159"/>
      <c r="L825" s="159"/>
      <c r="M825" s="74"/>
      <c r="N825" s="71" t="str">
        <f t="shared" si="31"/>
        <v/>
      </c>
      <c r="O825" s="99" t="str">
        <f t="shared" si="32"/>
        <v>/</v>
      </c>
    </row>
    <row r="826" spans="2:15" ht="20.100000000000001" customHeight="1">
      <c r="B826" s="121"/>
      <c r="C826" s="121"/>
      <c r="D826" s="144"/>
      <c r="E826" s="142"/>
      <c r="F826" s="143"/>
      <c r="G826" s="141"/>
      <c r="H826" s="159"/>
      <c r="I826" s="159"/>
      <c r="J826" s="161"/>
      <c r="K826" s="159"/>
      <c r="L826" s="159"/>
      <c r="M826" s="74"/>
      <c r="N826" s="71" t="str">
        <f t="shared" si="31"/>
        <v/>
      </c>
      <c r="O826" s="99" t="str">
        <f t="shared" si="32"/>
        <v>/</v>
      </c>
    </row>
    <row r="827" spans="2:15" ht="20.100000000000001" customHeight="1">
      <c r="B827" s="121"/>
      <c r="C827" s="121"/>
      <c r="D827" s="144"/>
      <c r="E827" s="142"/>
      <c r="F827" s="143"/>
      <c r="G827" s="141"/>
      <c r="H827" s="159"/>
      <c r="I827" s="159"/>
      <c r="J827" s="161"/>
      <c r="K827" s="159"/>
      <c r="L827" s="159"/>
      <c r="M827" s="74"/>
      <c r="N827" s="71" t="str">
        <f t="shared" si="31"/>
        <v/>
      </c>
      <c r="O827" s="99" t="str">
        <f t="shared" si="32"/>
        <v>/</v>
      </c>
    </row>
    <row r="828" spans="2:15" ht="20.100000000000001" customHeight="1">
      <c r="B828" s="121"/>
      <c r="C828" s="121"/>
      <c r="D828" s="144"/>
      <c r="E828" s="142"/>
      <c r="F828" s="143"/>
      <c r="G828" s="141"/>
      <c r="H828" s="159"/>
      <c r="I828" s="159"/>
      <c r="J828" s="161"/>
      <c r="K828" s="159"/>
      <c r="L828" s="159"/>
      <c r="M828" s="74"/>
      <c r="N828" s="71" t="str">
        <f t="shared" si="31"/>
        <v/>
      </c>
      <c r="O828" s="99" t="str">
        <f t="shared" si="32"/>
        <v>/</v>
      </c>
    </row>
    <row r="829" spans="2:15" ht="20.100000000000001" customHeight="1">
      <c r="B829" s="121"/>
      <c r="C829" s="121"/>
      <c r="D829" s="144"/>
      <c r="E829" s="142"/>
      <c r="F829" s="143"/>
      <c r="G829" s="141"/>
      <c r="H829" s="159"/>
      <c r="I829" s="159"/>
      <c r="J829" s="161"/>
      <c r="K829" s="159"/>
      <c r="L829" s="159"/>
      <c r="M829" s="74"/>
      <c r="N829" s="71" t="str">
        <f t="shared" si="31"/>
        <v/>
      </c>
      <c r="O829" s="99" t="str">
        <f t="shared" si="32"/>
        <v>/</v>
      </c>
    </row>
    <row r="830" spans="2:15" ht="20.100000000000001" customHeight="1">
      <c r="B830" s="121"/>
      <c r="C830" s="121"/>
      <c r="D830" s="144"/>
      <c r="E830" s="142"/>
      <c r="F830" s="143"/>
      <c r="G830" s="141"/>
      <c r="H830" s="159"/>
      <c r="I830" s="159"/>
      <c r="J830" s="161"/>
      <c r="K830" s="159"/>
      <c r="L830" s="159"/>
      <c r="M830" s="74"/>
      <c r="N830" s="71" t="str">
        <f t="shared" si="31"/>
        <v/>
      </c>
      <c r="O830" s="99" t="str">
        <f t="shared" si="32"/>
        <v>/</v>
      </c>
    </row>
    <row r="831" spans="2:15" ht="20.100000000000001" customHeight="1">
      <c r="B831" s="121"/>
      <c r="C831" s="121"/>
      <c r="D831" s="144"/>
      <c r="E831" s="142"/>
      <c r="F831" s="143"/>
      <c r="G831" s="141"/>
      <c r="H831" s="159"/>
      <c r="I831" s="159"/>
      <c r="J831" s="161"/>
      <c r="K831" s="159"/>
      <c r="L831" s="159"/>
      <c r="M831" s="74"/>
      <c r="N831" s="71" t="str">
        <f t="shared" si="31"/>
        <v/>
      </c>
      <c r="O831" s="99" t="str">
        <f t="shared" si="32"/>
        <v>/</v>
      </c>
    </row>
    <row r="832" spans="2:15" ht="20.100000000000001" customHeight="1">
      <c r="B832" s="121"/>
      <c r="C832" s="121"/>
      <c r="D832" s="144"/>
      <c r="E832" s="142"/>
      <c r="F832" s="143"/>
      <c r="G832" s="141"/>
      <c r="H832" s="159"/>
      <c r="I832" s="159"/>
      <c r="J832" s="161"/>
      <c r="K832" s="159"/>
      <c r="L832" s="159"/>
      <c r="M832" s="74"/>
      <c r="N832" s="71" t="str">
        <f t="shared" si="31"/>
        <v/>
      </c>
      <c r="O832" s="99" t="str">
        <f t="shared" si="32"/>
        <v>/</v>
      </c>
    </row>
    <row r="833" spans="2:15" ht="20.100000000000001" customHeight="1">
      <c r="B833" s="121"/>
      <c r="C833" s="121"/>
      <c r="D833" s="144"/>
      <c r="E833" s="142"/>
      <c r="F833" s="143"/>
      <c r="G833" s="141"/>
      <c r="H833" s="159"/>
      <c r="I833" s="159"/>
      <c r="J833" s="161"/>
      <c r="K833" s="159"/>
      <c r="L833" s="159"/>
      <c r="M833" s="74"/>
      <c r="N833" s="71" t="str">
        <f t="shared" si="31"/>
        <v/>
      </c>
      <c r="O833" s="99" t="str">
        <f t="shared" si="32"/>
        <v>/</v>
      </c>
    </row>
    <row r="834" spans="2:15" ht="20.100000000000001" customHeight="1">
      <c r="B834" s="121"/>
      <c r="C834" s="121"/>
      <c r="D834" s="144"/>
      <c r="E834" s="142"/>
      <c r="F834" s="143"/>
      <c r="G834" s="141"/>
      <c r="H834" s="159"/>
      <c r="I834" s="159"/>
      <c r="J834" s="161"/>
      <c r="K834" s="159"/>
      <c r="L834" s="159"/>
      <c r="M834" s="74"/>
      <c r="N834" s="71" t="str">
        <f t="shared" si="31"/>
        <v/>
      </c>
      <c r="O834" s="99" t="str">
        <f t="shared" si="32"/>
        <v>/</v>
      </c>
    </row>
    <row r="835" spans="2:15" ht="20.100000000000001" customHeight="1">
      <c r="B835" s="121"/>
      <c r="C835" s="121"/>
      <c r="D835" s="144"/>
      <c r="E835" s="142"/>
      <c r="F835" s="143"/>
      <c r="G835" s="141"/>
      <c r="H835" s="159"/>
      <c r="I835" s="159"/>
      <c r="J835" s="161"/>
      <c r="K835" s="159"/>
      <c r="L835" s="159"/>
      <c r="M835" s="74"/>
      <c r="N835" s="71" t="str">
        <f t="shared" si="31"/>
        <v/>
      </c>
      <c r="O835" s="99" t="str">
        <f t="shared" si="32"/>
        <v>/</v>
      </c>
    </row>
    <row r="836" spans="2:15" ht="20.100000000000001" customHeight="1">
      <c r="B836" s="121"/>
      <c r="C836" s="121"/>
      <c r="D836" s="144"/>
      <c r="E836" s="142"/>
      <c r="F836" s="143"/>
      <c r="G836" s="141"/>
      <c r="H836" s="159"/>
      <c r="I836" s="159"/>
      <c r="J836" s="161"/>
      <c r="K836" s="159"/>
      <c r="L836" s="159"/>
      <c r="M836" s="74"/>
      <c r="N836" s="71" t="str">
        <f t="shared" ref="N836:N899" si="33">B836&amp;C836</f>
        <v/>
      </c>
      <c r="O836" s="99" t="str">
        <f t="shared" ref="O836:O899" si="34">B836&amp;"/"&amp;C836</f>
        <v>/</v>
      </c>
    </row>
    <row r="837" spans="2:15" ht="20.100000000000001" customHeight="1">
      <c r="B837" s="121"/>
      <c r="C837" s="121"/>
      <c r="D837" s="144"/>
      <c r="E837" s="142"/>
      <c r="F837" s="143"/>
      <c r="G837" s="141"/>
      <c r="H837" s="159"/>
      <c r="I837" s="159"/>
      <c r="J837" s="161"/>
      <c r="K837" s="159"/>
      <c r="L837" s="159"/>
      <c r="M837" s="74"/>
      <c r="N837" s="71" t="str">
        <f t="shared" si="33"/>
        <v/>
      </c>
      <c r="O837" s="99" t="str">
        <f t="shared" si="34"/>
        <v>/</v>
      </c>
    </row>
    <row r="838" spans="2:15" ht="20.100000000000001" customHeight="1">
      <c r="B838" s="121"/>
      <c r="C838" s="121"/>
      <c r="D838" s="144"/>
      <c r="E838" s="142"/>
      <c r="F838" s="143"/>
      <c r="G838" s="141"/>
      <c r="H838" s="159"/>
      <c r="I838" s="159"/>
      <c r="J838" s="161"/>
      <c r="K838" s="159"/>
      <c r="L838" s="159"/>
      <c r="M838" s="74"/>
      <c r="N838" s="71" t="str">
        <f t="shared" si="33"/>
        <v/>
      </c>
      <c r="O838" s="99" t="str">
        <f t="shared" si="34"/>
        <v>/</v>
      </c>
    </row>
    <row r="839" spans="2:15" ht="20.100000000000001" customHeight="1">
      <c r="B839" s="121"/>
      <c r="C839" s="121"/>
      <c r="D839" s="144"/>
      <c r="E839" s="142"/>
      <c r="F839" s="143"/>
      <c r="G839" s="141"/>
      <c r="H839" s="159"/>
      <c r="I839" s="159"/>
      <c r="J839" s="161"/>
      <c r="K839" s="159"/>
      <c r="L839" s="159"/>
      <c r="M839" s="74"/>
      <c r="N839" s="71" t="str">
        <f t="shared" si="33"/>
        <v/>
      </c>
      <c r="O839" s="99" t="str">
        <f t="shared" si="34"/>
        <v>/</v>
      </c>
    </row>
    <row r="840" spans="2:15" ht="20.100000000000001" customHeight="1">
      <c r="B840" s="121"/>
      <c r="C840" s="121"/>
      <c r="D840" s="144"/>
      <c r="E840" s="142"/>
      <c r="F840" s="143"/>
      <c r="G840" s="141"/>
      <c r="H840" s="159"/>
      <c r="I840" s="159"/>
      <c r="J840" s="161"/>
      <c r="K840" s="159"/>
      <c r="L840" s="159"/>
      <c r="M840" s="74"/>
      <c r="N840" s="71" t="str">
        <f t="shared" si="33"/>
        <v/>
      </c>
      <c r="O840" s="99" t="str">
        <f t="shared" si="34"/>
        <v>/</v>
      </c>
    </row>
    <row r="841" spans="2:15" ht="20.100000000000001" customHeight="1">
      <c r="B841" s="121"/>
      <c r="C841" s="121"/>
      <c r="D841" s="144"/>
      <c r="E841" s="142"/>
      <c r="F841" s="143"/>
      <c r="G841" s="141"/>
      <c r="H841" s="159"/>
      <c r="I841" s="159"/>
      <c r="J841" s="161"/>
      <c r="K841" s="159"/>
      <c r="L841" s="159"/>
      <c r="M841" s="74"/>
      <c r="N841" s="71" t="str">
        <f t="shared" si="33"/>
        <v/>
      </c>
      <c r="O841" s="99" t="str">
        <f t="shared" si="34"/>
        <v>/</v>
      </c>
    </row>
    <row r="842" spans="2:15" ht="20.100000000000001" customHeight="1">
      <c r="B842" s="121"/>
      <c r="C842" s="121"/>
      <c r="D842" s="144"/>
      <c r="E842" s="142"/>
      <c r="F842" s="143"/>
      <c r="G842" s="141"/>
      <c r="H842" s="159"/>
      <c r="I842" s="159"/>
      <c r="J842" s="161"/>
      <c r="K842" s="159"/>
      <c r="L842" s="159"/>
      <c r="M842" s="74"/>
      <c r="N842" s="71" t="str">
        <f t="shared" si="33"/>
        <v/>
      </c>
      <c r="O842" s="99" t="str">
        <f t="shared" si="34"/>
        <v>/</v>
      </c>
    </row>
    <row r="843" spans="2:15" ht="20.100000000000001" customHeight="1">
      <c r="B843" s="121"/>
      <c r="C843" s="121"/>
      <c r="D843" s="144"/>
      <c r="E843" s="142"/>
      <c r="F843" s="143"/>
      <c r="G843" s="141"/>
      <c r="H843" s="159"/>
      <c r="I843" s="159"/>
      <c r="J843" s="161"/>
      <c r="K843" s="159"/>
      <c r="L843" s="159"/>
      <c r="M843" s="74"/>
      <c r="N843" s="71" t="str">
        <f t="shared" si="33"/>
        <v/>
      </c>
      <c r="O843" s="99" t="str">
        <f t="shared" si="34"/>
        <v>/</v>
      </c>
    </row>
    <row r="844" spans="2:15" ht="20.100000000000001" customHeight="1">
      <c r="B844" s="121"/>
      <c r="C844" s="121"/>
      <c r="D844" s="144"/>
      <c r="E844" s="142"/>
      <c r="F844" s="143"/>
      <c r="G844" s="141"/>
      <c r="H844" s="159"/>
      <c r="I844" s="159"/>
      <c r="J844" s="161"/>
      <c r="K844" s="159"/>
      <c r="L844" s="159"/>
      <c r="M844" s="74"/>
      <c r="N844" s="71" t="str">
        <f t="shared" si="33"/>
        <v/>
      </c>
      <c r="O844" s="99" t="str">
        <f t="shared" si="34"/>
        <v>/</v>
      </c>
    </row>
    <row r="845" spans="2:15" ht="20.100000000000001" customHeight="1">
      <c r="B845" s="121"/>
      <c r="C845" s="121"/>
      <c r="D845" s="144"/>
      <c r="E845" s="142"/>
      <c r="F845" s="143"/>
      <c r="G845" s="141"/>
      <c r="H845" s="159"/>
      <c r="I845" s="159"/>
      <c r="J845" s="161"/>
      <c r="K845" s="159"/>
      <c r="L845" s="159"/>
      <c r="M845" s="74"/>
      <c r="N845" s="71" t="str">
        <f t="shared" si="33"/>
        <v/>
      </c>
      <c r="O845" s="99" t="str">
        <f t="shared" si="34"/>
        <v>/</v>
      </c>
    </row>
    <row r="846" spans="2:15" ht="20.100000000000001" customHeight="1">
      <c r="B846" s="121"/>
      <c r="C846" s="121"/>
      <c r="D846" s="144"/>
      <c r="E846" s="142"/>
      <c r="F846" s="143"/>
      <c r="G846" s="141"/>
      <c r="H846" s="159"/>
      <c r="I846" s="159"/>
      <c r="J846" s="161"/>
      <c r="K846" s="159"/>
      <c r="L846" s="159"/>
      <c r="M846" s="74"/>
      <c r="N846" s="71" t="str">
        <f t="shared" si="33"/>
        <v/>
      </c>
      <c r="O846" s="99" t="str">
        <f t="shared" si="34"/>
        <v>/</v>
      </c>
    </row>
    <row r="847" spans="2:15" ht="20.100000000000001" customHeight="1">
      <c r="B847" s="121"/>
      <c r="C847" s="121"/>
      <c r="D847" s="144"/>
      <c r="E847" s="142"/>
      <c r="F847" s="143"/>
      <c r="G847" s="141"/>
      <c r="H847" s="159"/>
      <c r="I847" s="159"/>
      <c r="J847" s="161"/>
      <c r="K847" s="159"/>
      <c r="L847" s="159"/>
      <c r="M847" s="74"/>
      <c r="N847" s="71" t="str">
        <f t="shared" si="33"/>
        <v/>
      </c>
      <c r="O847" s="99" t="str">
        <f t="shared" si="34"/>
        <v>/</v>
      </c>
    </row>
    <row r="848" spans="2:15" ht="20.100000000000001" customHeight="1">
      <c r="B848" s="121"/>
      <c r="C848" s="121"/>
      <c r="D848" s="144"/>
      <c r="E848" s="142"/>
      <c r="F848" s="143"/>
      <c r="G848" s="141"/>
      <c r="H848" s="159"/>
      <c r="I848" s="159"/>
      <c r="J848" s="161"/>
      <c r="K848" s="159"/>
      <c r="L848" s="159"/>
      <c r="M848" s="74"/>
      <c r="N848" s="71" t="str">
        <f t="shared" si="33"/>
        <v/>
      </c>
      <c r="O848" s="99" t="str">
        <f t="shared" si="34"/>
        <v>/</v>
      </c>
    </row>
    <row r="849" spans="2:15" ht="20.100000000000001" customHeight="1">
      <c r="B849" s="121"/>
      <c r="C849" s="121"/>
      <c r="D849" s="144"/>
      <c r="E849" s="142"/>
      <c r="F849" s="143"/>
      <c r="G849" s="141"/>
      <c r="H849" s="159"/>
      <c r="I849" s="159"/>
      <c r="J849" s="161"/>
      <c r="K849" s="159"/>
      <c r="L849" s="159"/>
      <c r="M849" s="74"/>
      <c r="N849" s="71" t="str">
        <f t="shared" si="33"/>
        <v/>
      </c>
      <c r="O849" s="99" t="str">
        <f t="shared" si="34"/>
        <v>/</v>
      </c>
    </row>
    <row r="850" spans="2:15" ht="20.100000000000001" customHeight="1">
      <c r="B850" s="121"/>
      <c r="C850" s="121"/>
      <c r="D850" s="144"/>
      <c r="E850" s="142"/>
      <c r="F850" s="143"/>
      <c r="G850" s="141"/>
      <c r="H850" s="159"/>
      <c r="I850" s="159"/>
      <c r="J850" s="161"/>
      <c r="K850" s="159"/>
      <c r="L850" s="159"/>
      <c r="M850" s="74"/>
      <c r="N850" s="71" t="str">
        <f t="shared" si="33"/>
        <v/>
      </c>
      <c r="O850" s="99" t="str">
        <f t="shared" si="34"/>
        <v>/</v>
      </c>
    </row>
    <row r="851" spans="2:15" ht="20.100000000000001" customHeight="1">
      <c r="B851" s="121"/>
      <c r="C851" s="121"/>
      <c r="D851" s="144"/>
      <c r="E851" s="142"/>
      <c r="F851" s="143"/>
      <c r="G851" s="141"/>
      <c r="H851" s="159"/>
      <c r="I851" s="159"/>
      <c r="J851" s="161"/>
      <c r="K851" s="159"/>
      <c r="L851" s="159"/>
      <c r="M851" s="74"/>
      <c r="N851" s="71" t="str">
        <f t="shared" si="33"/>
        <v/>
      </c>
      <c r="O851" s="99" t="str">
        <f t="shared" si="34"/>
        <v>/</v>
      </c>
    </row>
    <row r="852" spans="2:15" ht="20.100000000000001" customHeight="1">
      <c r="B852" s="121"/>
      <c r="C852" s="121"/>
      <c r="D852" s="144"/>
      <c r="E852" s="142"/>
      <c r="F852" s="143"/>
      <c r="G852" s="141"/>
      <c r="H852" s="159"/>
      <c r="I852" s="159"/>
      <c r="J852" s="161"/>
      <c r="K852" s="159"/>
      <c r="L852" s="159"/>
      <c r="M852" s="74"/>
      <c r="N852" s="71" t="str">
        <f t="shared" si="33"/>
        <v/>
      </c>
      <c r="O852" s="99" t="str">
        <f t="shared" si="34"/>
        <v>/</v>
      </c>
    </row>
    <row r="853" spans="2:15" ht="20.100000000000001" customHeight="1">
      <c r="B853" s="121"/>
      <c r="C853" s="121"/>
      <c r="D853" s="144"/>
      <c r="E853" s="142"/>
      <c r="F853" s="143"/>
      <c r="G853" s="141"/>
      <c r="H853" s="159"/>
      <c r="I853" s="159"/>
      <c r="J853" s="161"/>
      <c r="K853" s="159"/>
      <c r="L853" s="159"/>
      <c r="M853" s="74"/>
      <c r="N853" s="71" t="str">
        <f t="shared" si="33"/>
        <v/>
      </c>
      <c r="O853" s="99" t="str">
        <f t="shared" si="34"/>
        <v>/</v>
      </c>
    </row>
    <row r="854" spans="2:15" ht="20.100000000000001" customHeight="1">
      <c r="B854" s="121"/>
      <c r="C854" s="121"/>
      <c r="D854" s="144"/>
      <c r="E854" s="142"/>
      <c r="F854" s="143"/>
      <c r="G854" s="141"/>
      <c r="H854" s="159"/>
      <c r="I854" s="159"/>
      <c r="J854" s="161"/>
      <c r="K854" s="159"/>
      <c r="L854" s="159"/>
      <c r="M854" s="74"/>
      <c r="N854" s="71" t="str">
        <f t="shared" si="33"/>
        <v/>
      </c>
      <c r="O854" s="99" t="str">
        <f t="shared" si="34"/>
        <v>/</v>
      </c>
    </row>
    <row r="855" spans="2:15" ht="20.100000000000001" customHeight="1">
      <c r="B855" s="121"/>
      <c r="C855" s="121"/>
      <c r="D855" s="144"/>
      <c r="E855" s="142"/>
      <c r="F855" s="143"/>
      <c r="G855" s="141"/>
      <c r="H855" s="159"/>
      <c r="I855" s="159"/>
      <c r="J855" s="161"/>
      <c r="K855" s="159"/>
      <c r="L855" s="159"/>
      <c r="M855" s="74"/>
      <c r="N855" s="71" t="str">
        <f t="shared" si="33"/>
        <v/>
      </c>
      <c r="O855" s="99" t="str">
        <f t="shared" si="34"/>
        <v>/</v>
      </c>
    </row>
    <row r="856" spans="2:15" ht="20.100000000000001" customHeight="1">
      <c r="B856" s="121"/>
      <c r="C856" s="121"/>
      <c r="D856" s="144"/>
      <c r="E856" s="142"/>
      <c r="F856" s="143"/>
      <c r="G856" s="141"/>
      <c r="H856" s="159"/>
      <c r="I856" s="159"/>
      <c r="J856" s="161"/>
      <c r="K856" s="159"/>
      <c r="L856" s="159"/>
      <c r="M856" s="74"/>
      <c r="N856" s="71" t="str">
        <f t="shared" si="33"/>
        <v/>
      </c>
      <c r="O856" s="99" t="str">
        <f t="shared" si="34"/>
        <v>/</v>
      </c>
    </row>
    <row r="857" spans="2:15" ht="20.100000000000001" customHeight="1">
      <c r="B857" s="121"/>
      <c r="C857" s="121"/>
      <c r="D857" s="144"/>
      <c r="E857" s="142"/>
      <c r="F857" s="143"/>
      <c r="G857" s="141"/>
      <c r="H857" s="159"/>
      <c r="I857" s="159"/>
      <c r="J857" s="161"/>
      <c r="K857" s="159"/>
      <c r="L857" s="159"/>
      <c r="M857" s="74"/>
      <c r="N857" s="71" t="str">
        <f t="shared" si="33"/>
        <v/>
      </c>
      <c r="O857" s="99" t="str">
        <f t="shared" si="34"/>
        <v>/</v>
      </c>
    </row>
    <row r="858" spans="2:15" ht="20.100000000000001" customHeight="1">
      <c r="B858" s="121"/>
      <c r="C858" s="121"/>
      <c r="D858" s="144"/>
      <c r="E858" s="142"/>
      <c r="F858" s="143"/>
      <c r="G858" s="141"/>
      <c r="H858" s="159"/>
      <c r="I858" s="159"/>
      <c r="J858" s="161"/>
      <c r="K858" s="159"/>
      <c r="L858" s="159"/>
      <c r="M858" s="74"/>
      <c r="N858" s="71" t="str">
        <f t="shared" si="33"/>
        <v/>
      </c>
      <c r="O858" s="99" t="str">
        <f t="shared" si="34"/>
        <v>/</v>
      </c>
    </row>
    <row r="859" spans="2:15" ht="20.100000000000001" customHeight="1">
      <c r="B859" s="121"/>
      <c r="C859" s="121"/>
      <c r="D859" s="144"/>
      <c r="E859" s="142"/>
      <c r="F859" s="143"/>
      <c r="G859" s="141"/>
      <c r="H859" s="159"/>
      <c r="I859" s="159"/>
      <c r="J859" s="161"/>
      <c r="K859" s="159"/>
      <c r="L859" s="159"/>
      <c r="M859" s="74"/>
      <c r="N859" s="71" t="str">
        <f t="shared" si="33"/>
        <v/>
      </c>
      <c r="O859" s="99" t="str">
        <f t="shared" si="34"/>
        <v>/</v>
      </c>
    </row>
    <row r="860" spans="2:15" ht="20.100000000000001" customHeight="1">
      <c r="B860" s="121"/>
      <c r="C860" s="121"/>
      <c r="D860" s="144"/>
      <c r="E860" s="142"/>
      <c r="F860" s="143"/>
      <c r="G860" s="141"/>
      <c r="H860" s="159"/>
      <c r="I860" s="159"/>
      <c r="J860" s="161"/>
      <c r="K860" s="159"/>
      <c r="L860" s="159"/>
      <c r="M860" s="74"/>
      <c r="N860" s="71" t="str">
        <f t="shared" si="33"/>
        <v/>
      </c>
      <c r="O860" s="99" t="str">
        <f t="shared" si="34"/>
        <v>/</v>
      </c>
    </row>
    <row r="861" spans="2:15" ht="20.100000000000001" customHeight="1">
      <c r="B861" s="121"/>
      <c r="C861" s="121"/>
      <c r="D861" s="144"/>
      <c r="E861" s="142"/>
      <c r="F861" s="143"/>
      <c r="G861" s="141"/>
      <c r="H861" s="159"/>
      <c r="I861" s="159"/>
      <c r="J861" s="161"/>
      <c r="K861" s="159"/>
      <c r="L861" s="159"/>
      <c r="M861" s="74"/>
      <c r="N861" s="71" t="str">
        <f t="shared" si="33"/>
        <v/>
      </c>
      <c r="O861" s="99" t="str">
        <f t="shared" si="34"/>
        <v>/</v>
      </c>
    </row>
    <row r="862" spans="2:15" ht="20.100000000000001" customHeight="1">
      <c r="B862" s="121"/>
      <c r="C862" s="121"/>
      <c r="D862" s="144"/>
      <c r="E862" s="142"/>
      <c r="F862" s="143"/>
      <c r="G862" s="141"/>
      <c r="H862" s="159"/>
      <c r="I862" s="159"/>
      <c r="J862" s="161"/>
      <c r="K862" s="159"/>
      <c r="L862" s="159"/>
      <c r="M862" s="74"/>
      <c r="N862" s="71" t="str">
        <f t="shared" si="33"/>
        <v/>
      </c>
      <c r="O862" s="99" t="str">
        <f t="shared" si="34"/>
        <v>/</v>
      </c>
    </row>
    <row r="863" spans="2:15" ht="20.100000000000001" customHeight="1">
      <c r="B863" s="121"/>
      <c r="C863" s="121"/>
      <c r="D863" s="144"/>
      <c r="E863" s="142"/>
      <c r="F863" s="143"/>
      <c r="G863" s="141"/>
      <c r="H863" s="159"/>
      <c r="I863" s="159"/>
      <c r="J863" s="161"/>
      <c r="K863" s="159"/>
      <c r="L863" s="159"/>
      <c r="M863" s="74"/>
      <c r="N863" s="71" t="str">
        <f t="shared" si="33"/>
        <v/>
      </c>
      <c r="O863" s="99" t="str">
        <f t="shared" si="34"/>
        <v>/</v>
      </c>
    </row>
    <row r="864" spans="2:15" ht="20.100000000000001" customHeight="1">
      <c r="B864" s="121"/>
      <c r="C864" s="121"/>
      <c r="D864" s="144"/>
      <c r="E864" s="142"/>
      <c r="F864" s="143"/>
      <c r="G864" s="141"/>
      <c r="H864" s="159"/>
      <c r="I864" s="159"/>
      <c r="J864" s="161"/>
      <c r="K864" s="159"/>
      <c r="L864" s="159"/>
      <c r="M864" s="74"/>
      <c r="N864" s="71" t="str">
        <f t="shared" si="33"/>
        <v/>
      </c>
      <c r="O864" s="99" t="str">
        <f t="shared" si="34"/>
        <v>/</v>
      </c>
    </row>
    <row r="865" spans="2:15" ht="20.100000000000001" customHeight="1">
      <c r="B865" s="121"/>
      <c r="C865" s="121"/>
      <c r="D865" s="144"/>
      <c r="E865" s="142"/>
      <c r="F865" s="143"/>
      <c r="G865" s="141"/>
      <c r="H865" s="159"/>
      <c r="I865" s="159"/>
      <c r="J865" s="161"/>
      <c r="K865" s="159"/>
      <c r="L865" s="159"/>
      <c r="M865" s="74"/>
      <c r="N865" s="71" t="str">
        <f t="shared" si="33"/>
        <v/>
      </c>
      <c r="O865" s="99" t="str">
        <f t="shared" si="34"/>
        <v>/</v>
      </c>
    </row>
    <row r="866" spans="2:15" ht="20.100000000000001" customHeight="1">
      <c r="B866" s="121"/>
      <c r="C866" s="121"/>
      <c r="D866" s="144"/>
      <c r="E866" s="142"/>
      <c r="F866" s="143"/>
      <c r="G866" s="141"/>
      <c r="H866" s="159"/>
      <c r="I866" s="159"/>
      <c r="J866" s="161"/>
      <c r="K866" s="159"/>
      <c r="L866" s="159"/>
      <c r="M866" s="74"/>
      <c r="N866" s="71" t="str">
        <f t="shared" si="33"/>
        <v/>
      </c>
      <c r="O866" s="99" t="str">
        <f t="shared" si="34"/>
        <v>/</v>
      </c>
    </row>
    <row r="867" spans="2:15" ht="20.100000000000001" customHeight="1">
      <c r="B867" s="121"/>
      <c r="C867" s="121"/>
      <c r="D867" s="144"/>
      <c r="E867" s="142"/>
      <c r="F867" s="143"/>
      <c r="G867" s="141"/>
      <c r="H867" s="159"/>
      <c r="I867" s="159"/>
      <c r="J867" s="161"/>
      <c r="K867" s="159"/>
      <c r="L867" s="159"/>
      <c r="M867" s="74"/>
      <c r="N867" s="71" t="str">
        <f t="shared" si="33"/>
        <v/>
      </c>
      <c r="O867" s="99" t="str">
        <f t="shared" si="34"/>
        <v>/</v>
      </c>
    </row>
    <row r="868" spans="2:15" ht="20.100000000000001" customHeight="1">
      <c r="B868" s="121"/>
      <c r="C868" s="121"/>
      <c r="D868" s="144"/>
      <c r="E868" s="142"/>
      <c r="F868" s="143"/>
      <c r="G868" s="141"/>
      <c r="H868" s="159"/>
      <c r="I868" s="159"/>
      <c r="J868" s="161"/>
      <c r="K868" s="159"/>
      <c r="L868" s="159"/>
      <c r="M868" s="74"/>
      <c r="N868" s="71" t="str">
        <f t="shared" si="33"/>
        <v/>
      </c>
      <c r="O868" s="99" t="str">
        <f t="shared" si="34"/>
        <v>/</v>
      </c>
    </row>
    <row r="869" spans="2:15" ht="20.100000000000001" customHeight="1">
      <c r="B869" s="121"/>
      <c r="C869" s="121"/>
      <c r="D869" s="144"/>
      <c r="E869" s="142"/>
      <c r="F869" s="143"/>
      <c r="G869" s="141"/>
      <c r="H869" s="159"/>
      <c r="I869" s="159"/>
      <c r="J869" s="161"/>
      <c r="K869" s="159"/>
      <c r="L869" s="159"/>
      <c r="M869" s="74"/>
      <c r="N869" s="71" t="str">
        <f t="shared" si="33"/>
        <v/>
      </c>
      <c r="O869" s="99" t="str">
        <f t="shared" si="34"/>
        <v>/</v>
      </c>
    </row>
    <row r="870" spans="2:15" ht="20.100000000000001" customHeight="1">
      <c r="B870" s="121"/>
      <c r="C870" s="121"/>
      <c r="D870" s="144"/>
      <c r="E870" s="142"/>
      <c r="F870" s="143"/>
      <c r="G870" s="141"/>
      <c r="H870" s="159"/>
      <c r="I870" s="159"/>
      <c r="J870" s="161"/>
      <c r="K870" s="159"/>
      <c r="L870" s="159"/>
      <c r="M870" s="74"/>
      <c r="N870" s="71" t="str">
        <f t="shared" si="33"/>
        <v/>
      </c>
      <c r="O870" s="99" t="str">
        <f t="shared" si="34"/>
        <v>/</v>
      </c>
    </row>
    <row r="871" spans="2:15" ht="20.100000000000001" customHeight="1">
      <c r="B871" s="121"/>
      <c r="C871" s="121"/>
      <c r="D871" s="144"/>
      <c r="E871" s="142"/>
      <c r="F871" s="143"/>
      <c r="G871" s="141"/>
      <c r="H871" s="159"/>
      <c r="I871" s="159"/>
      <c r="J871" s="161"/>
      <c r="K871" s="159"/>
      <c r="L871" s="159"/>
      <c r="M871" s="74"/>
      <c r="N871" s="71" t="str">
        <f t="shared" si="33"/>
        <v/>
      </c>
      <c r="O871" s="99" t="str">
        <f t="shared" si="34"/>
        <v>/</v>
      </c>
    </row>
    <row r="872" spans="2:15" ht="20.100000000000001" customHeight="1">
      <c r="B872" s="121"/>
      <c r="C872" s="121"/>
      <c r="D872" s="144"/>
      <c r="E872" s="142"/>
      <c r="F872" s="143"/>
      <c r="G872" s="141"/>
      <c r="H872" s="159"/>
      <c r="I872" s="159"/>
      <c r="J872" s="161"/>
      <c r="K872" s="159"/>
      <c r="L872" s="159"/>
      <c r="M872" s="74"/>
      <c r="N872" s="71" t="str">
        <f t="shared" si="33"/>
        <v/>
      </c>
      <c r="O872" s="99" t="str">
        <f t="shared" si="34"/>
        <v>/</v>
      </c>
    </row>
    <row r="873" spans="2:15" ht="20.100000000000001" customHeight="1">
      <c r="B873" s="121"/>
      <c r="C873" s="121"/>
      <c r="D873" s="144"/>
      <c r="E873" s="142"/>
      <c r="F873" s="143"/>
      <c r="G873" s="141"/>
      <c r="H873" s="159"/>
      <c r="I873" s="159"/>
      <c r="J873" s="161"/>
      <c r="K873" s="159"/>
      <c r="L873" s="159"/>
      <c r="M873" s="74"/>
      <c r="N873" s="71" t="str">
        <f t="shared" si="33"/>
        <v/>
      </c>
      <c r="O873" s="99" t="str">
        <f t="shared" si="34"/>
        <v>/</v>
      </c>
    </row>
    <row r="874" spans="2:15" ht="20.100000000000001" customHeight="1">
      <c r="B874" s="121"/>
      <c r="C874" s="121"/>
      <c r="D874" s="144"/>
      <c r="E874" s="142"/>
      <c r="F874" s="143"/>
      <c r="G874" s="141"/>
      <c r="H874" s="159"/>
      <c r="I874" s="159"/>
      <c r="J874" s="161"/>
      <c r="K874" s="159"/>
      <c r="L874" s="159"/>
      <c r="M874" s="74"/>
      <c r="N874" s="71" t="str">
        <f t="shared" si="33"/>
        <v/>
      </c>
      <c r="O874" s="99" t="str">
        <f t="shared" si="34"/>
        <v>/</v>
      </c>
    </row>
    <row r="875" spans="2:15" ht="20.100000000000001" customHeight="1">
      <c r="B875" s="121"/>
      <c r="C875" s="121"/>
      <c r="D875" s="144"/>
      <c r="E875" s="142"/>
      <c r="F875" s="143"/>
      <c r="G875" s="141"/>
      <c r="H875" s="159"/>
      <c r="I875" s="159"/>
      <c r="J875" s="161"/>
      <c r="K875" s="159"/>
      <c r="L875" s="159"/>
      <c r="M875" s="74"/>
      <c r="N875" s="71" t="str">
        <f t="shared" si="33"/>
        <v/>
      </c>
      <c r="O875" s="99" t="str">
        <f t="shared" si="34"/>
        <v>/</v>
      </c>
    </row>
    <row r="876" spans="2:15" ht="20.100000000000001" customHeight="1">
      <c r="B876" s="121"/>
      <c r="C876" s="121"/>
      <c r="D876" s="144"/>
      <c r="E876" s="142"/>
      <c r="F876" s="143"/>
      <c r="G876" s="141"/>
      <c r="H876" s="159"/>
      <c r="I876" s="159"/>
      <c r="J876" s="161"/>
      <c r="K876" s="159"/>
      <c r="L876" s="159"/>
      <c r="M876" s="74"/>
      <c r="N876" s="71" t="str">
        <f t="shared" si="33"/>
        <v/>
      </c>
      <c r="O876" s="99" t="str">
        <f t="shared" si="34"/>
        <v>/</v>
      </c>
    </row>
    <row r="877" spans="2:15" ht="20.100000000000001" customHeight="1">
      <c r="B877" s="121"/>
      <c r="C877" s="121"/>
      <c r="D877" s="144"/>
      <c r="E877" s="142"/>
      <c r="F877" s="143"/>
      <c r="G877" s="141"/>
      <c r="H877" s="159"/>
      <c r="I877" s="159"/>
      <c r="J877" s="161"/>
      <c r="K877" s="159"/>
      <c r="L877" s="159"/>
      <c r="M877" s="74"/>
      <c r="N877" s="71" t="str">
        <f t="shared" si="33"/>
        <v/>
      </c>
      <c r="O877" s="99" t="str">
        <f t="shared" si="34"/>
        <v>/</v>
      </c>
    </row>
    <row r="878" spans="2:15" ht="20.100000000000001" customHeight="1">
      <c r="B878" s="121"/>
      <c r="C878" s="121"/>
      <c r="D878" s="144"/>
      <c r="E878" s="142"/>
      <c r="F878" s="143"/>
      <c r="G878" s="141"/>
      <c r="H878" s="159"/>
      <c r="I878" s="159"/>
      <c r="J878" s="161"/>
      <c r="K878" s="159"/>
      <c r="L878" s="159"/>
      <c r="M878" s="74"/>
      <c r="N878" s="71" t="str">
        <f t="shared" si="33"/>
        <v/>
      </c>
      <c r="O878" s="99" t="str">
        <f t="shared" si="34"/>
        <v>/</v>
      </c>
    </row>
    <row r="879" spans="2:15" ht="20.100000000000001" customHeight="1">
      <c r="B879" s="121"/>
      <c r="C879" s="121"/>
      <c r="D879" s="144"/>
      <c r="E879" s="142"/>
      <c r="F879" s="143"/>
      <c r="G879" s="141"/>
      <c r="H879" s="159"/>
      <c r="I879" s="159"/>
      <c r="J879" s="161"/>
      <c r="K879" s="159"/>
      <c r="L879" s="159"/>
      <c r="M879" s="74"/>
      <c r="N879" s="71" t="str">
        <f t="shared" si="33"/>
        <v/>
      </c>
      <c r="O879" s="99" t="str">
        <f t="shared" si="34"/>
        <v>/</v>
      </c>
    </row>
    <row r="880" spans="2:15" ht="20.100000000000001" customHeight="1">
      <c r="B880" s="121"/>
      <c r="C880" s="121"/>
      <c r="D880" s="144"/>
      <c r="E880" s="142"/>
      <c r="F880" s="143"/>
      <c r="G880" s="141"/>
      <c r="H880" s="159"/>
      <c r="I880" s="159"/>
      <c r="J880" s="161"/>
      <c r="K880" s="159"/>
      <c r="L880" s="159"/>
      <c r="M880" s="74"/>
      <c r="N880" s="71" t="str">
        <f t="shared" si="33"/>
        <v/>
      </c>
      <c r="O880" s="99" t="str">
        <f t="shared" si="34"/>
        <v>/</v>
      </c>
    </row>
    <row r="881" spans="2:15" ht="20.100000000000001" customHeight="1">
      <c r="B881" s="121"/>
      <c r="C881" s="121"/>
      <c r="D881" s="144"/>
      <c r="E881" s="142"/>
      <c r="F881" s="143"/>
      <c r="G881" s="141"/>
      <c r="H881" s="159"/>
      <c r="I881" s="159"/>
      <c r="J881" s="161"/>
      <c r="K881" s="159"/>
      <c r="L881" s="159"/>
      <c r="M881" s="74"/>
      <c r="N881" s="71" t="str">
        <f t="shared" si="33"/>
        <v/>
      </c>
      <c r="O881" s="99" t="str">
        <f t="shared" si="34"/>
        <v>/</v>
      </c>
    </row>
    <row r="882" spans="2:15" ht="20.100000000000001" customHeight="1">
      <c r="B882" s="121"/>
      <c r="C882" s="121"/>
      <c r="D882" s="144"/>
      <c r="E882" s="142"/>
      <c r="F882" s="143"/>
      <c r="G882" s="141"/>
      <c r="H882" s="159"/>
      <c r="I882" s="159"/>
      <c r="J882" s="161"/>
      <c r="K882" s="159"/>
      <c r="L882" s="159"/>
      <c r="M882" s="74"/>
      <c r="N882" s="71" t="str">
        <f t="shared" si="33"/>
        <v/>
      </c>
      <c r="O882" s="99" t="str">
        <f t="shared" si="34"/>
        <v>/</v>
      </c>
    </row>
    <row r="883" spans="2:15" ht="20.100000000000001" customHeight="1">
      <c r="B883" s="121"/>
      <c r="C883" s="121"/>
      <c r="D883" s="144"/>
      <c r="E883" s="142"/>
      <c r="F883" s="143"/>
      <c r="G883" s="141"/>
      <c r="H883" s="159"/>
      <c r="I883" s="159"/>
      <c r="J883" s="161"/>
      <c r="K883" s="159"/>
      <c r="L883" s="159"/>
      <c r="M883" s="74"/>
      <c r="N883" s="71" t="str">
        <f t="shared" si="33"/>
        <v/>
      </c>
      <c r="O883" s="99" t="str">
        <f t="shared" si="34"/>
        <v>/</v>
      </c>
    </row>
    <row r="884" spans="2:15" ht="20.100000000000001" customHeight="1">
      <c r="B884" s="121"/>
      <c r="C884" s="121"/>
      <c r="D884" s="144"/>
      <c r="E884" s="142"/>
      <c r="F884" s="143"/>
      <c r="G884" s="141"/>
      <c r="H884" s="159"/>
      <c r="I884" s="159"/>
      <c r="J884" s="161"/>
      <c r="K884" s="159"/>
      <c r="L884" s="159"/>
      <c r="M884" s="74"/>
      <c r="N884" s="71" t="str">
        <f t="shared" si="33"/>
        <v/>
      </c>
      <c r="O884" s="99" t="str">
        <f t="shared" si="34"/>
        <v>/</v>
      </c>
    </row>
    <row r="885" spans="2:15" ht="20.100000000000001" customHeight="1">
      <c r="B885" s="121"/>
      <c r="C885" s="121"/>
      <c r="D885" s="144"/>
      <c r="E885" s="142"/>
      <c r="F885" s="143"/>
      <c r="G885" s="141"/>
      <c r="H885" s="159"/>
      <c r="I885" s="159"/>
      <c r="J885" s="161"/>
      <c r="K885" s="159"/>
      <c r="L885" s="159"/>
      <c r="M885" s="74"/>
      <c r="N885" s="71" t="str">
        <f t="shared" si="33"/>
        <v/>
      </c>
      <c r="O885" s="99" t="str">
        <f t="shared" si="34"/>
        <v>/</v>
      </c>
    </row>
    <row r="886" spans="2:15" ht="20.100000000000001" customHeight="1">
      <c r="B886" s="121"/>
      <c r="C886" s="121"/>
      <c r="D886" s="144"/>
      <c r="E886" s="142"/>
      <c r="F886" s="143"/>
      <c r="G886" s="141"/>
      <c r="H886" s="159"/>
      <c r="I886" s="159"/>
      <c r="J886" s="161"/>
      <c r="K886" s="159"/>
      <c r="L886" s="159"/>
      <c r="M886" s="74"/>
      <c r="N886" s="71" t="str">
        <f t="shared" si="33"/>
        <v/>
      </c>
      <c r="O886" s="99" t="str">
        <f t="shared" si="34"/>
        <v>/</v>
      </c>
    </row>
    <row r="887" spans="2:15" ht="20.100000000000001" customHeight="1">
      <c r="B887" s="121"/>
      <c r="C887" s="121"/>
      <c r="D887" s="144"/>
      <c r="E887" s="142"/>
      <c r="F887" s="143"/>
      <c r="G887" s="141"/>
      <c r="H887" s="159"/>
      <c r="I887" s="159"/>
      <c r="J887" s="161"/>
      <c r="K887" s="159"/>
      <c r="L887" s="159"/>
      <c r="M887" s="74"/>
      <c r="N887" s="71" t="str">
        <f t="shared" si="33"/>
        <v/>
      </c>
      <c r="O887" s="99" t="str">
        <f t="shared" si="34"/>
        <v>/</v>
      </c>
    </row>
    <row r="888" spans="2:15" ht="20.100000000000001" customHeight="1">
      <c r="B888" s="121"/>
      <c r="C888" s="121"/>
      <c r="D888" s="144"/>
      <c r="E888" s="142"/>
      <c r="F888" s="143"/>
      <c r="G888" s="141"/>
      <c r="H888" s="159"/>
      <c r="I888" s="159"/>
      <c r="J888" s="161"/>
      <c r="K888" s="159"/>
      <c r="L888" s="159"/>
      <c r="M888" s="74"/>
      <c r="N888" s="71" t="str">
        <f t="shared" si="33"/>
        <v/>
      </c>
      <c r="O888" s="99" t="str">
        <f t="shared" si="34"/>
        <v>/</v>
      </c>
    </row>
    <row r="889" spans="2:15" ht="20.100000000000001" customHeight="1">
      <c r="B889" s="121"/>
      <c r="C889" s="121"/>
      <c r="D889" s="144"/>
      <c r="E889" s="142"/>
      <c r="F889" s="143"/>
      <c r="G889" s="141"/>
      <c r="H889" s="159"/>
      <c r="I889" s="159"/>
      <c r="J889" s="161"/>
      <c r="K889" s="159"/>
      <c r="L889" s="159"/>
      <c r="M889" s="74"/>
      <c r="N889" s="71" t="str">
        <f t="shared" si="33"/>
        <v/>
      </c>
      <c r="O889" s="99" t="str">
        <f t="shared" si="34"/>
        <v>/</v>
      </c>
    </row>
    <row r="890" spans="2:15" ht="20.100000000000001" customHeight="1">
      <c r="B890" s="121"/>
      <c r="C890" s="121"/>
      <c r="D890" s="144"/>
      <c r="E890" s="142"/>
      <c r="F890" s="143"/>
      <c r="G890" s="141"/>
      <c r="H890" s="159"/>
      <c r="I890" s="159"/>
      <c r="J890" s="161"/>
      <c r="K890" s="159"/>
      <c r="L890" s="159"/>
      <c r="M890" s="74"/>
      <c r="N890" s="71" t="str">
        <f t="shared" si="33"/>
        <v/>
      </c>
      <c r="O890" s="99" t="str">
        <f t="shared" si="34"/>
        <v>/</v>
      </c>
    </row>
    <row r="891" spans="2:15" ht="20.100000000000001" customHeight="1">
      <c r="B891" s="121"/>
      <c r="C891" s="121"/>
      <c r="D891" s="144"/>
      <c r="E891" s="142"/>
      <c r="F891" s="143"/>
      <c r="G891" s="141"/>
      <c r="H891" s="159"/>
      <c r="I891" s="159"/>
      <c r="J891" s="161"/>
      <c r="K891" s="159"/>
      <c r="L891" s="159"/>
      <c r="M891" s="74"/>
      <c r="N891" s="71" t="str">
        <f t="shared" si="33"/>
        <v/>
      </c>
      <c r="O891" s="99" t="str">
        <f t="shared" si="34"/>
        <v>/</v>
      </c>
    </row>
    <row r="892" spans="2:15" ht="20.100000000000001" customHeight="1">
      <c r="B892" s="121"/>
      <c r="C892" s="121"/>
      <c r="D892" s="144"/>
      <c r="E892" s="142"/>
      <c r="F892" s="143"/>
      <c r="G892" s="141"/>
      <c r="H892" s="159"/>
      <c r="I892" s="159"/>
      <c r="J892" s="161"/>
      <c r="K892" s="159"/>
      <c r="L892" s="159"/>
      <c r="M892" s="74"/>
      <c r="N892" s="71" t="str">
        <f t="shared" si="33"/>
        <v/>
      </c>
      <c r="O892" s="99" t="str">
        <f t="shared" si="34"/>
        <v>/</v>
      </c>
    </row>
    <row r="893" spans="2:15" ht="20.100000000000001" customHeight="1">
      <c r="B893" s="121"/>
      <c r="C893" s="121"/>
      <c r="D893" s="144"/>
      <c r="E893" s="142"/>
      <c r="F893" s="143"/>
      <c r="G893" s="141"/>
      <c r="H893" s="159"/>
      <c r="I893" s="159"/>
      <c r="J893" s="161"/>
      <c r="K893" s="159"/>
      <c r="L893" s="159"/>
      <c r="M893" s="74"/>
      <c r="N893" s="71" t="str">
        <f t="shared" si="33"/>
        <v/>
      </c>
      <c r="O893" s="99" t="str">
        <f t="shared" si="34"/>
        <v>/</v>
      </c>
    </row>
    <row r="894" spans="2:15" ht="20.100000000000001" customHeight="1">
      <c r="B894" s="121"/>
      <c r="C894" s="121"/>
      <c r="D894" s="144"/>
      <c r="E894" s="142"/>
      <c r="F894" s="143"/>
      <c r="G894" s="141"/>
      <c r="H894" s="159"/>
      <c r="I894" s="159"/>
      <c r="J894" s="161"/>
      <c r="K894" s="159"/>
      <c r="L894" s="159"/>
      <c r="M894" s="74"/>
      <c r="N894" s="71" t="str">
        <f t="shared" si="33"/>
        <v/>
      </c>
      <c r="O894" s="99" t="str">
        <f t="shared" si="34"/>
        <v>/</v>
      </c>
    </row>
    <row r="895" spans="2:15" ht="20.100000000000001" customHeight="1">
      <c r="B895" s="121"/>
      <c r="C895" s="121"/>
      <c r="D895" s="144"/>
      <c r="E895" s="142"/>
      <c r="F895" s="143"/>
      <c r="G895" s="141"/>
      <c r="H895" s="159"/>
      <c r="I895" s="159"/>
      <c r="J895" s="161"/>
      <c r="K895" s="159"/>
      <c r="L895" s="159"/>
      <c r="M895" s="74"/>
      <c r="N895" s="71" t="str">
        <f t="shared" si="33"/>
        <v/>
      </c>
      <c r="O895" s="99" t="str">
        <f t="shared" si="34"/>
        <v>/</v>
      </c>
    </row>
    <row r="896" spans="2:15" ht="20.100000000000001" customHeight="1">
      <c r="B896" s="121"/>
      <c r="C896" s="121"/>
      <c r="D896" s="144"/>
      <c r="E896" s="142"/>
      <c r="F896" s="143"/>
      <c r="G896" s="141"/>
      <c r="H896" s="159"/>
      <c r="I896" s="159"/>
      <c r="J896" s="161"/>
      <c r="K896" s="159"/>
      <c r="L896" s="159"/>
      <c r="M896" s="74"/>
      <c r="N896" s="71" t="str">
        <f t="shared" si="33"/>
        <v/>
      </c>
      <c r="O896" s="99" t="str">
        <f t="shared" si="34"/>
        <v>/</v>
      </c>
    </row>
    <row r="897" spans="2:15" ht="20.100000000000001" customHeight="1">
      <c r="B897" s="121"/>
      <c r="C897" s="121"/>
      <c r="D897" s="144"/>
      <c r="E897" s="142"/>
      <c r="F897" s="143"/>
      <c r="G897" s="141"/>
      <c r="H897" s="159"/>
      <c r="I897" s="159"/>
      <c r="J897" s="161"/>
      <c r="K897" s="159"/>
      <c r="L897" s="159"/>
      <c r="M897" s="74"/>
      <c r="N897" s="71" t="str">
        <f t="shared" si="33"/>
        <v/>
      </c>
      <c r="O897" s="99" t="str">
        <f t="shared" si="34"/>
        <v>/</v>
      </c>
    </row>
    <row r="898" spans="2:15" ht="20.100000000000001" customHeight="1">
      <c r="B898" s="121"/>
      <c r="C898" s="121"/>
      <c r="D898" s="144"/>
      <c r="E898" s="142"/>
      <c r="F898" s="143"/>
      <c r="G898" s="141"/>
      <c r="H898" s="159"/>
      <c r="I898" s="159"/>
      <c r="J898" s="161"/>
      <c r="K898" s="159"/>
      <c r="L898" s="159"/>
      <c r="M898" s="74"/>
      <c r="N898" s="71" t="str">
        <f t="shared" si="33"/>
        <v/>
      </c>
      <c r="O898" s="99" t="str">
        <f t="shared" si="34"/>
        <v>/</v>
      </c>
    </row>
    <row r="899" spans="2:15" ht="20.100000000000001" customHeight="1">
      <c r="B899" s="121"/>
      <c r="C899" s="121"/>
      <c r="D899" s="144"/>
      <c r="E899" s="142"/>
      <c r="F899" s="143"/>
      <c r="G899" s="141"/>
      <c r="H899" s="159"/>
      <c r="I899" s="159"/>
      <c r="J899" s="161"/>
      <c r="K899" s="159"/>
      <c r="L899" s="159"/>
      <c r="M899" s="74"/>
      <c r="N899" s="71" t="str">
        <f t="shared" si="33"/>
        <v/>
      </c>
      <c r="O899" s="99" t="str">
        <f t="shared" si="34"/>
        <v>/</v>
      </c>
    </row>
    <row r="900" spans="2:15" ht="20.100000000000001" customHeight="1">
      <c r="B900" s="121"/>
      <c r="C900" s="121"/>
      <c r="D900" s="144"/>
      <c r="E900" s="142"/>
      <c r="F900" s="143"/>
      <c r="G900" s="141"/>
      <c r="H900" s="159"/>
      <c r="I900" s="159"/>
      <c r="J900" s="161"/>
      <c r="K900" s="159"/>
      <c r="L900" s="159"/>
      <c r="M900" s="74"/>
      <c r="N900" s="71" t="str">
        <f t="shared" ref="N900:N963" si="35">B900&amp;C900</f>
        <v/>
      </c>
      <c r="O900" s="99" t="str">
        <f t="shared" ref="O900:O963" si="36">B900&amp;"/"&amp;C900</f>
        <v>/</v>
      </c>
    </row>
    <row r="901" spans="2:15" ht="20.100000000000001" customHeight="1">
      <c r="B901" s="121"/>
      <c r="C901" s="121"/>
      <c r="D901" s="144"/>
      <c r="E901" s="142"/>
      <c r="F901" s="143"/>
      <c r="G901" s="141"/>
      <c r="H901" s="159"/>
      <c r="I901" s="159"/>
      <c r="J901" s="161"/>
      <c r="K901" s="159"/>
      <c r="L901" s="159"/>
      <c r="M901" s="74"/>
      <c r="N901" s="71" t="str">
        <f t="shared" si="35"/>
        <v/>
      </c>
      <c r="O901" s="99" t="str">
        <f t="shared" si="36"/>
        <v>/</v>
      </c>
    </row>
    <row r="902" spans="2:15" ht="20.100000000000001" customHeight="1">
      <c r="B902" s="121"/>
      <c r="C902" s="121"/>
      <c r="D902" s="144"/>
      <c r="E902" s="142"/>
      <c r="F902" s="143"/>
      <c r="G902" s="141"/>
      <c r="H902" s="159"/>
      <c r="I902" s="159"/>
      <c r="J902" s="161"/>
      <c r="K902" s="159"/>
      <c r="L902" s="159"/>
      <c r="M902" s="74"/>
      <c r="N902" s="71" t="str">
        <f t="shared" si="35"/>
        <v/>
      </c>
      <c r="O902" s="99" t="str">
        <f t="shared" si="36"/>
        <v>/</v>
      </c>
    </row>
    <row r="903" spans="2:15" ht="20.100000000000001" customHeight="1">
      <c r="B903" s="121"/>
      <c r="C903" s="121"/>
      <c r="D903" s="144"/>
      <c r="E903" s="142"/>
      <c r="F903" s="143"/>
      <c r="G903" s="141"/>
      <c r="H903" s="159"/>
      <c r="I903" s="159"/>
      <c r="J903" s="161"/>
      <c r="K903" s="159"/>
      <c r="L903" s="159"/>
      <c r="M903" s="74"/>
      <c r="N903" s="71" t="str">
        <f t="shared" si="35"/>
        <v/>
      </c>
      <c r="O903" s="99" t="str">
        <f t="shared" si="36"/>
        <v>/</v>
      </c>
    </row>
    <row r="904" spans="2:15" ht="20.100000000000001" customHeight="1">
      <c r="B904" s="121"/>
      <c r="C904" s="121"/>
      <c r="D904" s="144"/>
      <c r="E904" s="142"/>
      <c r="F904" s="143"/>
      <c r="G904" s="141"/>
      <c r="H904" s="159"/>
      <c r="I904" s="159"/>
      <c r="J904" s="161"/>
      <c r="K904" s="159"/>
      <c r="L904" s="159"/>
      <c r="M904" s="74"/>
      <c r="N904" s="71" t="str">
        <f t="shared" si="35"/>
        <v/>
      </c>
      <c r="O904" s="99" t="str">
        <f t="shared" si="36"/>
        <v>/</v>
      </c>
    </row>
    <row r="905" spans="2:15" ht="20.100000000000001" customHeight="1">
      <c r="B905" s="121"/>
      <c r="C905" s="121"/>
      <c r="D905" s="144"/>
      <c r="E905" s="142"/>
      <c r="F905" s="143"/>
      <c r="G905" s="141"/>
      <c r="H905" s="159"/>
      <c r="I905" s="159"/>
      <c r="J905" s="161"/>
      <c r="K905" s="159"/>
      <c r="L905" s="159"/>
      <c r="M905" s="74"/>
      <c r="N905" s="71" t="str">
        <f t="shared" si="35"/>
        <v/>
      </c>
      <c r="O905" s="99" t="str">
        <f t="shared" si="36"/>
        <v>/</v>
      </c>
    </row>
    <row r="906" spans="2:15" ht="20.100000000000001" customHeight="1">
      <c r="B906" s="121"/>
      <c r="C906" s="121"/>
      <c r="D906" s="144"/>
      <c r="E906" s="142"/>
      <c r="F906" s="143"/>
      <c r="G906" s="141"/>
      <c r="H906" s="159"/>
      <c r="I906" s="159"/>
      <c r="J906" s="161"/>
      <c r="K906" s="159"/>
      <c r="L906" s="159"/>
      <c r="M906" s="74"/>
      <c r="N906" s="71" t="str">
        <f t="shared" si="35"/>
        <v/>
      </c>
      <c r="O906" s="99" t="str">
        <f t="shared" si="36"/>
        <v>/</v>
      </c>
    </row>
    <row r="907" spans="2:15" ht="20.100000000000001" customHeight="1">
      <c r="B907" s="121"/>
      <c r="C907" s="121"/>
      <c r="D907" s="144"/>
      <c r="E907" s="142"/>
      <c r="F907" s="143"/>
      <c r="G907" s="141"/>
      <c r="H907" s="159"/>
      <c r="I907" s="159"/>
      <c r="J907" s="161"/>
      <c r="K907" s="159"/>
      <c r="L907" s="159"/>
      <c r="M907" s="74"/>
      <c r="N907" s="71" t="str">
        <f t="shared" si="35"/>
        <v/>
      </c>
      <c r="O907" s="99" t="str">
        <f t="shared" si="36"/>
        <v>/</v>
      </c>
    </row>
    <row r="908" spans="2:15" ht="20.100000000000001" customHeight="1">
      <c r="B908" s="121"/>
      <c r="C908" s="121"/>
      <c r="D908" s="144"/>
      <c r="E908" s="142"/>
      <c r="F908" s="143"/>
      <c r="G908" s="141"/>
      <c r="H908" s="159"/>
      <c r="I908" s="159"/>
      <c r="J908" s="161"/>
      <c r="K908" s="159"/>
      <c r="L908" s="159"/>
      <c r="M908" s="74"/>
      <c r="N908" s="71" t="str">
        <f t="shared" si="35"/>
        <v/>
      </c>
      <c r="O908" s="99" t="str">
        <f t="shared" si="36"/>
        <v>/</v>
      </c>
    </row>
    <row r="909" spans="2:15" ht="20.100000000000001" customHeight="1">
      <c r="B909" s="121"/>
      <c r="C909" s="121"/>
      <c r="D909" s="144"/>
      <c r="E909" s="142"/>
      <c r="F909" s="143"/>
      <c r="G909" s="141"/>
      <c r="H909" s="159"/>
      <c r="I909" s="159"/>
      <c r="J909" s="161"/>
      <c r="K909" s="159"/>
      <c r="L909" s="159"/>
      <c r="M909" s="74"/>
      <c r="N909" s="71" t="str">
        <f t="shared" si="35"/>
        <v/>
      </c>
      <c r="O909" s="99" t="str">
        <f t="shared" si="36"/>
        <v>/</v>
      </c>
    </row>
    <row r="910" spans="2:15" ht="20.100000000000001" customHeight="1">
      <c r="B910" s="121"/>
      <c r="C910" s="121"/>
      <c r="D910" s="144"/>
      <c r="E910" s="142"/>
      <c r="F910" s="143"/>
      <c r="G910" s="141"/>
      <c r="H910" s="159"/>
      <c r="I910" s="159"/>
      <c r="J910" s="161"/>
      <c r="K910" s="159"/>
      <c r="L910" s="159"/>
      <c r="M910" s="74"/>
      <c r="N910" s="71" t="str">
        <f t="shared" si="35"/>
        <v/>
      </c>
      <c r="O910" s="99" t="str">
        <f t="shared" si="36"/>
        <v>/</v>
      </c>
    </row>
    <row r="911" spans="2:15" ht="20.100000000000001" customHeight="1">
      <c r="B911" s="121"/>
      <c r="C911" s="121"/>
      <c r="D911" s="144"/>
      <c r="E911" s="142"/>
      <c r="F911" s="143"/>
      <c r="G911" s="141"/>
      <c r="H911" s="159"/>
      <c r="I911" s="159"/>
      <c r="J911" s="161"/>
      <c r="K911" s="159"/>
      <c r="L911" s="159"/>
      <c r="M911" s="74"/>
      <c r="N911" s="71" t="str">
        <f t="shared" si="35"/>
        <v/>
      </c>
      <c r="O911" s="99" t="str">
        <f t="shared" si="36"/>
        <v>/</v>
      </c>
    </row>
    <row r="912" spans="2:15" ht="20.100000000000001" customHeight="1">
      <c r="B912" s="121"/>
      <c r="C912" s="121"/>
      <c r="D912" s="144"/>
      <c r="E912" s="142"/>
      <c r="F912" s="143"/>
      <c r="G912" s="141"/>
      <c r="H912" s="159"/>
      <c r="I912" s="159"/>
      <c r="J912" s="161"/>
      <c r="K912" s="159"/>
      <c r="L912" s="159"/>
      <c r="M912" s="74"/>
      <c r="N912" s="71" t="str">
        <f t="shared" si="35"/>
        <v/>
      </c>
      <c r="O912" s="99" t="str">
        <f t="shared" si="36"/>
        <v>/</v>
      </c>
    </row>
    <row r="913" spans="2:15" ht="20.100000000000001" customHeight="1">
      <c r="B913" s="121"/>
      <c r="C913" s="121"/>
      <c r="D913" s="144"/>
      <c r="E913" s="142"/>
      <c r="F913" s="143"/>
      <c r="G913" s="141"/>
      <c r="H913" s="159"/>
      <c r="I913" s="159"/>
      <c r="J913" s="161"/>
      <c r="K913" s="159"/>
      <c r="L913" s="159"/>
      <c r="M913" s="74"/>
      <c r="N913" s="71" t="str">
        <f t="shared" si="35"/>
        <v/>
      </c>
      <c r="O913" s="99" t="str">
        <f t="shared" si="36"/>
        <v>/</v>
      </c>
    </row>
    <row r="914" spans="2:15" ht="20.100000000000001" customHeight="1">
      <c r="B914" s="121"/>
      <c r="C914" s="121"/>
      <c r="D914" s="144"/>
      <c r="E914" s="142"/>
      <c r="F914" s="143"/>
      <c r="G914" s="141"/>
      <c r="H914" s="159"/>
      <c r="I914" s="159"/>
      <c r="J914" s="161"/>
      <c r="K914" s="159"/>
      <c r="L914" s="159"/>
      <c r="M914" s="74"/>
      <c r="N914" s="71" t="str">
        <f t="shared" si="35"/>
        <v/>
      </c>
      <c r="O914" s="99" t="str">
        <f t="shared" si="36"/>
        <v>/</v>
      </c>
    </row>
    <row r="915" spans="2:15" ht="20.100000000000001" customHeight="1">
      <c r="B915" s="121"/>
      <c r="C915" s="121"/>
      <c r="D915" s="144"/>
      <c r="E915" s="142"/>
      <c r="F915" s="143"/>
      <c r="G915" s="141"/>
      <c r="H915" s="159"/>
      <c r="I915" s="159"/>
      <c r="J915" s="161"/>
      <c r="K915" s="159"/>
      <c r="L915" s="159"/>
      <c r="M915" s="74"/>
      <c r="N915" s="71" t="str">
        <f t="shared" si="35"/>
        <v/>
      </c>
      <c r="O915" s="99" t="str">
        <f t="shared" si="36"/>
        <v>/</v>
      </c>
    </row>
    <row r="916" spans="2:15" ht="20.100000000000001" customHeight="1">
      <c r="B916" s="121"/>
      <c r="C916" s="121"/>
      <c r="D916" s="144"/>
      <c r="E916" s="142"/>
      <c r="F916" s="143"/>
      <c r="G916" s="141"/>
      <c r="H916" s="159"/>
      <c r="I916" s="159"/>
      <c r="J916" s="161"/>
      <c r="K916" s="159"/>
      <c r="L916" s="159"/>
      <c r="M916" s="74"/>
      <c r="N916" s="71" t="str">
        <f t="shared" si="35"/>
        <v/>
      </c>
      <c r="O916" s="99" t="str">
        <f t="shared" si="36"/>
        <v>/</v>
      </c>
    </row>
    <row r="917" spans="2:15" ht="20.100000000000001" customHeight="1">
      <c r="B917" s="121"/>
      <c r="C917" s="121"/>
      <c r="D917" s="144"/>
      <c r="E917" s="142"/>
      <c r="F917" s="143"/>
      <c r="G917" s="141"/>
      <c r="H917" s="159"/>
      <c r="I917" s="159"/>
      <c r="J917" s="161"/>
      <c r="K917" s="159"/>
      <c r="L917" s="159"/>
      <c r="M917" s="74"/>
      <c r="N917" s="71" t="str">
        <f t="shared" si="35"/>
        <v/>
      </c>
      <c r="O917" s="99" t="str">
        <f t="shared" si="36"/>
        <v>/</v>
      </c>
    </row>
    <row r="918" spans="2:15" ht="20.100000000000001" customHeight="1">
      <c r="B918" s="121"/>
      <c r="C918" s="121"/>
      <c r="D918" s="144"/>
      <c r="E918" s="142"/>
      <c r="F918" s="143"/>
      <c r="G918" s="141"/>
      <c r="H918" s="159"/>
      <c r="I918" s="159"/>
      <c r="J918" s="161"/>
      <c r="K918" s="159"/>
      <c r="L918" s="159"/>
      <c r="M918" s="74"/>
      <c r="N918" s="71" t="str">
        <f t="shared" si="35"/>
        <v/>
      </c>
      <c r="O918" s="99" t="str">
        <f t="shared" si="36"/>
        <v>/</v>
      </c>
    </row>
    <row r="919" spans="2:15" ht="20.100000000000001" customHeight="1">
      <c r="B919" s="121"/>
      <c r="C919" s="121"/>
      <c r="D919" s="144"/>
      <c r="E919" s="142"/>
      <c r="F919" s="143"/>
      <c r="G919" s="141"/>
      <c r="H919" s="159"/>
      <c r="I919" s="159"/>
      <c r="J919" s="161"/>
      <c r="K919" s="159"/>
      <c r="L919" s="159"/>
      <c r="M919" s="74"/>
      <c r="N919" s="71" t="str">
        <f t="shared" si="35"/>
        <v/>
      </c>
      <c r="O919" s="99" t="str">
        <f t="shared" si="36"/>
        <v>/</v>
      </c>
    </row>
    <row r="920" spans="2:15" ht="20.100000000000001" customHeight="1">
      <c r="B920" s="121"/>
      <c r="C920" s="121"/>
      <c r="D920" s="144"/>
      <c r="E920" s="142"/>
      <c r="F920" s="143"/>
      <c r="G920" s="141"/>
      <c r="H920" s="159"/>
      <c r="I920" s="159"/>
      <c r="J920" s="161"/>
      <c r="K920" s="159"/>
      <c r="L920" s="159"/>
      <c r="M920" s="74"/>
      <c r="N920" s="71" t="str">
        <f t="shared" si="35"/>
        <v/>
      </c>
      <c r="O920" s="99" t="str">
        <f t="shared" si="36"/>
        <v>/</v>
      </c>
    </row>
    <row r="921" spans="2:15" ht="20.100000000000001" customHeight="1">
      <c r="B921" s="121"/>
      <c r="C921" s="121"/>
      <c r="D921" s="144"/>
      <c r="E921" s="142"/>
      <c r="F921" s="143"/>
      <c r="G921" s="141"/>
      <c r="H921" s="159"/>
      <c r="I921" s="159"/>
      <c r="J921" s="161"/>
      <c r="K921" s="159"/>
      <c r="L921" s="159"/>
      <c r="M921" s="74"/>
      <c r="N921" s="71" t="str">
        <f t="shared" si="35"/>
        <v/>
      </c>
      <c r="O921" s="99" t="str">
        <f t="shared" si="36"/>
        <v>/</v>
      </c>
    </row>
    <row r="922" spans="2:15" ht="20.100000000000001" customHeight="1">
      <c r="B922" s="121"/>
      <c r="C922" s="121"/>
      <c r="D922" s="144"/>
      <c r="E922" s="142"/>
      <c r="F922" s="143"/>
      <c r="G922" s="141"/>
      <c r="H922" s="159"/>
      <c r="I922" s="159"/>
      <c r="J922" s="161"/>
      <c r="K922" s="159"/>
      <c r="L922" s="159"/>
      <c r="M922" s="74"/>
      <c r="N922" s="71" t="str">
        <f t="shared" si="35"/>
        <v/>
      </c>
      <c r="O922" s="99" t="str">
        <f t="shared" si="36"/>
        <v>/</v>
      </c>
    </row>
    <row r="923" spans="2:15" ht="20.100000000000001" customHeight="1">
      <c r="B923" s="121"/>
      <c r="C923" s="121"/>
      <c r="D923" s="144"/>
      <c r="E923" s="142"/>
      <c r="F923" s="143"/>
      <c r="G923" s="141"/>
      <c r="H923" s="159"/>
      <c r="I923" s="159"/>
      <c r="J923" s="161"/>
      <c r="K923" s="159"/>
      <c r="L923" s="159"/>
      <c r="M923" s="74"/>
      <c r="N923" s="71" t="str">
        <f t="shared" si="35"/>
        <v/>
      </c>
      <c r="O923" s="99" t="str">
        <f t="shared" si="36"/>
        <v>/</v>
      </c>
    </row>
    <row r="924" spans="2:15" ht="20.100000000000001" customHeight="1">
      <c r="B924" s="121"/>
      <c r="C924" s="121"/>
      <c r="D924" s="144"/>
      <c r="E924" s="142"/>
      <c r="F924" s="143"/>
      <c r="G924" s="141"/>
      <c r="H924" s="159"/>
      <c r="I924" s="159"/>
      <c r="J924" s="161"/>
      <c r="K924" s="159"/>
      <c r="L924" s="159"/>
      <c r="M924" s="74"/>
      <c r="N924" s="71" t="str">
        <f t="shared" si="35"/>
        <v/>
      </c>
      <c r="O924" s="99" t="str">
        <f t="shared" si="36"/>
        <v>/</v>
      </c>
    </row>
    <row r="925" spans="2:15" ht="20.100000000000001" customHeight="1">
      <c r="B925" s="121"/>
      <c r="C925" s="121"/>
      <c r="D925" s="144"/>
      <c r="E925" s="142"/>
      <c r="F925" s="143"/>
      <c r="G925" s="141"/>
      <c r="H925" s="159"/>
      <c r="I925" s="159"/>
      <c r="J925" s="161"/>
      <c r="K925" s="159"/>
      <c r="L925" s="159"/>
      <c r="M925" s="74"/>
      <c r="N925" s="71" t="str">
        <f t="shared" si="35"/>
        <v/>
      </c>
      <c r="O925" s="99" t="str">
        <f t="shared" si="36"/>
        <v>/</v>
      </c>
    </row>
    <row r="926" spans="2:15" ht="20.100000000000001" customHeight="1">
      <c r="B926" s="121"/>
      <c r="C926" s="121"/>
      <c r="D926" s="144"/>
      <c r="E926" s="142"/>
      <c r="F926" s="143"/>
      <c r="G926" s="141"/>
      <c r="H926" s="159"/>
      <c r="I926" s="159"/>
      <c r="J926" s="161"/>
      <c r="K926" s="159"/>
      <c r="L926" s="159"/>
      <c r="M926" s="74"/>
      <c r="N926" s="71" t="str">
        <f t="shared" si="35"/>
        <v/>
      </c>
      <c r="O926" s="99" t="str">
        <f t="shared" si="36"/>
        <v>/</v>
      </c>
    </row>
    <row r="927" spans="2:15" ht="20.100000000000001" customHeight="1">
      <c r="B927" s="121"/>
      <c r="C927" s="121"/>
      <c r="D927" s="144"/>
      <c r="E927" s="142"/>
      <c r="F927" s="143"/>
      <c r="G927" s="141"/>
      <c r="H927" s="159"/>
      <c r="I927" s="159"/>
      <c r="J927" s="161"/>
      <c r="K927" s="159"/>
      <c r="L927" s="159"/>
      <c r="M927" s="74"/>
      <c r="N927" s="71" t="str">
        <f t="shared" si="35"/>
        <v/>
      </c>
      <c r="O927" s="99" t="str">
        <f t="shared" si="36"/>
        <v>/</v>
      </c>
    </row>
    <row r="928" spans="2:15" ht="20.100000000000001" customHeight="1">
      <c r="B928" s="121"/>
      <c r="C928" s="121"/>
      <c r="D928" s="144"/>
      <c r="E928" s="142"/>
      <c r="F928" s="143"/>
      <c r="G928" s="141"/>
      <c r="H928" s="159"/>
      <c r="I928" s="159"/>
      <c r="J928" s="161"/>
      <c r="K928" s="159"/>
      <c r="L928" s="159"/>
      <c r="M928" s="74"/>
      <c r="N928" s="71" t="str">
        <f t="shared" si="35"/>
        <v/>
      </c>
      <c r="O928" s="99" t="str">
        <f t="shared" si="36"/>
        <v>/</v>
      </c>
    </row>
    <row r="929" spans="2:15" ht="20.100000000000001" customHeight="1">
      <c r="B929" s="121"/>
      <c r="C929" s="121"/>
      <c r="D929" s="144"/>
      <c r="E929" s="142"/>
      <c r="F929" s="143"/>
      <c r="G929" s="141"/>
      <c r="H929" s="159"/>
      <c r="I929" s="159"/>
      <c r="J929" s="161"/>
      <c r="K929" s="159"/>
      <c r="L929" s="159"/>
      <c r="M929" s="74"/>
      <c r="N929" s="71" t="str">
        <f t="shared" si="35"/>
        <v/>
      </c>
      <c r="O929" s="99" t="str">
        <f t="shared" si="36"/>
        <v>/</v>
      </c>
    </row>
    <row r="930" spans="2:15" ht="20.100000000000001" customHeight="1">
      <c r="B930" s="121"/>
      <c r="C930" s="121"/>
      <c r="D930" s="144"/>
      <c r="E930" s="142"/>
      <c r="F930" s="143"/>
      <c r="G930" s="141"/>
      <c r="H930" s="159"/>
      <c r="I930" s="159"/>
      <c r="J930" s="161"/>
      <c r="K930" s="159"/>
      <c r="L930" s="159"/>
      <c r="M930" s="74"/>
      <c r="N930" s="71" t="str">
        <f t="shared" si="35"/>
        <v/>
      </c>
      <c r="O930" s="99" t="str">
        <f t="shared" si="36"/>
        <v>/</v>
      </c>
    </row>
    <row r="931" spans="2:15" ht="20.100000000000001" customHeight="1">
      <c r="B931" s="121"/>
      <c r="C931" s="121"/>
      <c r="D931" s="144"/>
      <c r="E931" s="142"/>
      <c r="F931" s="143"/>
      <c r="G931" s="141"/>
      <c r="H931" s="159"/>
      <c r="I931" s="159"/>
      <c r="J931" s="161"/>
      <c r="K931" s="159"/>
      <c r="L931" s="159"/>
      <c r="M931" s="74"/>
      <c r="N931" s="71" t="str">
        <f t="shared" si="35"/>
        <v/>
      </c>
      <c r="O931" s="99" t="str">
        <f t="shared" si="36"/>
        <v>/</v>
      </c>
    </row>
    <row r="932" spans="2:15" ht="20.100000000000001" customHeight="1">
      <c r="B932" s="121"/>
      <c r="C932" s="121"/>
      <c r="D932" s="144"/>
      <c r="E932" s="142"/>
      <c r="F932" s="143"/>
      <c r="G932" s="141"/>
      <c r="H932" s="159"/>
      <c r="I932" s="159"/>
      <c r="J932" s="161"/>
      <c r="K932" s="159"/>
      <c r="L932" s="159"/>
      <c r="M932" s="74"/>
      <c r="N932" s="71" t="str">
        <f t="shared" si="35"/>
        <v/>
      </c>
      <c r="O932" s="99" t="str">
        <f t="shared" si="36"/>
        <v>/</v>
      </c>
    </row>
    <row r="933" spans="2:15" ht="20.100000000000001" customHeight="1">
      <c r="B933" s="121"/>
      <c r="C933" s="121"/>
      <c r="D933" s="144"/>
      <c r="E933" s="142"/>
      <c r="F933" s="143"/>
      <c r="G933" s="141"/>
      <c r="H933" s="159"/>
      <c r="I933" s="159"/>
      <c r="J933" s="161"/>
      <c r="K933" s="159"/>
      <c r="L933" s="159"/>
      <c r="M933" s="74"/>
      <c r="N933" s="71" t="str">
        <f t="shared" si="35"/>
        <v/>
      </c>
      <c r="O933" s="99" t="str">
        <f t="shared" si="36"/>
        <v>/</v>
      </c>
    </row>
    <row r="934" spans="2:15" ht="20.100000000000001" customHeight="1">
      <c r="B934" s="121"/>
      <c r="C934" s="121"/>
      <c r="D934" s="144"/>
      <c r="E934" s="142"/>
      <c r="F934" s="143"/>
      <c r="G934" s="141"/>
      <c r="H934" s="159"/>
      <c r="I934" s="159"/>
      <c r="J934" s="161"/>
      <c r="K934" s="159"/>
      <c r="L934" s="159"/>
      <c r="M934" s="74"/>
      <c r="N934" s="71" t="str">
        <f t="shared" si="35"/>
        <v/>
      </c>
      <c r="O934" s="99" t="str">
        <f t="shared" si="36"/>
        <v>/</v>
      </c>
    </row>
    <row r="935" spans="2:15" ht="20.100000000000001" customHeight="1">
      <c r="B935" s="121"/>
      <c r="C935" s="121"/>
      <c r="D935" s="144"/>
      <c r="E935" s="142"/>
      <c r="F935" s="143"/>
      <c r="G935" s="141"/>
      <c r="H935" s="159"/>
      <c r="I935" s="159"/>
      <c r="J935" s="161"/>
      <c r="K935" s="159"/>
      <c r="L935" s="159"/>
      <c r="M935" s="74"/>
      <c r="N935" s="71" t="str">
        <f t="shared" si="35"/>
        <v/>
      </c>
      <c r="O935" s="99" t="str">
        <f t="shared" si="36"/>
        <v>/</v>
      </c>
    </row>
    <row r="936" spans="2:15" ht="20.100000000000001" customHeight="1">
      <c r="B936" s="121"/>
      <c r="C936" s="121"/>
      <c r="D936" s="144"/>
      <c r="E936" s="142"/>
      <c r="F936" s="143"/>
      <c r="G936" s="141"/>
      <c r="H936" s="159"/>
      <c r="I936" s="159"/>
      <c r="J936" s="161"/>
      <c r="K936" s="159"/>
      <c r="L936" s="159"/>
      <c r="M936" s="74"/>
      <c r="N936" s="71" t="str">
        <f t="shared" si="35"/>
        <v/>
      </c>
      <c r="O936" s="99" t="str">
        <f t="shared" si="36"/>
        <v>/</v>
      </c>
    </row>
    <row r="937" spans="2:15" ht="20.100000000000001" customHeight="1">
      <c r="B937" s="121"/>
      <c r="C937" s="121"/>
      <c r="D937" s="144"/>
      <c r="E937" s="142"/>
      <c r="F937" s="143"/>
      <c r="G937" s="141"/>
      <c r="H937" s="159"/>
      <c r="I937" s="159"/>
      <c r="J937" s="161"/>
      <c r="K937" s="159"/>
      <c r="L937" s="159"/>
      <c r="M937" s="74"/>
      <c r="N937" s="71" t="str">
        <f t="shared" si="35"/>
        <v/>
      </c>
      <c r="O937" s="99" t="str">
        <f t="shared" si="36"/>
        <v>/</v>
      </c>
    </row>
    <row r="938" spans="2:15" ht="20.100000000000001" customHeight="1">
      <c r="B938" s="121"/>
      <c r="C938" s="121"/>
      <c r="D938" s="144"/>
      <c r="E938" s="142"/>
      <c r="F938" s="143"/>
      <c r="G938" s="141"/>
      <c r="H938" s="159"/>
      <c r="I938" s="159"/>
      <c r="J938" s="161"/>
      <c r="K938" s="159"/>
      <c r="L938" s="159"/>
      <c r="M938" s="74"/>
      <c r="N938" s="71" t="str">
        <f t="shared" si="35"/>
        <v/>
      </c>
      <c r="O938" s="99" t="str">
        <f t="shared" si="36"/>
        <v>/</v>
      </c>
    </row>
    <row r="939" spans="2:15" ht="20.100000000000001" customHeight="1">
      <c r="B939" s="121"/>
      <c r="C939" s="121"/>
      <c r="D939" s="144"/>
      <c r="E939" s="142"/>
      <c r="F939" s="143"/>
      <c r="G939" s="141"/>
      <c r="H939" s="159"/>
      <c r="I939" s="159"/>
      <c r="J939" s="161"/>
      <c r="K939" s="159"/>
      <c r="L939" s="159"/>
      <c r="M939" s="74"/>
      <c r="N939" s="71" t="str">
        <f t="shared" si="35"/>
        <v/>
      </c>
      <c r="O939" s="99" t="str">
        <f t="shared" si="36"/>
        <v>/</v>
      </c>
    </row>
    <row r="940" spans="2:15" ht="20.100000000000001" customHeight="1">
      <c r="B940" s="121"/>
      <c r="C940" s="121"/>
      <c r="D940" s="144"/>
      <c r="E940" s="142"/>
      <c r="F940" s="143"/>
      <c r="G940" s="141"/>
      <c r="H940" s="159"/>
      <c r="I940" s="159"/>
      <c r="J940" s="161"/>
      <c r="K940" s="159"/>
      <c r="L940" s="159"/>
      <c r="M940" s="74"/>
      <c r="N940" s="71" t="str">
        <f t="shared" si="35"/>
        <v/>
      </c>
      <c r="O940" s="99" t="str">
        <f t="shared" si="36"/>
        <v>/</v>
      </c>
    </row>
    <row r="941" spans="2:15" ht="20.100000000000001" customHeight="1">
      <c r="B941" s="121"/>
      <c r="C941" s="121"/>
      <c r="D941" s="144"/>
      <c r="E941" s="142"/>
      <c r="F941" s="143"/>
      <c r="G941" s="141"/>
      <c r="H941" s="159"/>
      <c r="I941" s="159"/>
      <c r="J941" s="161"/>
      <c r="K941" s="159"/>
      <c r="L941" s="159"/>
      <c r="M941" s="74"/>
      <c r="N941" s="71" t="str">
        <f t="shared" si="35"/>
        <v/>
      </c>
      <c r="O941" s="99" t="str">
        <f t="shared" si="36"/>
        <v>/</v>
      </c>
    </row>
    <row r="942" spans="2:15" ht="20.100000000000001" customHeight="1">
      <c r="B942" s="121"/>
      <c r="C942" s="121"/>
      <c r="D942" s="144"/>
      <c r="E942" s="142"/>
      <c r="F942" s="143"/>
      <c r="G942" s="141"/>
      <c r="H942" s="159"/>
      <c r="I942" s="159"/>
      <c r="J942" s="161"/>
      <c r="K942" s="159"/>
      <c r="L942" s="159"/>
      <c r="M942" s="74"/>
      <c r="N942" s="71" t="str">
        <f t="shared" si="35"/>
        <v/>
      </c>
      <c r="O942" s="99" t="str">
        <f t="shared" si="36"/>
        <v>/</v>
      </c>
    </row>
    <row r="943" spans="2:15" ht="20.100000000000001" customHeight="1">
      <c r="B943" s="121"/>
      <c r="C943" s="121"/>
      <c r="D943" s="144"/>
      <c r="E943" s="142"/>
      <c r="F943" s="143"/>
      <c r="G943" s="141"/>
      <c r="H943" s="159"/>
      <c r="I943" s="159"/>
      <c r="J943" s="161"/>
      <c r="K943" s="159"/>
      <c r="L943" s="159"/>
      <c r="M943" s="74"/>
      <c r="N943" s="71" t="str">
        <f t="shared" si="35"/>
        <v/>
      </c>
      <c r="O943" s="99" t="str">
        <f t="shared" si="36"/>
        <v>/</v>
      </c>
    </row>
    <row r="944" spans="2:15" ht="20.100000000000001" customHeight="1">
      <c r="B944" s="121"/>
      <c r="C944" s="121"/>
      <c r="D944" s="144"/>
      <c r="E944" s="142"/>
      <c r="F944" s="143"/>
      <c r="G944" s="141"/>
      <c r="H944" s="159"/>
      <c r="I944" s="159"/>
      <c r="J944" s="161"/>
      <c r="K944" s="159"/>
      <c r="L944" s="159"/>
      <c r="M944" s="74"/>
      <c r="N944" s="71" t="str">
        <f t="shared" si="35"/>
        <v/>
      </c>
      <c r="O944" s="99" t="str">
        <f t="shared" si="36"/>
        <v>/</v>
      </c>
    </row>
    <row r="945" spans="2:15" ht="20.100000000000001" customHeight="1">
      <c r="B945" s="121"/>
      <c r="C945" s="121"/>
      <c r="D945" s="144"/>
      <c r="E945" s="142"/>
      <c r="F945" s="143"/>
      <c r="G945" s="141"/>
      <c r="H945" s="159"/>
      <c r="I945" s="159"/>
      <c r="J945" s="161"/>
      <c r="K945" s="159"/>
      <c r="L945" s="159"/>
      <c r="M945" s="74"/>
      <c r="N945" s="71" t="str">
        <f t="shared" si="35"/>
        <v/>
      </c>
      <c r="O945" s="99" t="str">
        <f t="shared" si="36"/>
        <v>/</v>
      </c>
    </row>
    <row r="946" spans="2:15" ht="20.100000000000001" customHeight="1">
      <c r="B946" s="121"/>
      <c r="C946" s="121"/>
      <c r="D946" s="144"/>
      <c r="E946" s="142"/>
      <c r="F946" s="143"/>
      <c r="G946" s="141"/>
      <c r="H946" s="159"/>
      <c r="I946" s="159"/>
      <c r="J946" s="161"/>
      <c r="K946" s="159"/>
      <c r="L946" s="159"/>
      <c r="M946" s="74"/>
      <c r="N946" s="71" t="str">
        <f t="shared" si="35"/>
        <v/>
      </c>
      <c r="O946" s="99" t="str">
        <f t="shared" si="36"/>
        <v>/</v>
      </c>
    </row>
    <row r="947" spans="2:15" ht="20.100000000000001" customHeight="1">
      <c r="B947" s="121"/>
      <c r="C947" s="121"/>
      <c r="D947" s="144"/>
      <c r="E947" s="142"/>
      <c r="F947" s="143"/>
      <c r="G947" s="141"/>
      <c r="H947" s="159"/>
      <c r="I947" s="159"/>
      <c r="J947" s="161"/>
      <c r="K947" s="159"/>
      <c r="L947" s="159"/>
      <c r="M947" s="74"/>
      <c r="N947" s="71" t="str">
        <f t="shared" si="35"/>
        <v/>
      </c>
      <c r="O947" s="99" t="str">
        <f t="shared" si="36"/>
        <v>/</v>
      </c>
    </row>
    <row r="948" spans="2:15" ht="20.100000000000001" customHeight="1">
      <c r="B948" s="121"/>
      <c r="C948" s="121"/>
      <c r="D948" s="144"/>
      <c r="E948" s="142"/>
      <c r="F948" s="143"/>
      <c r="G948" s="141"/>
      <c r="H948" s="159"/>
      <c r="I948" s="159"/>
      <c r="J948" s="161"/>
      <c r="K948" s="159"/>
      <c r="L948" s="159"/>
      <c r="M948" s="74"/>
      <c r="N948" s="71" t="str">
        <f t="shared" si="35"/>
        <v/>
      </c>
      <c r="O948" s="99" t="str">
        <f t="shared" si="36"/>
        <v>/</v>
      </c>
    </row>
    <row r="949" spans="2:15" ht="20.100000000000001" customHeight="1">
      <c r="B949" s="121"/>
      <c r="C949" s="121"/>
      <c r="D949" s="144"/>
      <c r="E949" s="142"/>
      <c r="F949" s="143"/>
      <c r="G949" s="141"/>
      <c r="H949" s="159"/>
      <c r="I949" s="159"/>
      <c r="J949" s="161"/>
      <c r="K949" s="159"/>
      <c r="L949" s="159"/>
      <c r="M949" s="74"/>
      <c r="N949" s="71" t="str">
        <f t="shared" si="35"/>
        <v/>
      </c>
      <c r="O949" s="99" t="str">
        <f t="shared" si="36"/>
        <v>/</v>
      </c>
    </row>
    <row r="950" spans="2:15" ht="20.100000000000001" customHeight="1">
      <c r="B950" s="121"/>
      <c r="C950" s="121"/>
      <c r="D950" s="144"/>
      <c r="E950" s="142"/>
      <c r="F950" s="143"/>
      <c r="G950" s="141"/>
      <c r="H950" s="159"/>
      <c r="I950" s="159"/>
      <c r="J950" s="161"/>
      <c r="K950" s="159"/>
      <c r="L950" s="159"/>
      <c r="M950" s="74"/>
      <c r="N950" s="71" t="str">
        <f t="shared" si="35"/>
        <v/>
      </c>
      <c r="O950" s="99" t="str">
        <f t="shared" si="36"/>
        <v>/</v>
      </c>
    </row>
    <row r="951" spans="2:15" ht="20.100000000000001" customHeight="1">
      <c r="B951" s="121"/>
      <c r="C951" s="121"/>
      <c r="D951" s="144"/>
      <c r="E951" s="142"/>
      <c r="F951" s="143"/>
      <c r="G951" s="141"/>
      <c r="H951" s="159"/>
      <c r="I951" s="159"/>
      <c r="J951" s="161"/>
      <c r="K951" s="159"/>
      <c r="L951" s="159"/>
      <c r="M951" s="74"/>
      <c r="N951" s="71" t="str">
        <f t="shared" si="35"/>
        <v/>
      </c>
      <c r="O951" s="99" t="str">
        <f t="shared" si="36"/>
        <v>/</v>
      </c>
    </row>
    <row r="952" spans="2:15" ht="20.100000000000001" customHeight="1">
      <c r="B952" s="121"/>
      <c r="C952" s="121"/>
      <c r="D952" s="144"/>
      <c r="E952" s="142"/>
      <c r="F952" s="143"/>
      <c r="G952" s="141"/>
      <c r="H952" s="159"/>
      <c r="I952" s="159"/>
      <c r="J952" s="161"/>
      <c r="K952" s="159"/>
      <c r="L952" s="159"/>
      <c r="M952" s="74"/>
      <c r="N952" s="71" t="str">
        <f t="shared" si="35"/>
        <v/>
      </c>
      <c r="O952" s="99" t="str">
        <f t="shared" si="36"/>
        <v>/</v>
      </c>
    </row>
    <row r="953" spans="2:15" ht="20.100000000000001" customHeight="1">
      <c r="B953" s="121"/>
      <c r="C953" s="121"/>
      <c r="D953" s="144"/>
      <c r="E953" s="142"/>
      <c r="F953" s="143"/>
      <c r="G953" s="141"/>
      <c r="H953" s="159"/>
      <c r="I953" s="159"/>
      <c r="J953" s="161"/>
      <c r="K953" s="159"/>
      <c r="L953" s="159"/>
      <c r="M953" s="74"/>
      <c r="N953" s="71" t="str">
        <f t="shared" si="35"/>
        <v/>
      </c>
      <c r="O953" s="99" t="str">
        <f t="shared" si="36"/>
        <v>/</v>
      </c>
    </row>
    <row r="954" spans="2:15" ht="20.100000000000001" customHeight="1">
      <c r="B954" s="121"/>
      <c r="C954" s="121"/>
      <c r="D954" s="144"/>
      <c r="E954" s="142"/>
      <c r="F954" s="143"/>
      <c r="G954" s="141"/>
      <c r="H954" s="159"/>
      <c r="I954" s="159"/>
      <c r="J954" s="161"/>
      <c r="K954" s="159"/>
      <c r="L954" s="159"/>
      <c r="M954" s="74"/>
      <c r="N954" s="71" t="str">
        <f t="shared" si="35"/>
        <v/>
      </c>
      <c r="O954" s="99" t="str">
        <f t="shared" si="36"/>
        <v>/</v>
      </c>
    </row>
    <row r="955" spans="2:15" ht="20.100000000000001" customHeight="1">
      <c r="B955" s="121"/>
      <c r="C955" s="121"/>
      <c r="D955" s="144"/>
      <c r="E955" s="142"/>
      <c r="F955" s="143"/>
      <c r="G955" s="141"/>
      <c r="H955" s="159"/>
      <c r="I955" s="159"/>
      <c r="J955" s="161"/>
      <c r="K955" s="159"/>
      <c r="L955" s="159"/>
      <c r="M955" s="74"/>
      <c r="N955" s="71" t="str">
        <f t="shared" si="35"/>
        <v/>
      </c>
      <c r="O955" s="99" t="str">
        <f t="shared" si="36"/>
        <v>/</v>
      </c>
    </row>
    <row r="956" spans="2:15" ht="20.100000000000001" customHeight="1">
      <c r="B956" s="121"/>
      <c r="C956" s="121"/>
      <c r="D956" s="144"/>
      <c r="E956" s="142"/>
      <c r="F956" s="143"/>
      <c r="G956" s="141"/>
      <c r="H956" s="159"/>
      <c r="I956" s="159"/>
      <c r="J956" s="161"/>
      <c r="K956" s="159"/>
      <c r="L956" s="159"/>
      <c r="M956" s="74"/>
      <c r="N956" s="71" t="str">
        <f t="shared" si="35"/>
        <v/>
      </c>
      <c r="O956" s="99" t="str">
        <f t="shared" si="36"/>
        <v>/</v>
      </c>
    </row>
    <row r="957" spans="2:15" ht="20.100000000000001" customHeight="1">
      <c r="B957" s="121"/>
      <c r="C957" s="121"/>
      <c r="D957" s="144"/>
      <c r="E957" s="142"/>
      <c r="F957" s="143"/>
      <c r="G957" s="141"/>
      <c r="H957" s="159"/>
      <c r="I957" s="159"/>
      <c r="J957" s="161"/>
      <c r="K957" s="159"/>
      <c r="L957" s="159"/>
      <c r="M957" s="74"/>
      <c r="N957" s="71" t="str">
        <f t="shared" si="35"/>
        <v/>
      </c>
      <c r="O957" s="99" t="str">
        <f t="shared" si="36"/>
        <v>/</v>
      </c>
    </row>
    <row r="958" spans="2:15" ht="20.100000000000001" customHeight="1">
      <c r="B958" s="121"/>
      <c r="C958" s="121"/>
      <c r="D958" s="144"/>
      <c r="E958" s="142"/>
      <c r="F958" s="143"/>
      <c r="G958" s="141"/>
      <c r="H958" s="159"/>
      <c r="I958" s="159"/>
      <c r="J958" s="161"/>
      <c r="K958" s="159"/>
      <c r="L958" s="159"/>
      <c r="M958" s="74"/>
      <c r="N958" s="71" t="str">
        <f t="shared" si="35"/>
        <v/>
      </c>
      <c r="O958" s="99" t="str">
        <f t="shared" si="36"/>
        <v>/</v>
      </c>
    </row>
    <row r="959" spans="2:15" ht="20.100000000000001" customHeight="1">
      <c r="B959" s="121"/>
      <c r="C959" s="121"/>
      <c r="D959" s="144"/>
      <c r="E959" s="142"/>
      <c r="F959" s="143"/>
      <c r="G959" s="141"/>
      <c r="H959" s="159"/>
      <c r="I959" s="159"/>
      <c r="J959" s="161"/>
      <c r="K959" s="159"/>
      <c r="L959" s="159"/>
      <c r="M959" s="74"/>
      <c r="N959" s="71" t="str">
        <f t="shared" si="35"/>
        <v/>
      </c>
      <c r="O959" s="99" t="str">
        <f t="shared" si="36"/>
        <v>/</v>
      </c>
    </row>
    <row r="960" spans="2:15" ht="20.100000000000001" customHeight="1">
      <c r="B960" s="121"/>
      <c r="C960" s="121"/>
      <c r="D960" s="144"/>
      <c r="E960" s="142"/>
      <c r="F960" s="143"/>
      <c r="G960" s="141"/>
      <c r="H960" s="159"/>
      <c r="I960" s="159"/>
      <c r="J960" s="161"/>
      <c r="K960" s="159"/>
      <c r="L960" s="159"/>
      <c r="M960" s="74"/>
      <c r="N960" s="71" t="str">
        <f t="shared" si="35"/>
        <v/>
      </c>
      <c r="O960" s="99" t="str">
        <f t="shared" si="36"/>
        <v>/</v>
      </c>
    </row>
    <row r="961" spans="2:15" ht="20.100000000000001" customHeight="1">
      <c r="B961" s="121"/>
      <c r="C961" s="121"/>
      <c r="D961" s="144"/>
      <c r="E961" s="142"/>
      <c r="F961" s="143"/>
      <c r="G961" s="141"/>
      <c r="H961" s="159"/>
      <c r="I961" s="159"/>
      <c r="J961" s="161"/>
      <c r="K961" s="159"/>
      <c r="L961" s="159"/>
      <c r="M961" s="74"/>
      <c r="N961" s="71" t="str">
        <f t="shared" si="35"/>
        <v/>
      </c>
      <c r="O961" s="99" t="str">
        <f t="shared" si="36"/>
        <v>/</v>
      </c>
    </row>
    <row r="962" spans="2:15" ht="20.100000000000001" customHeight="1">
      <c r="B962" s="121"/>
      <c r="C962" s="121"/>
      <c r="D962" s="144"/>
      <c r="E962" s="142"/>
      <c r="F962" s="143"/>
      <c r="G962" s="141"/>
      <c r="H962" s="159"/>
      <c r="I962" s="159"/>
      <c r="J962" s="161"/>
      <c r="K962" s="159"/>
      <c r="L962" s="159"/>
      <c r="M962" s="74"/>
      <c r="N962" s="71" t="str">
        <f t="shared" si="35"/>
        <v/>
      </c>
      <c r="O962" s="99" t="str">
        <f t="shared" si="36"/>
        <v>/</v>
      </c>
    </row>
    <row r="963" spans="2:15" ht="20.100000000000001" customHeight="1">
      <c r="B963" s="121"/>
      <c r="C963" s="121"/>
      <c r="D963" s="144"/>
      <c r="E963" s="142"/>
      <c r="F963" s="143"/>
      <c r="G963" s="141"/>
      <c r="H963" s="159"/>
      <c r="I963" s="159"/>
      <c r="J963" s="161"/>
      <c r="K963" s="159"/>
      <c r="L963" s="159"/>
      <c r="M963" s="74"/>
      <c r="N963" s="71" t="str">
        <f t="shared" si="35"/>
        <v/>
      </c>
      <c r="O963" s="99" t="str">
        <f t="shared" si="36"/>
        <v>/</v>
      </c>
    </row>
    <row r="964" spans="2:15" ht="20.100000000000001" customHeight="1">
      <c r="B964" s="121"/>
      <c r="C964" s="121"/>
      <c r="D964" s="144"/>
      <c r="E964" s="142"/>
      <c r="F964" s="143"/>
      <c r="G964" s="141"/>
      <c r="H964" s="159"/>
      <c r="I964" s="159"/>
      <c r="J964" s="161"/>
      <c r="K964" s="159"/>
      <c r="L964" s="159"/>
      <c r="M964" s="74"/>
      <c r="N964" s="71" t="str">
        <f t="shared" ref="N964:N1027" si="37">B964&amp;C964</f>
        <v/>
      </c>
      <c r="O964" s="99" t="str">
        <f t="shared" ref="O964:O1027" si="38">B964&amp;"/"&amp;C964</f>
        <v>/</v>
      </c>
    </row>
    <row r="965" spans="2:15" ht="20.100000000000001" customHeight="1">
      <c r="B965" s="121"/>
      <c r="C965" s="121"/>
      <c r="D965" s="144"/>
      <c r="E965" s="142"/>
      <c r="F965" s="143"/>
      <c r="G965" s="141"/>
      <c r="H965" s="159"/>
      <c r="I965" s="159"/>
      <c r="J965" s="161"/>
      <c r="K965" s="159"/>
      <c r="L965" s="159"/>
      <c r="M965" s="74"/>
      <c r="N965" s="71" t="str">
        <f t="shared" si="37"/>
        <v/>
      </c>
      <c r="O965" s="99" t="str">
        <f t="shared" si="38"/>
        <v>/</v>
      </c>
    </row>
    <row r="966" spans="2:15" ht="20.100000000000001" customHeight="1">
      <c r="B966" s="121"/>
      <c r="C966" s="121"/>
      <c r="D966" s="144"/>
      <c r="E966" s="142"/>
      <c r="F966" s="143"/>
      <c r="G966" s="141"/>
      <c r="H966" s="159"/>
      <c r="I966" s="159"/>
      <c r="J966" s="161"/>
      <c r="K966" s="159"/>
      <c r="L966" s="159"/>
      <c r="M966" s="74"/>
      <c r="N966" s="71" t="str">
        <f t="shared" si="37"/>
        <v/>
      </c>
      <c r="O966" s="99" t="str">
        <f t="shared" si="38"/>
        <v>/</v>
      </c>
    </row>
    <row r="967" spans="2:15" ht="20.100000000000001" customHeight="1">
      <c r="B967" s="121"/>
      <c r="C967" s="121"/>
      <c r="D967" s="144"/>
      <c r="E967" s="142"/>
      <c r="F967" s="143"/>
      <c r="G967" s="141"/>
      <c r="H967" s="159"/>
      <c r="I967" s="159"/>
      <c r="J967" s="161"/>
      <c r="K967" s="159"/>
      <c r="L967" s="159"/>
      <c r="M967" s="74"/>
      <c r="N967" s="71" t="str">
        <f t="shared" si="37"/>
        <v/>
      </c>
      <c r="O967" s="99" t="str">
        <f t="shared" si="38"/>
        <v>/</v>
      </c>
    </row>
    <row r="968" spans="2:15" ht="20.100000000000001" customHeight="1">
      <c r="B968" s="121"/>
      <c r="C968" s="121"/>
      <c r="D968" s="144"/>
      <c r="E968" s="142"/>
      <c r="F968" s="143"/>
      <c r="G968" s="141"/>
      <c r="H968" s="159"/>
      <c r="I968" s="159"/>
      <c r="J968" s="161"/>
      <c r="K968" s="159"/>
      <c r="L968" s="159"/>
      <c r="M968" s="74"/>
      <c r="N968" s="71" t="str">
        <f t="shared" si="37"/>
        <v/>
      </c>
      <c r="O968" s="99" t="str">
        <f t="shared" si="38"/>
        <v>/</v>
      </c>
    </row>
    <row r="969" spans="2:15" ht="20.100000000000001" customHeight="1">
      <c r="B969" s="121"/>
      <c r="C969" s="121"/>
      <c r="D969" s="144"/>
      <c r="E969" s="142"/>
      <c r="F969" s="143"/>
      <c r="G969" s="141"/>
      <c r="H969" s="159"/>
      <c r="I969" s="159"/>
      <c r="J969" s="161"/>
      <c r="K969" s="159"/>
      <c r="L969" s="159"/>
      <c r="M969" s="74"/>
      <c r="N969" s="71" t="str">
        <f t="shared" si="37"/>
        <v/>
      </c>
      <c r="O969" s="99" t="str">
        <f t="shared" si="38"/>
        <v>/</v>
      </c>
    </row>
    <row r="970" spans="2:15" ht="20.100000000000001" customHeight="1">
      <c r="B970" s="121"/>
      <c r="C970" s="121"/>
      <c r="D970" s="144"/>
      <c r="E970" s="142"/>
      <c r="F970" s="143"/>
      <c r="G970" s="141"/>
      <c r="H970" s="159"/>
      <c r="I970" s="159"/>
      <c r="J970" s="161"/>
      <c r="K970" s="159"/>
      <c r="L970" s="159"/>
      <c r="M970" s="74"/>
      <c r="N970" s="71" t="str">
        <f t="shared" si="37"/>
        <v/>
      </c>
      <c r="O970" s="99" t="str">
        <f t="shared" si="38"/>
        <v>/</v>
      </c>
    </row>
    <row r="971" spans="2:15" ht="20.100000000000001" customHeight="1">
      <c r="B971" s="121"/>
      <c r="C971" s="121"/>
      <c r="D971" s="144"/>
      <c r="E971" s="142"/>
      <c r="F971" s="143"/>
      <c r="G971" s="141"/>
      <c r="H971" s="159"/>
      <c r="I971" s="159"/>
      <c r="J971" s="161"/>
      <c r="K971" s="159"/>
      <c r="L971" s="159"/>
      <c r="M971" s="74"/>
      <c r="N971" s="71" t="str">
        <f t="shared" si="37"/>
        <v/>
      </c>
      <c r="O971" s="99" t="str">
        <f t="shared" si="38"/>
        <v>/</v>
      </c>
    </row>
    <row r="972" spans="2:15" ht="20.100000000000001" customHeight="1">
      <c r="B972" s="121"/>
      <c r="C972" s="121"/>
      <c r="D972" s="144"/>
      <c r="E972" s="142"/>
      <c r="F972" s="143"/>
      <c r="G972" s="141"/>
      <c r="H972" s="159"/>
      <c r="I972" s="159"/>
      <c r="J972" s="161"/>
      <c r="K972" s="159"/>
      <c r="L972" s="159"/>
      <c r="M972" s="74"/>
      <c r="N972" s="71" t="str">
        <f t="shared" si="37"/>
        <v/>
      </c>
      <c r="O972" s="99" t="str">
        <f t="shared" si="38"/>
        <v>/</v>
      </c>
    </row>
    <row r="973" spans="2:15" ht="20.100000000000001" customHeight="1">
      <c r="B973" s="121"/>
      <c r="C973" s="121"/>
      <c r="D973" s="144"/>
      <c r="E973" s="142"/>
      <c r="F973" s="143"/>
      <c r="G973" s="141"/>
      <c r="H973" s="159"/>
      <c r="I973" s="159"/>
      <c r="J973" s="161"/>
      <c r="K973" s="159"/>
      <c r="L973" s="159"/>
      <c r="M973" s="74"/>
      <c r="N973" s="71" t="str">
        <f t="shared" si="37"/>
        <v/>
      </c>
      <c r="O973" s="99" t="str">
        <f t="shared" si="38"/>
        <v>/</v>
      </c>
    </row>
    <row r="974" spans="2:15" ht="20.100000000000001" customHeight="1">
      <c r="B974" s="121"/>
      <c r="C974" s="121"/>
      <c r="D974" s="144"/>
      <c r="E974" s="142"/>
      <c r="F974" s="143"/>
      <c r="G974" s="141"/>
      <c r="H974" s="159"/>
      <c r="I974" s="159"/>
      <c r="J974" s="161"/>
      <c r="K974" s="159"/>
      <c r="L974" s="159"/>
      <c r="M974" s="74"/>
      <c r="N974" s="71" t="str">
        <f t="shared" si="37"/>
        <v/>
      </c>
      <c r="O974" s="99" t="str">
        <f t="shared" si="38"/>
        <v>/</v>
      </c>
    </row>
    <row r="975" spans="2:15" ht="20.100000000000001" customHeight="1">
      <c r="B975" s="121"/>
      <c r="C975" s="121"/>
      <c r="D975" s="144"/>
      <c r="E975" s="142"/>
      <c r="F975" s="143"/>
      <c r="G975" s="141"/>
      <c r="H975" s="159"/>
      <c r="I975" s="159"/>
      <c r="J975" s="161"/>
      <c r="K975" s="159"/>
      <c r="L975" s="159"/>
      <c r="M975" s="74"/>
      <c r="N975" s="71" t="str">
        <f t="shared" si="37"/>
        <v/>
      </c>
      <c r="O975" s="99" t="str">
        <f t="shared" si="38"/>
        <v>/</v>
      </c>
    </row>
    <row r="976" spans="2:15" ht="20.100000000000001" customHeight="1">
      <c r="B976" s="121"/>
      <c r="C976" s="121"/>
      <c r="D976" s="144"/>
      <c r="E976" s="142"/>
      <c r="F976" s="143"/>
      <c r="G976" s="141"/>
      <c r="H976" s="159"/>
      <c r="I976" s="159"/>
      <c r="J976" s="161"/>
      <c r="K976" s="159"/>
      <c r="L976" s="159"/>
      <c r="M976" s="74"/>
      <c r="N976" s="71" t="str">
        <f t="shared" si="37"/>
        <v/>
      </c>
      <c r="O976" s="99" t="str">
        <f t="shared" si="38"/>
        <v>/</v>
      </c>
    </row>
    <row r="977" spans="2:15" ht="20.100000000000001" customHeight="1">
      <c r="B977" s="121"/>
      <c r="C977" s="121"/>
      <c r="D977" s="144"/>
      <c r="E977" s="142"/>
      <c r="F977" s="143"/>
      <c r="G977" s="141"/>
      <c r="H977" s="159"/>
      <c r="I977" s="159"/>
      <c r="J977" s="161"/>
      <c r="K977" s="159"/>
      <c r="L977" s="159"/>
      <c r="M977" s="74"/>
      <c r="N977" s="71" t="str">
        <f t="shared" si="37"/>
        <v/>
      </c>
      <c r="O977" s="99" t="str">
        <f t="shared" si="38"/>
        <v>/</v>
      </c>
    </row>
    <row r="978" spans="2:15" ht="20.100000000000001" customHeight="1">
      <c r="B978" s="121"/>
      <c r="C978" s="121"/>
      <c r="D978" s="144"/>
      <c r="E978" s="142"/>
      <c r="F978" s="143"/>
      <c r="G978" s="141"/>
      <c r="H978" s="159"/>
      <c r="I978" s="159"/>
      <c r="J978" s="161"/>
      <c r="K978" s="159"/>
      <c r="L978" s="159"/>
      <c r="M978" s="74"/>
      <c r="N978" s="71" t="str">
        <f t="shared" si="37"/>
        <v/>
      </c>
      <c r="O978" s="99" t="str">
        <f t="shared" si="38"/>
        <v>/</v>
      </c>
    </row>
    <row r="979" spans="2:15" ht="20.100000000000001" customHeight="1">
      <c r="B979" s="121"/>
      <c r="C979" s="121"/>
      <c r="D979" s="144"/>
      <c r="E979" s="142"/>
      <c r="F979" s="143"/>
      <c r="G979" s="141"/>
      <c r="H979" s="159"/>
      <c r="I979" s="159"/>
      <c r="J979" s="161"/>
      <c r="K979" s="159"/>
      <c r="L979" s="159"/>
      <c r="M979" s="74"/>
      <c r="N979" s="71" t="str">
        <f t="shared" si="37"/>
        <v/>
      </c>
      <c r="O979" s="99" t="str">
        <f t="shared" si="38"/>
        <v>/</v>
      </c>
    </row>
    <row r="980" spans="2:15" ht="20.100000000000001" customHeight="1">
      <c r="B980" s="121"/>
      <c r="C980" s="121"/>
      <c r="D980" s="144"/>
      <c r="E980" s="142"/>
      <c r="F980" s="143"/>
      <c r="G980" s="141"/>
      <c r="H980" s="159"/>
      <c r="I980" s="159"/>
      <c r="J980" s="161"/>
      <c r="K980" s="159"/>
      <c r="L980" s="159"/>
      <c r="M980" s="74"/>
      <c r="N980" s="71" t="str">
        <f t="shared" si="37"/>
        <v/>
      </c>
      <c r="O980" s="99" t="str">
        <f t="shared" si="38"/>
        <v>/</v>
      </c>
    </row>
    <row r="981" spans="2:15" ht="20.100000000000001" customHeight="1">
      <c r="B981" s="121"/>
      <c r="C981" s="121"/>
      <c r="D981" s="144"/>
      <c r="E981" s="142"/>
      <c r="F981" s="143"/>
      <c r="G981" s="141"/>
      <c r="H981" s="159"/>
      <c r="I981" s="159"/>
      <c r="J981" s="161"/>
      <c r="K981" s="159"/>
      <c r="L981" s="159"/>
      <c r="M981" s="74"/>
      <c r="N981" s="71" t="str">
        <f t="shared" si="37"/>
        <v/>
      </c>
      <c r="O981" s="99" t="str">
        <f t="shared" si="38"/>
        <v>/</v>
      </c>
    </row>
    <row r="982" spans="2:15" ht="20.100000000000001" customHeight="1">
      <c r="B982" s="121"/>
      <c r="C982" s="121"/>
      <c r="D982" s="144"/>
      <c r="E982" s="142"/>
      <c r="F982" s="143"/>
      <c r="G982" s="141"/>
      <c r="H982" s="159"/>
      <c r="I982" s="159"/>
      <c r="J982" s="161"/>
      <c r="K982" s="159"/>
      <c r="L982" s="159"/>
      <c r="M982" s="74"/>
      <c r="N982" s="71" t="str">
        <f t="shared" si="37"/>
        <v/>
      </c>
      <c r="O982" s="99" t="str">
        <f t="shared" si="38"/>
        <v>/</v>
      </c>
    </row>
    <row r="983" spans="2:15" ht="20.100000000000001" customHeight="1">
      <c r="B983" s="121"/>
      <c r="C983" s="121"/>
      <c r="D983" s="144"/>
      <c r="E983" s="142"/>
      <c r="F983" s="143"/>
      <c r="G983" s="141"/>
      <c r="H983" s="159"/>
      <c r="I983" s="159"/>
      <c r="J983" s="161"/>
      <c r="K983" s="159"/>
      <c r="L983" s="159"/>
      <c r="M983" s="74"/>
      <c r="N983" s="71" t="str">
        <f t="shared" si="37"/>
        <v/>
      </c>
      <c r="O983" s="99" t="str">
        <f t="shared" si="38"/>
        <v>/</v>
      </c>
    </row>
    <row r="984" spans="2:15" ht="20.100000000000001" customHeight="1">
      <c r="B984" s="121"/>
      <c r="C984" s="121"/>
      <c r="D984" s="144"/>
      <c r="E984" s="142"/>
      <c r="F984" s="143"/>
      <c r="G984" s="141"/>
      <c r="H984" s="159"/>
      <c r="I984" s="159"/>
      <c r="J984" s="161"/>
      <c r="K984" s="159"/>
      <c r="L984" s="159"/>
      <c r="M984" s="74"/>
      <c r="N984" s="71" t="str">
        <f t="shared" si="37"/>
        <v/>
      </c>
      <c r="O984" s="99" t="str">
        <f t="shared" si="38"/>
        <v>/</v>
      </c>
    </row>
    <row r="985" spans="2:15" ht="20.100000000000001" customHeight="1">
      <c r="B985" s="121"/>
      <c r="C985" s="121"/>
      <c r="D985" s="144"/>
      <c r="E985" s="142"/>
      <c r="F985" s="143"/>
      <c r="G985" s="141"/>
      <c r="H985" s="159"/>
      <c r="I985" s="159"/>
      <c r="J985" s="161"/>
      <c r="K985" s="159"/>
      <c r="L985" s="159"/>
      <c r="M985" s="74"/>
      <c r="N985" s="71" t="str">
        <f t="shared" si="37"/>
        <v/>
      </c>
      <c r="O985" s="99" t="str">
        <f t="shared" si="38"/>
        <v>/</v>
      </c>
    </row>
    <row r="986" spans="2:15" ht="20.100000000000001" customHeight="1">
      <c r="B986" s="121"/>
      <c r="C986" s="121"/>
      <c r="D986" s="144"/>
      <c r="E986" s="142"/>
      <c r="F986" s="143"/>
      <c r="G986" s="141"/>
      <c r="H986" s="159"/>
      <c r="I986" s="159"/>
      <c r="J986" s="161"/>
      <c r="K986" s="159"/>
      <c r="L986" s="159"/>
      <c r="M986" s="74"/>
      <c r="N986" s="71" t="str">
        <f t="shared" si="37"/>
        <v/>
      </c>
      <c r="O986" s="99" t="str">
        <f t="shared" si="38"/>
        <v>/</v>
      </c>
    </row>
    <row r="987" spans="2:15" ht="20.100000000000001" customHeight="1">
      <c r="B987" s="121"/>
      <c r="C987" s="121"/>
      <c r="D987" s="144"/>
      <c r="E987" s="142"/>
      <c r="F987" s="143"/>
      <c r="G987" s="141"/>
      <c r="H987" s="159"/>
      <c r="I987" s="159"/>
      <c r="J987" s="161"/>
      <c r="K987" s="159"/>
      <c r="L987" s="159"/>
      <c r="M987" s="74"/>
      <c r="N987" s="71" t="str">
        <f t="shared" si="37"/>
        <v/>
      </c>
      <c r="O987" s="99" t="str">
        <f t="shared" si="38"/>
        <v>/</v>
      </c>
    </row>
    <row r="988" spans="2:15" ht="20.100000000000001" customHeight="1">
      <c r="B988" s="121"/>
      <c r="C988" s="121"/>
      <c r="D988" s="144"/>
      <c r="E988" s="142"/>
      <c r="F988" s="143"/>
      <c r="G988" s="141"/>
      <c r="H988" s="159"/>
      <c r="I988" s="159"/>
      <c r="J988" s="161"/>
      <c r="K988" s="159"/>
      <c r="L988" s="159"/>
      <c r="M988" s="74"/>
      <c r="N988" s="71" t="str">
        <f t="shared" si="37"/>
        <v/>
      </c>
      <c r="O988" s="99" t="str">
        <f t="shared" si="38"/>
        <v>/</v>
      </c>
    </row>
    <row r="989" spans="2:15" ht="20.100000000000001" customHeight="1">
      <c r="B989" s="121"/>
      <c r="C989" s="121"/>
      <c r="D989" s="144"/>
      <c r="E989" s="142"/>
      <c r="F989" s="143"/>
      <c r="G989" s="141"/>
      <c r="H989" s="159"/>
      <c r="I989" s="159"/>
      <c r="J989" s="161"/>
      <c r="K989" s="159"/>
      <c r="L989" s="159"/>
      <c r="M989" s="74"/>
      <c r="N989" s="71" t="str">
        <f t="shared" si="37"/>
        <v/>
      </c>
      <c r="O989" s="99" t="str">
        <f t="shared" si="38"/>
        <v>/</v>
      </c>
    </row>
    <row r="990" spans="2:15" ht="20.100000000000001" customHeight="1">
      <c r="B990" s="121"/>
      <c r="C990" s="121"/>
      <c r="D990" s="144"/>
      <c r="E990" s="142"/>
      <c r="F990" s="143"/>
      <c r="G990" s="141"/>
      <c r="H990" s="159"/>
      <c r="I990" s="159"/>
      <c r="J990" s="161"/>
      <c r="K990" s="159"/>
      <c r="L990" s="159"/>
      <c r="M990" s="74"/>
      <c r="N990" s="71" t="str">
        <f t="shared" si="37"/>
        <v/>
      </c>
      <c r="O990" s="99" t="str">
        <f t="shared" si="38"/>
        <v>/</v>
      </c>
    </row>
    <row r="991" spans="2:15" ht="20.100000000000001" customHeight="1">
      <c r="B991" s="121"/>
      <c r="C991" s="121"/>
      <c r="D991" s="144"/>
      <c r="E991" s="142"/>
      <c r="F991" s="143"/>
      <c r="G991" s="141"/>
      <c r="H991" s="159"/>
      <c r="I991" s="159"/>
      <c r="J991" s="161"/>
      <c r="K991" s="159"/>
      <c r="L991" s="159"/>
      <c r="M991" s="74"/>
      <c r="N991" s="71" t="str">
        <f t="shared" si="37"/>
        <v/>
      </c>
      <c r="O991" s="99" t="str">
        <f t="shared" si="38"/>
        <v>/</v>
      </c>
    </row>
    <row r="992" spans="2:15" ht="20.100000000000001" customHeight="1">
      <c r="B992" s="121"/>
      <c r="C992" s="121"/>
      <c r="D992" s="144"/>
      <c r="E992" s="142"/>
      <c r="F992" s="143"/>
      <c r="G992" s="141"/>
      <c r="H992" s="159"/>
      <c r="I992" s="159"/>
      <c r="J992" s="161"/>
      <c r="K992" s="159"/>
      <c r="L992" s="159"/>
      <c r="M992" s="74"/>
      <c r="N992" s="71" t="str">
        <f t="shared" si="37"/>
        <v/>
      </c>
      <c r="O992" s="99" t="str">
        <f t="shared" si="38"/>
        <v>/</v>
      </c>
    </row>
    <row r="993" spans="2:15" ht="20.100000000000001" customHeight="1">
      <c r="B993" s="121"/>
      <c r="C993" s="121"/>
      <c r="D993" s="144"/>
      <c r="E993" s="142"/>
      <c r="F993" s="143"/>
      <c r="G993" s="141"/>
      <c r="H993" s="159"/>
      <c r="I993" s="159"/>
      <c r="J993" s="161"/>
      <c r="K993" s="159"/>
      <c r="L993" s="159"/>
      <c r="M993" s="74"/>
      <c r="N993" s="71" t="str">
        <f t="shared" si="37"/>
        <v/>
      </c>
      <c r="O993" s="99" t="str">
        <f t="shared" si="38"/>
        <v>/</v>
      </c>
    </row>
    <row r="994" spans="2:15" ht="20.100000000000001" customHeight="1">
      <c r="B994" s="121"/>
      <c r="C994" s="121"/>
      <c r="D994" s="144"/>
      <c r="E994" s="142"/>
      <c r="F994" s="143"/>
      <c r="G994" s="141"/>
      <c r="H994" s="159"/>
      <c r="I994" s="159"/>
      <c r="J994" s="161"/>
      <c r="K994" s="159"/>
      <c r="L994" s="159"/>
      <c r="M994" s="74"/>
      <c r="N994" s="71" t="str">
        <f t="shared" si="37"/>
        <v/>
      </c>
      <c r="O994" s="99" t="str">
        <f t="shared" si="38"/>
        <v>/</v>
      </c>
    </row>
    <row r="995" spans="2:15" ht="20.100000000000001" customHeight="1">
      <c r="B995" s="121"/>
      <c r="C995" s="121"/>
      <c r="D995" s="144"/>
      <c r="E995" s="142"/>
      <c r="F995" s="143"/>
      <c r="G995" s="141"/>
      <c r="H995" s="159"/>
      <c r="I995" s="159"/>
      <c r="J995" s="161"/>
      <c r="K995" s="159"/>
      <c r="L995" s="159"/>
      <c r="M995" s="74"/>
      <c r="N995" s="71" t="str">
        <f t="shared" si="37"/>
        <v/>
      </c>
      <c r="O995" s="99" t="str">
        <f t="shared" si="38"/>
        <v>/</v>
      </c>
    </row>
    <row r="996" spans="2:15" ht="20.100000000000001" customHeight="1">
      <c r="B996" s="121"/>
      <c r="C996" s="121"/>
      <c r="D996" s="144"/>
      <c r="E996" s="142"/>
      <c r="F996" s="143"/>
      <c r="G996" s="141"/>
      <c r="H996" s="159"/>
      <c r="I996" s="159"/>
      <c r="J996" s="161"/>
      <c r="K996" s="159"/>
      <c r="L996" s="159"/>
      <c r="M996" s="74"/>
      <c r="N996" s="71" t="str">
        <f t="shared" si="37"/>
        <v/>
      </c>
      <c r="O996" s="99" t="str">
        <f t="shared" si="38"/>
        <v>/</v>
      </c>
    </row>
    <row r="997" spans="2:15" ht="20.100000000000001" customHeight="1">
      <c r="B997" s="121"/>
      <c r="C997" s="121"/>
      <c r="D997" s="144"/>
      <c r="E997" s="142"/>
      <c r="F997" s="143"/>
      <c r="G997" s="141"/>
      <c r="H997" s="159"/>
      <c r="I997" s="159"/>
      <c r="J997" s="161"/>
      <c r="K997" s="159"/>
      <c r="L997" s="159"/>
      <c r="M997" s="74"/>
      <c r="N997" s="71" t="str">
        <f t="shared" si="37"/>
        <v/>
      </c>
      <c r="O997" s="99" t="str">
        <f t="shared" si="38"/>
        <v>/</v>
      </c>
    </row>
    <row r="998" spans="2:15" ht="20.100000000000001" customHeight="1">
      <c r="B998" s="121"/>
      <c r="C998" s="121"/>
      <c r="D998" s="144"/>
      <c r="E998" s="142"/>
      <c r="F998" s="143"/>
      <c r="G998" s="141"/>
      <c r="H998" s="159"/>
      <c r="I998" s="159"/>
      <c r="J998" s="161"/>
      <c r="K998" s="159"/>
      <c r="L998" s="159"/>
      <c r="M998" s="74"/>
      <c r="N998" s="71" t="str">
        <f t="shared" si="37"/>
        <v/>
      </c>
      <c r="O998" s="99" t="str">
        <f t="shared" si="38"/>
        <v>/</v>
      </c>
    </row>
    <row r="999" spans="2:15" ht="20.100000000000001" customHeight="1">
      <c r="B999" s="121"/>
      <c r="C999" s="121"/>
      <c r="D999" s="144"/>
      <c r="E999" s="142"/>
      <c r="F999" s="143"/>
      <c r="G999" s="141"/>
      <c r="H999" s="159"/>
      <c r="I999" s="159"/>
      <c r="J999" s="161"/>
      <c r="K999" s="159"/>
      <c r="L999" s="159"/>
      <c r="M999" s="74"/>
      <c r="N999" s="71" t="str">
        <f t="shared" si="37"/>
        <v/>
      </c>
      <c r="O999" s="99" t="str">
        <f t="shared" si="38"/>
        <v>/</v>
      </c>
    </row>
    <row r="1000" spans="2:15" ht="20.100000000000001" customHeight="1">
      <c r="B1000" s="121"/>
      <c r="C1000" s="121"/>
      <c r="D1000" s="144"/>
      <c r="E1000" s="142"/>
      <c r="F1000" s="143"/>
      <c r="G1000" s="141"/>
      <c r="H1000" s="159"/>
      <c r="I1000" s="159"/>
      <c r="J1000" s="161"/>
      <c r="K1000" s="159"/>
      <c r="L1000" s="159"/>
      <c r="M1000" s="74"/>
      <c r="N1000" s="71" t="str">
        <f t="shared" si="37"/>
        <v/>
      </c>
      <c r="O1000" s="99" t="str">
        <f t="shared" si="38"/>
        <v>/</v>
      </c>
    </row>
    <row r="1001" spans="2:15" ht="20.100000000000001" customHeight="1">
      <c r="B1001" s="121"/>
      <c r="C1001" s="121"/>
      <c r="D1001" s="144"/>
      <c r="E1001" s="142"/>
      <c r="F1001" s="143"/>
      <c r="G1001" s="141"/>
      <c r="H1001" s="159"/>
      <c r="I1001" s="159"/>
      <c r="J1001" s="161"/>
      <c r="K1001" s="159"/>
      <c r="L1001" s="159"/>
      <c r="M1001" s="74"/>
      <c r="N1001" s="71" t="str">
        <f t="shared" si="37"/>
        <v/>
      </c>
      <c r="O1001" s="99" t="str">
        <f t="shared" si="38"/>
        <v>/</v>
      </c>
    </row>
    <row r="1002" spans="2:15" ht="20.100000000000001" customHeight="1">
      <c r="B1002" s="121"/>
      <c r="C1002" s="121"/>
      <c r="D1002" s="144"/>
      <c r="E1002" s="142"/>
      <c r="F1002" s="143"/>
      <c r="G1002" s="141"/>
      <c r="H1002" s="159"/>
      <c r="I1002" s="159"/>
      <c r="J1002" s="161"/>
      <c r="K1002" s="159"/>
      <c r="L1002" s="159"/>
      <c r="M1002" s="74"/>
      <c r="N1002" s="71" t="str">
        <f t="shared" si="37"/>
        <v/>
      </c>
      <c r="O1002" s="99" t="str">
        <f t="shared" si="38"/>
        <v>/</v>
      </c>
    </row>
    <row r="1003" spans="2:15" ht="20.100000000000001" customHeight="1">
      <c r="B1003" s="121"/>
      <c r="C1003" s="121"/>
      <c r="D1003" s="144"/>
      <c r="E1003" s="142"/>
      <c r="F1003" s="143"/>
      <c r="G1003" s="141"/>
      <c r="H1003" s="159"/>
      <c r="I1003" s="159"/>
      <c r="J1003" s="161"/>
      <c r="K1003" s="159"/>
      <c r="L1003" s="159"/>
      <c r="M1003" s="74"/>
      <c r="N1003" s="71" t="str">
        <f t="shared" si="37"/>
        <v/>
      </c>
      <c r="O1003" s="99" t="str">
        <f t="shared" si="38"/>
        <v>/</v>
      </c>
    </row>
    <row r="1004" spans="2:15" ht="20.100000000000001" customHeight="1">
      <c r="B1004" s="121"/>
      <c r="C1004" s="121"/>
      <c r="D1004" s="144"/>
      <c r="E1004" s="142"/>
      <c r="F1004" s="143"/>
      <c r="G1004" s="141"/>
      <c r="H1004" s="159"/>
      <c r="I1004" s="159"/>
      <c r="J1004" s="161"/>
      <c r="K1004" s="159"/>
      <c r="L1004" s="159"/>
      <c r="M1004" s="74"/>
      <c r="N1004" s="71" t="str">
        <f t="shared" si="37"/>
        <v/>
      </c>
      <c r="O1004" s="99" t="str">
        <f t="shared" si="38"/>
        <v>/</v>
      </c>
    </row>
    <row r="1005" spans="2:15" ht="20.100000000000001" customHeight="1">
      <c r="B1005" s="121"/>
      <c r="C1005" s="121"/>
      <c r="D1005" s="144"/>
      <c r="E1005" s="142"/>
      <c r="F1005" s="143"/>
      <c r="G1005" s="141"/>
      <c r="H1005" s="159"/>
      <c r="I1005" s="159"/>
      <c r="J1005" s="161"/>
      <c r="K1005" s="159"/>
      <c r="L1005" s="159"/>
      <c r="M1005" s="74"/>
      <c r="N1005" s="71" t="str">
        <f t="shared" si="37"/>
        <v/>
      </c>
      <c r="O1005" s="99" t="str">
        <f t="shared" si="38"/>
        <v>/</v>
      </c>
    </row>
    <row r="1006" spans="2:15" ht="20.100000000000001" customHeight="1">
      <c r="B1006" s="121"/>
      <c r="C1006" s="121"/>
      <c r="D1006" s="144"/>
      <c r="E1006" s="142"/>
      <c r="F1006" s="143"/>
      <c r="G1006" s="141"/>
      <c r="H1006" s="159"/>
      <c r="I1006" s="159"/>
      <c r="J1006" s="161"/>
      <c r="K1006" s="159"/>
      <c r="L1006" s="159"/>
      <c r="M1006" s="74"/>
      <c r="N1006" s="71" t="str">
        <f t="shared" si="37"/>
        <v/>
      </c>
      <c r="O1006" s="99" t="str">
        <f t="shared" si="38"/>
        <v>/</v>
      </c>
    </row>
    <row r="1007" spans="2:15" ht="20.100000000000001" customHeight="1">
      <c r="B1007" s="121"/>
      <c r="C1007" s="121"/>
      <c r="D1007" s="144"/>
      <c r="E1007" s="142"/>
      <c r="F1007" s="143"/>
      <c r="G1007" s="141"/>
      <c r="H1007" s="159"/>
      <c r="I1007" s="159"/>
      <c r="J1007" s="161"/>
      <c r="K1007" s="159"/>
      <c r="L1007" s="159"/>
      <c r="M1007" s="74"/>
      <c r="N1007" s="71" t="str">
        <f t="shared" si="37"/>
        <v/>
      </c>
      <c r="O1007" s="99" t="str">
        <f t="shared" si="38"/>
        <v>/</v>
      </c>
    </row>
    <row r="1008" spans="2:15" ht="20.100000000000001" customHeight="1">
      <c r="B1008" s="121"/>
      <c r="C1008" s="121"/>
      <c r="D1008" s="144"/>
      <c r="E1008" s="142"/>
      <c r="F1008" s="143"/>
      <c r="G1008" s="141"/>
      <c r="H1008" s="159"/>
      <c r="I1008" s="159"/>
      <c r="J1008" s="161"/>
      <c r="K1008" s="159"/>
      <c r="L1008" s="159"/>
      <c r="M1008" s="74"/>
      <c r="N1008" s="71" t="str">
        <f t="shared" si="37"/>
        <v/>
      </c>
      <c r="O1008" s="99" t="str">
        <f t="shared" si="38"/>
        <v>/</v>
      </c>
    </row>
    <row r="1009" spans="2:15" ht="20.100000000000001" customHeight="1">
      <c r="B1009" s="121"/>
      <c r="C1009" s="121"/>
      <c r="D1009" s="144"/>
      <c r="E1009" s="142"/>
      <c r="F1009" s="143"/>
      <c r="G1009" s="141"/>
      <c r="H1009" s="159"/>
      <c r="I1009" s="159"/>
      <c r="J1009" s="161"/>
      <c r="K1009" s="159"/>
      <c r="L1009" s="159"/>
      <c r="M1009" s="74"/>
      <c r="N1009" s="71" t="str">
        <f t="shared" si="37"/>
        <v/>
      </c>
      <c r="O1009" s="99" t="str">
        <f t="shared" si="38"/>
        <v>/</v>
      </c>
    </row>
    <row r="1010" spans="2:15" ht="20.100000000000001" customHeight="1">
      <c r="B1010" s="121"/>
      <c r="C1010" s="121"/>
      <c r="D1010" s="144"/>
      <c r="E1010" s="142"/>
      <c r="F1010" s="143"/>
      <c r="G1010" s="141"/>
      <c r="H1010" s="159"/>
      <c r="I1010" s="159"/>
      <c r="J1010" s="161"/>
      <c r="K1010" s="159"/>
      <c r="L1010" s="159"/>
      <c r="M1010" s="74"/>
      <c r="N1010" s="71" t="str">
        <f t="shared" si="37"/>
        <v/>
      </c>
      <c r="O1010" s="99" t="str">
        <f t="shared" si="38"/>
        <v>/</v>
      </c>
    </row>
    <row r="1011" spans="2:15" ht="20.100000000000001" customHeight="1">
      <c r="B1011" s="121"/>
      <c r="C1011" s="121"/>
      <c r="D1011" s="144"/>
      <c r="E1011" s="142"/>
      <c r="F1011" s="143"/>
      <c r="G1011" s="141"/>
      <c r="H1011" s="159"/>
      <c r="I1011" s="159"/>
      <c r="J1011" s="161"/>
      <c r="K1011" s="159"/>
      <c r="L1011" s="159"/>
      <c r="M1011" s="74"/>
      <c r="N1011" s="71" t="str">
        <f t="shared" si="37"/>
        <v/>
      </c>
      <c r="O1011" s="99" t="str">
        <f t="shared" si="38"/>
        <v>/</v>
      </c>
    </row>
    <row r="1012" spans="2:15" ht="20.100000000000001" customHeight="1">
      <c r="B1012" s="121"/>
      <c r="C1012" s="121"/>
      <c r="D1012" s="144"/>
      <c r="E1012" s="142"/>
      <c r="F1012" s="143"/>
      <c r="G1012" s="141"/>
      <c r="H1012" s="159"/>
      <c r="I1012" s="159"/>
      <c r="J1012" s="161"/>
      <c r="K1012" s="159"/>
      <c r="L1012" s="159"/>
      <c r="M1012" s="74"/>
      <c r="N1012" s="71" t="str">
        <f t="shared" si="37"/>
        <v/>
      </c>
      <c r="O1012" s="99" t="str">
        <f t="shared" si="38"/>
        <v>/</v>
      </c>
    </row>
    <row r="1013" spans="2:15" ht="20.100000000000001" customHeight="1">
      <c r="B1013" s="121"/>
      <c r="C1013" s="121"/>
      <c r="D1013" s="144"/>
      <c r="E1013" s="142"/>
      <c r="F1013" s="143"/>
      <c r="G1013" s="141"/>
      <c r="H1013" s="159"/>
      <c r="I1013" s="159"/>
      <c r="J1013" s="161"/>
      <c r="K1013" s="159"/>
      <c r="L1013" s="159"/>
      <c r="M1013" s="74"/>
      <c r="N1013" s="71" t="str">
        <f t="shared" si="37"/>
        <v/>
      </c>
      <c r="O1013" s="99" t="str">
        <f t="shared" si="38"/>
        <v>/</v>
      </c>
    </row>
    <row r="1014" spans="2:15" ht="20.100000000000001" customHeight="1">
      <c r="B1014" s="121"/>
      <c r="C1014" s="121"/>
      <c r="D1014" s="144"/>
      <c r="E1014" s="142"/>
      <c r="F1014" s="143"/>
      <c r="G1014" s="141"/>
      <c r="H1014" s="159"/>
      <c r="I1014" s="159"/>
      <c r="J1014" s="161"/>
      <c r="K1014" s="159"/>
      <c r="L1014" s="159"/>
      <c r="M1014" s="74"/>
      <c r="N1014" s="71" t="str">
        <f t="shared" si="37"/>
        <v/>
      </c>
      <c r="O1014" s="99" t="str">
        <f t="shared" si="38"/>
        <v>/</v>
      </c>
    </row>
    <row r="1015" spans="2:15" ht="20.100000000000001" customHeight="1">
      <c r="B1015" s="121"/>
      <c r="C1015" s="121"/>
      <c r="D1015" s="144"/>
      <c r="E1015" s="142"/>
      <c r="F1015" s="143"/>
      <c r="G1015" s="141"/>
      <c r="H1015" s="159"/>
      <c r="I1015" s="159"/>
      <c r="J1015" s="161"/>
      <c r="K1015" s="159"/>
      <c r="L1015" s="159"/>
      <c r="M1015" s="74"/>
      <c r="N1015" s="71" t="str">
        <f t="shared" si="37"/>
        <v/>
      </c>
      <c r="O1015" s="99" t="str">
        <f t="shared" si="38"/>
        <v>/</v>
      </c>
    </row>
    <row r="1016" spans="2:15" ht="20.100000000000001" customHeight="1">
      <c r="B1016" s="121"/>
      <c r="C1016" s="121"/>
      <c r="D1016" s="144"/>
      <c r="E1016" s="142"/>
      <c r="F1016" s="143"/>
      <c r="G1016" s="141"/>
      <c r="H1016" s="159"/>
      <c r="I1016" s="159"/>
      <c r="J1016" s="161"/>
      <c r="K1016" s="159"/>
      <c r="L1016" s="159"/>
      <c r="M1016" s="74"/>
      <c r="N1016" s="71" t="str">
        <f t="shared" si="37"/>
        <v/>
      </c>
      <c r="O1016" s="99" t="str">
        <f t="shared" si="38"/>
        <v>/</v>
      </c>
    </row>
    <row r="1017" spans="2:15" ht="20.100000000000001" customHeight="1">
      <c r="B1017" s="121"/>
      <c r="C1017" s="121"/>
      <c r="D1017" s="144"/>
      <c r="E1017" s="142"/>
      <c r="F1017" s="143"/>
      <c r="G1017" s="141"/>
      <c r="H1017" s="159"/>
      <c r="I1017" s="159"/>
      <c r="J1017" s="161"/>
      <c r="K1017" s="159"/>
      <c r="L1017" s="159"/>
      <c r="M1017" s="74"/>
      <c r="N1017" s="71" t="str">
        <f t="shared" si="37"/>
        <v/>
      </c>
      <c r="O1017" s="99" t="str">
        <f t="shared" si="38"/>
        <v>/</v>
      </c>
    </row>
    <row r="1018" spans="2:15" ht="20.100000000000001" customHeight="1">
      <c r="B1018" s="121"/>
      <c r="C1018" s="121"/>
      <c r="D1018" s="144"/>
      <c r="E1018" s="142"/>
      <c r="F1018" s="143"/>
      <c r="G1018" s="141"/>
      <c r="H1018" s="159"/>
      <c r="I1018" s="159"/>
      <c r="J1018" s="161"/>
      <c r="K1018" s="159"/>
      <c r="L1018" s="159"/>
      <c r="M1018" s="74"/>
      <c r="N1018" s="71" t="str">
        <f t="shared" si="37"/>
        <v/>
      </c>
      <c r="O1018" s="99" t="str">
        <f t="shared" si="38"/>
        <v>/</v>
      </c>
    </row>
    <row r="1019" spans="2:15" ht="20.100000000000001" customHeight="1">
      <c r="B1019" s="121"/>
      <c r="C1019" s="121"/>
      <c r="D1019" s="144"/>
      <c r="E1019" s="142"/>
      <c r="F1019" s="143"/>
      <c r="G1019" s="141"/>
      <c r="H1019" s="159"/>
      <c r="I1019" s="159"/>
      <c r="J1019" s="161"/>
      <c r="K1019" s="159"/>
      <c r="L1019" s="159"/>
      <c r="M1019" s="74"/>
      <c r="N1019" s="71" t="str">
        <f t="shared" si="37"/>
        <v/>
      </c>
      <c r="O1019" s="99" t="str">
        <f t="shared" si="38"/>
        <v>/</v>
      </c>
    </row>
    <row r="1020" spans="2:15" ht="20.100000000000001" customHeight="1">
      <c r="B1020" s="121"/>
      <c r="C1020" s="121"/>
      <c r="D1020" s="144"/>
      <c r="E1020" s="142"/>
      <c r="F1020" s="143"/>
      <c r="G1020" s="141"/>
      <c r="H1020" s="159"/>
      <c r="I1020" s="159"/>
      <c r="J1020" s="161"/>
      <c r="K1020" s="159"/>
      <c r="L1020" s="159"/>
      <c r="M1020" s="74"/>
      <c r="N1020" s="71" t="str">
        <f t="shared" si="37"/>
        <v/>
      </c>
      <c r="O1020" s="99" t="str">
        <f t="shared" si="38"/>
        <v>/</v>
      </c>
    </row>
    <row r="1021" spans="2:15" ht="20.100000000000001" customHeight="1">
      <c r="B1021" s="121"/>
      <c r="C1021" s="121"/>
      <c r="D1021" s="144"/>
      <c r="E1021" s="142"/>
      <c r="F1021" s="143"/>
      <c r="G1021" s="141"/>
      <c r="H1021" s="159"/>
      <c r="I1021" s="159"/>
      <c r="J1021" s="161"/>
      <c r="K1021" s="159"/>
      <c r="L1021" s="159"/>
      <c r="M1021" s="74"/>
      <c r="N1021" s="71" t="str">
        <f t="shared" si="37"/>
        <v/>
      </c>
      <c r="O1021" s="99" t="str">
        <f t="shared" si="38"/>
        <v>/</v>
      </c>
    </row>
    <row r="1022" spans="2:15" ht="20.100000000000001" customHeight="1">
      <c r="B1022" s="121"/>
      <c r="C1022" s="121"/>
      <c r="D1022" s="144"/>
      <c r="E1022" s="142"/>
      <c r="F1022" s="143"/>
      <c r="G1022" s="141"/>
      <c r="H1022" s="159"/>
      <c r="I1022" s="159"/>
      <c r="J1022" s="161"/>
      <c r="K1022" s="159"/>
      <c r="L1022" s="159"/>
      <c r="M1022" s="74"/>
      <c r="N1022" s="71" t="str">
        <f t="shared" si="37"/>
        <v/>
      </c>
      <c r="O1022" s="99" t="str">
        <f t="shared" si="38"/>
        <v>/</v>
      </c>
    </row>
    <row r="1023" spans="2:15" ht="20.100000000000001" customHeight="1">
      <c r="B1023" s="121"/>
      <c r="C1023" s="121"/>
      <c r="D1023" s="144"/>
      <c r="E1023" s="142"/>
      <c r="F1023" s="143"/>
      <c r="G1023" s="141"/>
      <c r="H1023" s="159"/>
      <c r="I1023" s="159"/>
      <c r="J1023" s="161"/>
      <c r="K1023" s="159"/>
      <c r="L1023" s="159"/>
      <c r="M1023" s="74"/>
      <c r="N1023" s="71" t="str">
        <f t="shared" si="37"/>
        <v/>
      </c>
      <c r="O1023" s="99" t="str">
        <f t="shared" si="38"/>
        <v>/</v>
      </c>
    </row>
    <row r="1024" spans="2:15" ht="20.100000000000001" customHeight="1">
      <c r="B1024" s="121"/>
      <c r="C1024" s="121"/>
      <c r="D1024" s="144"/>
      <c r="E1024" s="142"/>
      <c r="F1024" s="143"/>
      <c r="G1024" s="141"/>
      <c r="H1024" s="159"/>
      <c r="I1024" s="159"/>
      <c r="J1024" s="161"/>
      <c r="K1024" s="159"/>
      <c r="L1024" s="159"/>
      <c r="M1024" s="74"/>
      <c r="N1024" s="71" t="str">
        <f t="shared" si="37"/>
        <v/>
      </c>
      <c r="O1024" s="99" t="str">
        <f t="shared" si="38"/>
        <v>/</v>
      </c>
    </row>
    <row r="1025" spans="2:15" ht="20.100000000000001" customHeight="1">
      <c r="B1025" s="121"/>
      <c r="C1025" s="121"/>
      <c r="D1025" s="144"/>
      <c r="E1025" s="142"/>
      <c r="F1025" s="143"/>
      <c r="G1025" s="141"/>
      <c r="H1025" s="159"/>
      <c r="I1025" s="159"/>
      <c r="J1025" s="161"/>
      <c r="K1025" s="159"/>
      <c r="L1025" s="159"/>
      <c r="M1025" s="74"/>
      <c r="N1025" s="71" t="str">
        <f t="shared" si="37"/>
        <v/>
      </c>
      <c r="O1025" s="99" t="str">
        <f t="shared" si="38"/>
        <v>/</v>
      </c>
    </row>
    <row r="1026" spans="2:15" ht="20.100000000000001" customHeight="1">
      <c r="B1026" s="121"/>
      <c r="C1026" s="121"/>
      <c r="D1026" s="144"/>
      <c r="E1026" s="142"/>
      <c r="F1026" s="143"/>
      <c r="G1026" s="141"/>
      <c r="H1026" s="159"/>
      <c r="I1026" s="159"/>
      <c r="J1026" s="161"/>
      <c r="K1026" s="159"/>
      <c r="L1026" s="159"/>
      <c r="M1026" s="74"/>
      <c r="N1026" s="71" t="str">
        <f t="shared" si="37"/>
        <v/>
      </c>
      <c r="O1026" s="99" t="str">
        <f t="shared" si="38"/>
        <v>/</v>
      </c>
    </row>
    <row r="1027" spans="2:15" ht="20.100000000000001" customHeight="1">
      <c r="B1027" s="121"/>
      <c r="C1027" s="121"/>
      <c r="D1027" s="144"/>
      <c r="E1027" s="142"/>
      <c r="F1027" s="143"/>
      <c r="G1027" s="141"/>
      <c r="H1027" s="159"/>
      <c r="I1027" s="159"/>
      <c r="J1027" s="161"/>
      <c r="K1027" s="159"/>
      <c r="L1027" s="159"/>
      <c r="M1027" s="74"/>
      <c r="N1027" s="71" t="str">
        <f t="shared" si="37"/>
        <v/>
      </c>
      <c r="O1027" s="99" t="str">
        <f t="shared" si="38"/>
        <v>/</v>
      </c>
    </row>
    <row r="1028" spans="2:15" ht="20.100000000000001" customHeight="1">
      <c r="B1028" s="121"/>
      <c r="C1028" s="121"/>
      <c r="D1028" s="144"/>
      <c r="E1028" s="142"/>
      <c r="F1028" s="143"/>
      <c r="G1028" s="141"/>
      <c r="H1028" s="159"/>
      <c r="I1028" s="159"/>
      <c r="J1028" s="161"/>
      <c r="K1028" s="159"/>
      <c r="L1028" s="159"/>
      <c r="M1028" s="74"/>
      <c r="N1028" s="71" t="str">
        <f t="shared" ref="N1028:N1091" si="39">B1028&amp;C1028</f>
        <v/>
      </c>
      <c r="O1028" s="99" t="str">
        <f t="shared" ref="O1028:O1091" si="40">B1028&amp;"/"&amp;C1028</f>
        <v>/</v>
      </c>
    </row>
    <row r="1029" spans="2:15" ht="20.100000000000001" customHeight="1">
      <c r="B1029" s="121"/>
      <c r="C1029" s="121"/>
      <c r="D1029" s="144"/>
      <c r="E1029" s="142"/>
      <c r="F1029" s="143"/>
      <c r="G1029" s="141"/>
      <c r="H1029" s="159"/>
      <c r="I1029" s="159"/>
      <c r="J1029" s="161"/>
      <c r="K1029" s="159"/>
      <c r="L1029" s="159"/>
      <c r="M1029" s="74"/>
      <c r="N1029" s="71" t="str">
        <f t="shared" si="39"/>
        <v/>
      </c>
      <c r="O1029" s="99" t="str">
        <f t="shared" si="40"/>
        <v>/</v>
      </c>
    </row>
    <row r="1030" spans="2:15" ht="20.100000000000001" customHeight="1">
      <c r="B1030" s="121"/>
      <c r="C1030" s="121"/>
      <c r="D1030" s="144"/>
      <c r="E1030" s="142"/>
      <c r="F1030" s="143"/>
      <c r="G1030" s="141"/>
      <c r="H1030" s="159"/>
      <c r="I1030" s="159"/>
      <c r="J1030" s="161"/>
      <c r="K1030" s="159"/>
      <c r="L1030" s="159"/>
      <c r="M1030" s="74"/>
      <c r="N1030" s="71" t="str">
        <f t="shared" si="39"/>
        <v/>
      </c>
      <c r="O1030" s="99" t="str">
        <f t="shared" si="40"/>
        <v>/</v>
      </c>
    </row>
    <row r="1031" spans="2:15" ht="20.100000000000001" customHeight="1">
      <c r="B1031" s="121"/>
      <c r="C1031" s="121"/>
      <c r="D1031" s="144"/>
      <c r="E1031" s="142"/>
      <c r="F1031" s="143"/>
      <c r="G1031" s="141"/>
      <c r="H1031" s="159"/>
      <c r="I1031" s="159"/>
      <c r="J1031" s="161"/>
      <c r="K1031" s="159"/>
      <c r="L1031" s="159"/>
      <c r="M1031" s="74"/>
      <c r="N1031" s="71" t="str">
        <f t="shared" si="39"/>
        <v/>
      </c>
      <c r="O1031" s="99" t="str">
        <f t="shared" si="40"/>
        <v>/</v>
      </c>
    </row>
    <row r="1032" spans="2:15" ht="20.100000000000001" customHeight="1">
      <c r="B1032" s="121"/>
      <c r="C1032" s="121"/>
      <c r="D1032" s="144"/>
      <c r="E1032" s="142"/>
      <c r="F1032" s="143"/>
      <c r="G1032" s="141"/>
      <c r="H1032" s="159"/>
      <c r="I1032" s="159"/>
      <c r="J1032" s="161"/>
      <c r="K1032" s="159"/>
      <c r="L1032" s="159"/>
      <c r="M1032" s="74"/>
      <c r="N1032" s="71" t="str">
        <f t="shared" si="39"/>
        <v/>
      </c>
      <c r="O1032" s="99" t="str">
        <f t="shared" si="40"/>
        <v>/</v>
      </c>
    </row>
    <row r="1033" spans="2:15" ht="20.100000000000001" customHeight="1">
      <c r="B1033" s="121"/>
      <c r="C1033" s="121"/>
      <c r="D1033" s="144"/>
      <c r="E1033" s="142"/>
      <c r="F1033" s="143"/>
      <c r="G1033" s="141"/>
      <c r="H1033" s="159"/>
      <c r="I1033" s="159"/>
      <c r="J1033" s="161"/>
      <c r="K1033" s="159"/>
      <c r="L1033" s="159"/>
      <c r="M1033" s="74"/>
      <c r="N1033" s="71" t="str">
        <f t="shared" si="39"/>
        <v/>
      </c>
      <c r="O1033" s="99" t="str">
        <f t="shared" si="40"/>
        <v>/</v>
      </c>
    </row>
    <row r="1034" spans="2:15" ht="20.100000000000001" customHeight="1">
      <c r="B1034" s="121"/>
      <c r="C1034" s="121"/>
      <c r="D1034" s="144"/>
      <c r="E1034" s="142"/>
      <c r="F1034" s="143"/>
      <c r="G1034" s="141"/>
      <c r="H1034" s="159"/>
      <c r="I1034" s="159"/>
      <c r="J1034" s="161"/>
      <c r="K1034" s="159"/>
      <c r="L1034" s="159"/>
      <c r="M1034" s="74"/>
      <c r="N1034" s="71" t="str">
        <f t="shared" si="39"/>
        <v/>
      </c>
      <c r="O1034" s="99" t="str">
        <f t="shared" si="40"/>
        <v>/</v>
      </c>
    </row>
    <row r="1035" spans="2:15" ht="20.100000000000001" customHeight="1">
      <c r="B1035" s="121"/>
      <c r="C1035" s="121"/>
      <c r="D1035" s="144"/>
      <c r="E1035" s="142"/>
      <c r="F1035" s="143"/>
      <c r="G1035" s="141"/>
      <c r="H1035" s="159"/>
      <c r="I1035" s="159"/>
      <c r="J1035" s="161"/>
      <c r="K1035" s="159"/>
      <c r="L1035" s="159"/>
      <c r="M1035" s="74"/>
      <c r="N1035" s="71" t="str">
        <f t="shared" si="39"/>
        <v/>
      </c>
      <c r="O1035" s="99" t="str">
        <f t="shared" si="40"/>
        <v>/</v>
      </c>
    </row>
    <row r="1036" spans="2:15" ht="20.100000000000001" customHeight="1">
      <c r="B1036" s="121"/>
      <c r="C1036" s="121"/>
      <c r="D1036" s="144"/>
      <c r="E1036" s="142"/>
      <c r="F1036" s="143"/>
      <c r="G1036" s="141"/>
      <c r="H1036" s="159"/>
      <c r="I1036" s="159"/>
      <c r="J1036" s="161"/>
      <c r="K1036" s="159"/>
      <c r="L1036" s="159"/>
      <c r="M1036" s="74"/>
      <c r="N1036" s="71" t="str">
        <f t="shared" si="39"/>
        <v/>
      </c>
      <c r="O1036" s="99" t="str">
        <f t="shared" si="40"/>
        <v>/</v>
      </c>
    </row>
    <row r="1037" spans="2:15" ht="20.100000000000001" customHeight="1">
      <c r="B1037" s="121"/>
      <c r="C1037" s="121"/>
      <c r="D1037" s="144"/>
      <c r="E1037" s="142"/>
      <c r="F1037" s="143"/>
      <c r="G1037" s="141"/>
      <c r="H1037" s="159"/>
      <c r="I1037" s="159"/>
      <c r="J1037" s="161"/>
      <c r="K1037" s="159"/>
      <c r="L1037" s="159"/>
      <c r="M1037" s="74"/>
      <c r="N1037" s="71" t="str">
        <f t="shared" si="39"/>
        <v/>
      </c>
      <c r="O1037" s="99" t="str">
        <f t="shared" si="40"/>
        <v>/</v>
      </c>
    </row>
    <row r="1038" spans="2:15" ht="20.100000000000001" customHeight="1">
      <c r="B1038" s="121"/>
      <c r="C1038" s="121"/>
      <c r="D1038" s="144"/>
      <c r="E1038" s="142"/>
      <c r="F1038" s="143"/>
      <c r="G1038" s="141"/>
      <c r="H1038" s="159"/>
      <c r="I1038" s="159"/>
      <c r="J1038" s="161"/>
      <c r="K1038" s="159"/>
      <c r="L1038" s="159"/>
      <c r="M1038" s="74"/>
      <c r="N1038" s="71" t="str">
        <f t="shared" si="39"/>
        <v/>
      </c>
      <c r="O1038" s="99" t="str">
        <f t="shared" si="40"/>
        <v>/</v>
      </c>
    </row>
    <row r="1039" spans="2:15" ht="20.100000000000001" customHeight="1">
      <c r="B1039" s="121"/>
      <c r="C1039" s="121"/>
      <c r="D1039" s="144"/>
      <c r="E1039" s="142"/>
      <c r="F1039" s="143"/>
      <c r="G1039" s="141"/>
      <c r="H1039" s="159"/>
      <c r="I1039" s="159"/>
      <c r="J1039" s="161"/>
      <c r="K1039" s="159"/>
      <c r="L1039" s="159"/>
      <c r="M1039" s="74"/>
      <c r="N1039" s="71" t="str">
        <f t="shared" si="39"/>
        <v/>
      </c>
      <c r="O1039" s="99" t="str">
        <f t="shared" si="40"/>
        <v>/</v>
      </c>
    </row>
    <row r="1040" spans="2:15" ht="20.100000000000001" customHeight="1">
      <c r="B1040" s="121"/>
      <c r="C1040" s="121"/>
      <c r="D1040" s="144"/>
      <c r="E1040" s="142"/>
      <c r="F1040" s="143"/>
      <c r="G1040" s="141"/>
      <c r="H1040" s="159"/>
      <c r="I1040" s="159"/>
      <c r="J1040" s="161"/>
      <c r="K1040" s="159"/>
      <c r="L1040" s="159"/>
      <c r="M1040" s="74"/>
      <c r="N1040" s="71" t="str">
        <f t="shared" si="39"/>
        <v/>
      </c>
      <c r="O1040" s="99" t="str">
        <f t="shared" si="40"/>
        <v>/</v>
      </c>
    </row>
    <row r="1041" spans="2:15" ht="20.100000000000001" customHeight="1">
      <c r="B1041" s="121"/>
      <c r="C1041" s="121"/>
      <c r="D1041" s="144"/>
      <c r="E1041" s="142"/>
      <c r="F1041" s="143"/>
      <c r="G1041" s="141"/>
      <c r="H1041" s="159"/>
      <c r="I1041" s="159"/>
      <c r="J1041" s="161"/>
      <c r="K1041" s="159"/>
      <c r="L1041" s="159"/>
      <c r="M1041" s="74"/>
      <c r="N1041" s="71" t="str">
        <f t="shared" si="39"/>
        <v/>
      </c>
      <c r="O1041" s="99" t="str">
        <f t="shared" si="40"/>
        <v>/</v>
      </c>
    </row>
    <row r="1042" spans="2:15" ht="20.100000000000001" customHeight="1">
      <c r="B1042" s="121"/>
      <c r="C1042" s="121"/>
      <c r="D1042" s="144"/>
      <c r="E1042" s="142"/>
      <c r="F1042" s="143"/>
      <c r="G1042" s="141"/>
      <c r="H1042" s="159"/>
      <c r="I1042" s="159"/>
      <c r="J1042" s="161"/>
      <c r="K1042" s="159"/>
      <c r="L1042" s="159"/>
      <c r="M1042" s="74"/>
      <c r="N1042" s="71" t="str">
        <f t="shared" si="39"/>
        <v/>
      </c>
      <c r="O1042" s="99" t="str">
        <f t="shared" si="40"/>
        <v>/</v>
      </c>
    </row>
    <row r="1043" spans="2:15" ht="20.100000000000001" customHeight="1">
      <c r="B1043" s="121"/>
      <c r="C1043" s="121"/>
      <c r="D1043" s="144"/>
      <c r="E1043" s="142"/>
      <c r="F1043" s="143"/>
      <c r="G1043" s="141"/>
      <c r="H1043" s="159"/>
      <c r="I1043" s="159"/>
      <c r="J1043" s="161"/>
      <c r="K1043" s="159"/>
      <c r="L1043" s="159"/>
      <c r="M1043" s="74"/>
      <c r="N1043" s="71" t="str">
        <f t="shared" si="39"/>
        <v/>
      </c>
      <c r="O1043" s="99" t="str">
        <f t="shared" si="40"/>
        <v>/</v>
      </c>
    </row>
    <row r="1044" spans="2:15" ht="20.100000000000001" customHeight="1">
      <c r="B1044" s="121"/>
      <c r="C1044" s="121"/>
      <c r="D1044" s="144"/>
      <c r="E1044" s="142"/>
      <c r="F1044" s="143"/>
      <c r="G1044" s="141"/>
      <c r="H1044" s="159"/>
      <c r="I1044" s="159"/>
      <c r="J1044" s="161"/>
      <c r="K1044" s="159"/>
      <c r="L1044" s="159"/>
      <c r="M1044" s="74"/>
      <c r="N1044" s="71" t="str">
        <f t="shared" si="39"/>
        <v/>
      </c>
      <c r="O1044" s="99" t="str">
        <f t="shared" si="40"/>
        <v>/</v>
      </c>
    </row>
    <row r="1045" spans="2:15" ht="20.100000000000001" customHeight="1">
      <c r="B1045" s="121"/>
      <c r="C1045" s="121"/>
      <c r="D1045" s="144"/>
      <c r="E1045" s="142"/>
      <c r="F1045" s="143"/>
      <c r="G1045" s="141"/>
      <c r="H1045" s="159"/>
      <c r="I1045" s="159"/>
      <c r="J1045" s="161"/>
      <c r="K1045" s="159"/>
      <c r="L1045" s="159"/>
      <c r="M1045" s="74"/>
      <c r="N1045" s="71" t="str">
        <f t="shared" si="39"/>
        <v/>
      </c>
      <c r="O1045" s="99" t="str">
        <f t="shared" si="40"/>
        <v>/</v>
      </c>
    </row>
    <row r="1046" spans="2:15" ht="20.100000000000001" customHeight="1">
      <c r="B1046" s="121"/>
      <c r="C1046" s="121"/>
      <c r="D1046" s="144"/>
      <c r="E1046" s="142"/>
      <c r="F1046" s="143"/>
      <c r="G1046" s="141"/>
      <c r="H1046" s="159"/>
      <c r="I1046" s="159"/>
      <c r="J1046" s="161"/>
      <c r="K1046" s="159"/>
      <c r="L1046" s="159"/>
      <c r="M1046" s="74"/>
      <c r="N1046" s="71" t="str">
        <f t="shared" si="39"/>
        <v/>
      </c>
      <c r="O1046" s="99" t="str">
        <f t="shared" si="40"/>
        <v>/</v>
      </c>
    </row>
    <row r="1047" spans="2:15" ht="20.100000000000001" customHeight="1">
      <c r="B1047" s="121"/>
      <c r="C1047" s="121"/>
      <c r="D1047" s="144"/>
      <c r="E1047" s="142"/>
      <c r="F1047" s="143"/>
      <c r="G1047" s="141"/>
      <c r="H1047" s="159"/>
      <c r="I1047" s="159"/>
      <c r="J1047" s="161"/>
      <c r="K1047" s="159"/>
      <c r="L1047" s="159"/>
      <c r="M1047" s="74"/>
      <c r="N1047" s="71" t="str">
        <f t="shared" si="39"/>
        <v/>
      </c>
      <c r="O1047" s="99" t="str">
        <f t="shared" si="40"/>
        <v>/</v>
      </c>
    </row>
    <row r="1048" spans="2:15" ht="20.100000000000001" customHeight="1">
      <c r="B1048" s="121"/>
      <c r="C1048" s="121"/>
      <c r="D1048" s="144"/>
      <c r="E1048" s="142"/>
      <c r="F1048" s="143"/>
      <c r="G1048" s="141"/>
      <c r="H1048" s="159"/>
      <c r="I1048" s="159"/>
      <c r="J1048" s="161"/>
      <c r="K1048" s="159"/>
      <c r="L1048" s="159"/>
      <c r="M1048" s="74"/>
      <c r="N1048" s="71" t="str">
        <f t="shared" si="39"/>
        <v/>
      </c>
      <c r="O1048" s="99" t="str">
        <f t="shared" si="40"/>
        <v>/</v>
      </c>
    </row>
    <row r="1049" spans="2:15" ht="20.100000000000001" customHeight="1">
      <c r="B1049" s="121"/>
      <c r="C1049" s="121"/>
      <c r="D1049" s="144"/>
      <c r="E1049" s="142"/>
      <c r="F1049" s="143"/>
      <c r="G1049" s="141"/>
      <c r="H1049" s="159"/>
      <c r="I1049" s="159"/>
      <c r="J1049" s="161"/>
      <c r="K1049" s="159"/>
      <c r="L1049" s="159"/>
      <c r="M1049" s="74"/>
      <c r="N1049" s="71" t="str">
        <f t="shared" si="39"/>
        <v/>
      </c>
      <c r="O1049" s="99" t="str">
        <f t="shared" si="40"/>
        <v>/</v>
      </c>
    </row>
    <row r="1050" spans="2:15" ht="20.100000000000001" customHeight="1">
      <c r="B1050" s="121"/>
      <c r="C1050" s="121"/>
      <c r="D1050" s="144"/>
      <c r="E1050" s="142"/>
      <c r="F1050" s="143"/>
      <c r="G1050" s="141"/>
      <c r="H1050" s="159"/>
      <c r="I1050" s="159"/>
      <c r="J1050" s="161"/>
      <c r="K1050" s="159"/>
      <c r="L1050" s="159"/>
      <c r="M1050" s="74"/>
      <c r="N1050" s="71" t="str">
        <f t="shared" si="39"/>
        <v/>
      </c>
      <c r="O1050" s="99" t="str">
        <f t="shared" si="40"/>
        <v>/</v>
      </c>
    </row>
    <row r="1051" spans="2:15" ht="20.100000000000001" customHeight="1">
      <c r="B1051" s="121"/>
      <c r="C1051" s="121"/>
      <c r="D1051" s="144"/>
      <c r="E1051" s="142"/>
      <c r="F1051" s="143"/>
      <c r="G1051" s="141"/>
      <c r="H1051" s="159"/>
      <c r="I1051" s="159"/>
      <c r="J1051" s="161"/>
      <c r="K1051" s="159"/>
      <c r="L1051" s="159"/>
      <c r="M1051" s="74"/>
      <c r="N1051" s="71" t="str">
        <f t="shared" si="39"/>
        <v/>
      </c>
      <c r="O1051" s="99" t="str">
        <f t="shared" si="40"/>
        <v>/</v>
      </c>
    </row>
    <row r="1052" spans="2:15" ht="20.100000000000001" customHeight="1">
      <c r="B1052" s="121"/>
      <c r="C1052" s="121"/>
      <c r="D1052" s="144"/>
      <c r="E1052" s="142"/>
      <c r="F1052" s="143"/>
      <c r="G1052" s="141"/>
      <c r="H1052" s="159"/>
      <c r="I1052" s="159"/>
      <c r="J1052" s="161"/>
      <c r="K1052" s="159"/>
      <c r="L1052" s="159"/>
      <c r="M1052" s="74"/>
      <c r="N1052" s="71" t="str">
        <f t="shared" si="39"/>
        <v/>
      </c>
      <c r="O1052" s="99" t="str">
        <f t="shared" si="40"/>
        <v>/</v>
      </c>
    </row>
    <row r="1053" spans="2:15" ht="20.100000000000001" customHeight="1">
      <c r="B1053" s="121"/>
      <c r="C1053" s="121"/>
      <c r="D1053" s="144"/>
      <c r="E1053" s="142"/>
      <c r="F1053" s="143"/>
      <c r="G1053" s="141"/>
      <c r="H1053" s="159"/>
      <c r="I1053" s="159"/>
      <c r="J1053" s="161"/>
      <c r="K1053" s="159"/>
      <c r="L1053" s="159"/>
      <c r="M1053" s="74"/>
      <c r="N1053" s="71" t="str">
        <f t="shared" si="39"/>
        <v/>
      </c>
      <c r="O1053" s="99" t="str">
        <f t="shared" si="40"/>
        <v>/</v>
      </c>
    </row>
    <row r="1054" spans="2:15" ht="20.100000000000001" customHeight="1">
      <c r="B1054" s="121"/>
      <c r="C1054" s="121"/>
      <c r="D1054" s="144"/>
      <c r="E1054" s="142"/>
      <c r="F1054" s="143"/>
      <c r="G1054" s="141"/>
      <c r="H1054" s="159"/>
      <c r="I1054" s="159"/>
      <c r="J1054" s="161"/>
      <c r="K1054" s="159"/>
      <c r="L1054" s="159"/>
      <c r="M1054" s="74"/>
      <c r="N1054" s="71" t="str">
        <f t="shared" si="39"/>
        <v/>
      </c>
      <c r="O1054" s="99" t="str">
        <f t="shared" si="40"/>
        <v>/</v>
      </c>
    </row>
    <row r="1055" spans="2:15" ht="20.100000000000001" customHeight="1">
      <c r="B1055" s="121"/>
      <c r="C1055" s="121"/>
      <c r="D1055" s="144"/>
      <c r="E1055" s="142"/>
      <c r="F1055" s="143"/>
      <c r="G1055" s="141"/>
      <c r="H1055" s="159"/>
      <c r="I1055" s="159"/>
      <c r="J1055" s="161"/>
      <c r="K1055" s="159"/>
      <c r="L1055" s="159"/>
      <c r="M1055" s="74"/>
      <c r="N1055" s="71" t="str">
        <f t="shared" si="39"/>
        <v/>
      </c>
      <c r="O1055" s="99" t="str">
        <f t="shared" si="40"/>
        <v>/</v>
      </c>
    </row>
    <row r="1056" spans="2:15" ht="20.100000000000001" customHeight="1">
      <c r="B1056" s="121"/>
      <c r="C1056" s="121"/>
      <c r="D1056" s="144"/>
      <c r="E1056" s="142"/>
      <c r="F1056" s="143"/>
      <c r="G1056" s="141"/>
      <c r="H1056" s="159"/>
      <c r="I1056" s="159"/>
      <c r="J1056" s="161"/>
      <c r="K1056" s="159"/>
      <c r="L1056" s="159"/>
      <c r="M1056" s="74"/>
      <c r="N1056" s="71" t="str">
        <f t="shared" si="39"/>
        <v/>
      </c>
      <c r="O1056" s="99" t="str">
        <f t="shared" si="40"/>
        <v>/</v>
      </c>
    </row>
    <row r="1057" spans="2:15" ht="20.100000000000001" customHeight="1">
      <c r="B1057" s="121"/>
      <c r="C1057" s="121"/>
      <c r="D1057" s="144"/>
      <c r="E1057" s="142"/>
      <c r="F1057" s="143"/>
      <c r="G1057" s="141"/>
      <c r="H1057" s="159"/>
      <c r="I1057" s="159"/>
      <c r="J1057" s="161"/>
      <c r="K1057" s="159"/>
      <c r="L1057" s="159"/>
      <c r="M1057" s="74"/>
      <c r="N1057" s="71" t="str">
        <f t="shared" si="39"/>
        <v/>
      </c>
      <c r="O1057" s="99" t="str">
        <f t="shared" si="40"/>
        <v>/</v>
      </c>
    </row>
    <row r="1058" spans="2:15" ht="20.100000000000001" customHeight="1">
      <c r="B1058" s="121"/>
      <c r="C1058" s="121"/>
      <c r="D1058" s="144"/>
      <c r="E1058" s="142"/>
      <c r="F1058" s="143"/>
      <c r="G1058" s="141"/>
      <c r="H1058" s="159"/>
      <c r="I1058" s="159"/>
      <c r="J1058" s="161"/>
      <c r="K1058" s="159"/>
      <c r="L1058" s="159"/>
      <c r="M1058" s="74"/>
      <c r="N1058" s="71" t="str">
        <f t="shared" si="39"/>
        <v/>
      </c>
      <c r="O1058" s="99" t="str">
        <f t="shared" si="40"/>
        <v>/</v>
      </c>
    </row>
    <row r="1059" spans="2:15" ht="20.100000000000001" customHeight="1">
      <c r="B1059" s="121"/>
      <c r="C1059" s="121"/>
      <c r="D1059" s="144"/>
      <c r="E1059" s="142"/>
      <c r="F1059" s="143"/>
      <c r="G1059" s="141"/>
      <c r="H1059" s="159"/>
      <c r="I1059" s="159"/>
      <c r="J1059" s="161"/>
      <c r="K1059" s="159"/>
      <c r="L1059" s="159"/>
      <c r="M1059" s="74"/>
      <c r="N1059" s="71" t="str">
        <f t="shared" si="39"/>
        <v/>
      </c>
      <c r="O1059" s="99" t="str">
        <f t="shared" si="40"/>
        <v>/</v>
      </c>
    </row>
    <row r="1060" spans="2:15" ht="20.100000000000001" customHeight="1">
      <c r="B1060" s="121"/>
      <c r="C1060" s="121"/>
      <c r="D1060" s="144"/>
      <c r="E1060" s="142"/>
      <c r="F1060" s="143"/>
      <c r="G1060" s="141"/>
      <c r="H1060" s="159"/>
      <c r="I1060" s="159"/>
      <c r="J1060" s="161"/>
      <c r="K1060" s="159"/>
      <c r="L1060" s="159"/>
      <c r="M1060" s="74"/>
      <c r="N1060" s="71" t="str">
        <f t="shared" si="39"/>
        <v/>
      </c>
      <c r="O1060" s="99" t="str">
        <f t="shared" si="40"/>
        <v>/</v>
      </c>
    </row>
    <row r="1061" spans="2:15" ht="20.100000000000001" customHeight="1">
      <c r="B1061" s="121"/>
      <c r="C1061" s="121"/>
      <c r="D1061" s="144"/>
      <c r="E1061" s="142"/>
      <c r="F1061" s="143"/>
      <c r="G1061" s="141"/>
      <c r="H1061" s="159"/>
      <c r="I1061" s="159"/>
      <c r="J1061" s="161"/>
      <c r="K1061" s="159"/>
      <c r="L1061" s="159"/>
      <c r="M1061" s="74"/>
      <c r="N1061" s="71" t="str">
        <f t="shared" si="39"/>
        <v/>
      </c>
      <c r="O1061" s="99" t="str">
        <f t="shared" si="40"/>
        <v>/</v>
      </c>
    </row>
    <row r="1062" spans="2:15" ht="20.100000000000001" customHeight="1">
      <c r="B1062" s="121"/>
      <c r="C1062" s="121"/>
      <c r="D1062" s="144"/>
      <c r="E1062" s="142"/>
      <c r="F1062" s="143"/>
      <c r="G1062" s="141"/>
      <c r="H1062" s="159"/>
      <c r="I1062" s="159"/>
      <c r="J1062" s="161"/>
      <c r="K1062" s="159"/>
      <c r="L1062" s="159"/>
      <c r="M1062" s="74"/>
      <c r="N1062" s="71" t="str">
        <f t="shared" si="39"/>
        <v/>
      </c>
      <c r="O1062" s="99" t="str">
        <f t="shared" si="40"/>
        <v>/</v>
      </c>
    </row>
    <row r="1063" spans="2:15" ht="20.100000000000001" customHeight="1">
      <c r="B1063" s="121"/>
      <c r="C1063" s="121"/>
      <c r="D1063" s="144"/>
      <c r="E1063" s="142"/>
      <c r="F1063" s="143"/>
      <c r="G1063" s="141"/>
      <c r="H1063" s="159"/>
      <c r="I1063" s="159"/>
      <c r="J1063" s="161"/>
      <c r="K1063" s="159"/>
      <c r="L1063" s="159"/>
      <c r="M1063" s="74"/>
      <c r="N1063" s="71" t="str">
        <f t="shared" si="39"/>
        <v/>
      </c>
      <c r="O1063" s="99" t="str">
        <f t="shared" si="40"/>
        <v>/</v>
      </c>
    </row>
    <row r="1064" spans="2:15" ht="20.100000000000001" customHeight="1">
      <c r="B1064" s="121"/>
      <c r="C1064" s="121"/>
      <c r="D1064" s="144"/>
      <c r="E1064" s="142"/>
      <c r="F1064" s="143"/>
      <c r="G1064" s="141"/>
      <c r="H1064" s="159"/>
      <c r="I1064" s="159"/>
      <c r="J1064" s="161"/>
      <c r="K1064" s="159"/>
      <c r="L1064" s="159"/>
      <c r="M1064" s="74"/>
      <c r="N1064" s="71" t="str">
        <f t="shared" si="39"/>
        <v/>
      </c>
      <c r="O1064" s="99" t="str">
        <f t="shared" si="40"/>
        <v>/</v>
      </c>
    </row>
    <row r="1065" spans="2:15" ht="20.100000000000001" customHeight="1">
      <c r="B1065" s="121"/>
      <c r="C1065" s="121"/>
      <c r="D1065" s="144"/>
      <c r="E1065" s="142"/>
      <c r="F1065" s="143"/>
      <c r="G1065" s="141"/>
      <c r="H1065" s="159"/>
      <c r="I1065" s="159"/>
      <c r="J1065" s="161"/>
      <c r="K1065" s="159"/>
      <c r="L1065" s="159"/>
      <c r="M1065" s="74"/>
      <c r="N1065" s="71" t="str">
        <f t="shared" si="39"/>
        <v/>
      </c>
      <c r="O1065" s="99" t="str">
        <f t="shared" si="40"/>
        <v>/</v>
      </c>
    </row>
    <row r="1066" spans="2:15" ht="20.100000000000001" customHeight="1">
      <c r="B1066" s="121"/>
      <c r="C1066" s="121"/>
      <c r="D1066" s="144"/>
      <c r="E1066" s="142"/>
      <c r="F1066" s="143"/>
      <c r="G1066" s="141"/>
      <c r="H1066" s="159"/>
      <c r="I1066" s="159"/>
      <c r="J1066" s="161"/>
      <c r="K1066" s="159"/>
      <c r="L1066" s="159"/>
      <c r="M1066" s="74"/>
      <c r="N1066" s="71" t="str">
        <f t="shared" si="39"/>
        <v/>
      </c>
      <c r="O1066" s="99" t="str">
        <f t="shared" si="40"/>
        <v>/</v>
      </c>
    </row>
    <row r="1067" spans="2:15" ht="20.100000000000001" customHeight="1">
      <c r="B1067" s="121"/>
      <c r="C1067" s="121"/>
      <c r="D1067" s="144"/>
      <c r="E1067" s="142"/>
      <c r="F1067" s="143"/>
      <c r="G1067" s="141"/>
      <c r="H1067" s="159"/>
      <c r="I1067" s="159"/>
      <c r="J1067" s="161"/>
      <c r="K1067" s="159"/>
      <c r="L1067" s="159"/>
      <c r="M1067" s="74"/>
      <c r="N1067" s="71" t="str">
        <f t="shared" si="39"/>
        <v/>
      </c>
      <c r="O1067" s="99" t="str">
        <f t="shared" si="40"/>
        <v>/</v>
      </c>
    </row>
    <row r="1068" spans="2:15" ht="20.100000000000001" customHeight="1">
      <c r="B1068" s="121"/>
      <c r="C1068" s="121"/>
      <c r="D1068" s="144"/>
      <c r="E1068" s="142"/>
      <c r="F1068" s="143"/>
      <c r="G1068" s="141"/>
      <c r="H1068" s="159"/>
      <c r="I1068" s="159"/>
      <c r="J1068" s="161"/>
      <c r="K1068" s="159"/>
      <c r="L1068" s="159"/>
      <c r="M1068" s="74"/>
      <c r="N1068" s="71" t="str">
        <f t="shared" si="39"/>
        <v/>
      </c>
      <c r="O1068" s="99" t="str">
        <f t="shared" si="40"/>
        <v>/</v>
      </c>
    </row>
    <row r="1069" spans="2:15" ht="20.100000000000001" customHeight="1">
      <c r="B1069" s="121"/>
      <c r="C1069" s="121"/>
      <c r="D1069" s="144"/>
      <c r="E1069" s="142"/>
      <c r="F1069" s="143"/>
      <c r="G1069" s="141"/>
      <c r="H1069" s="159"/>
      <c r="I1069" s="159"/>
      <c r="J1069" s="161"/>
      <c r="K1069" s="159"/>
      <c r="L1069" s="159"/>
      <c r="M1069" s="74"/>
      <c r="N1069" s="71" t="str">
        <f t="shared" si="39"/>
        <v/>
      </c>
      <c r="O1069" s="99" t="str">
        <f t="shared" si="40"/>
        <v>/</v>
      </c>
    </row>
    <row r="1070" spans="2:15" ht="20.100000000000001" customHeight="1">
      <c r="B1070" s="121"/>
      <c r="C1070" s="121"/>
      <c r="D1070" s="144"/>
      <c r="E1070" s="142"/>
      <c r="F1070" s="143"/>
      <c r="G1070" s="141"/>
      <c r="H1070" s="159"/>
      <c r="I1070" s="159"/>
      <c r="J1070" s="161"/>
      <c r="K1070" s="159"/>
      <c r="L1070" s="159"/>
      <c r="M1070" s="74"/>
      <c r="N1070" s="71" t="str">
        <f t="shared" si="39"/>
        <v/>
      </c>
      <c r="O1070" s="99" t="str">
        <f t="shared" si="40"/>
        <v>/</v>
      </c>
    </row>
    <row r="1071" spans="2:15" ht="20.100000000000001" customHeight="1">
      <c r="B1071" s="121"/>
      <c r="C1071" s="121"/>
      <c r="D1071" s="144"/>
      <c r="E1071" s="142"/>
      <c r="F1071" s="143"/>
      <c r="G1071" s="141"/>
      <c r="H1071" s="159"/>
      <c r="I1071" s="159"/>
      <c r="J1071" s="161"/>
      <c r="K1071" s="159"/>
      <c r="L1071" s="159"/>
      <c r="M1071" s="74"/>
      <c r="N1071" s="71" t="str">
        <f t="shared" si="39"/>
        <v/>
      </c>
      <c r="O1071" s="99" t="str">
        <f t="shared" si="40"/>
        <v>/</v>
      </c>
    </row>
    <row r="1072" spans="2:15" ht="20.100000000000001" customHeight="1">
      <c r="B1072" s="121"/>
      <c r="C1072" s="121"/>
      <c r="D1072" s="144"/>
      <c r="E1072" s="142"/>
      <c r="F1072" s="143"/>
      <c r="G1072" s="141"/>
      <c r="H1072" s="159"/>
      <c r="I1072" s="159"/>
      <c r="J1072" s="161"/>
      <c r="K1072" s="159"/>
      <c r="L1072" s="159"/>
      <c r="M1072" s="74"/>
      <c r="N1072" s="71" t="str">
        <f t="shared" si="39"/>
        <v/>
      </c>
      <c r="O1072" s="99" t="str">
        <f t="shared" si="40"/>
        <v>/</v>
      </c>
    </row>
    <row r="1073" spans="2:15" ht="20.100000000000001" customHeight="1">
      <c r="B1073" s="121"/>
      <c r="C1073" s="121"/>
      <c r="D1073" s="144"/>
      <c r="E1073" s="142"/>
      <c r="F1073" s="143"/>
      <c r="G1073" s="141"/>
      <c r="H1073" s="159"/>
      <c r="I1073" s="159"/>
      <c r="J1073" s="161"/>
      <c r="K1073" s="159"/>
      <c r="L1073" s="159"/>
      <c r="M1073" s="74"/>
      <c r="N1073" s="71" t="str">
        <f t="shared" si="39"/>
        <v/>
      </c>
      <c r="O1073" s="99" t="str">
        <f t="shared" si="40"/>
        <v>/</v>
      </c>
    </row>
    <row r="1074" spans="2:15" ht="20.100000000000001" customHeight="1">
      <c r="B1074" s="121"/>
      <c r="C1074" s="121"/>
      <c r="D1074" s="144"/>
      <c r="E1074" s="142"/>
      <c r="F1074" s="143"/>
      <c r="G1074" s="141"/>
      <c r="H1074" s="159"/>
      <c r="I1074" s="159"/>
      <c r="J1074" s="161"/>
      <c r="K1074" s="159"/>
      <c r="L1074" s="159"/>
      <c r="M1074" s="74"/>
      <c r="N1074" s="71" t="str">
        <f t="shared" si="39"/>
        <v/>
      </c>
      <c r="O1074" s="99" t="str">
        <f t="shared" si="40"/>
        <v>/</v>
      </c>
    </row>
    <row r="1075" spans="2:15" ht="20.100000000000001" customHeight="1">
      <c r="B1075" s="121"/>
      <c r="C1075" s="121"/>
      <c r="D1075" s="144"/>
      <c r="E1075" s="142"/>
      <c r="F1075" s="143"/>
      <c r="G1075" s="141"/>
      <c r="H1075" s="159"/>
      <c r="I1075" s="159"/>
      <c r="J1075" s="161"/>
      <c r="K1075" s="159"/>
      <c r="L1075" s="159"/>
      <c r="M1075" s="74"/>
      <c r="N1075" s="71" t="str">
        <f t="shared" si="39"/>
        <v/>
      </c>
      <c r="O1075" s="99" t="str">
        <f t="shared" si="40"/>
        <v>/</v>
      </c>
    </row>
    <row r="1076" spans="2:15" ht="20.100000000000001" customHeight="1">
      <c r="B1076" s="121"/>
      <c r="C1076" s="121"/>
      <c r="D1076" s="144"/>
      <c r="E1076" s="142"/>
      <c r="F1076" s="143"/>
      <c r="G1076" s="141"/>
      <c r="H1076" s="159"/>
      <c r="I1076" s="159"/>
      <c r="J1076" s="161"/>
      <c r="K1076" s="159"/>
      <c r="L1076" s="159"/>
      <c r="M1076" s="74"/>
      <c r="N1076" s="71" t="str">
        <f t="shared" si="39"/>
        <v/>
      </c>
      <c r="O1076" s="99" t="str">
        <f t="shared" si="40"/>
        <v>/</v>
      </c>
    </row>
    <row r="1077" spans="2:15" ht="20.100000000000001" customHeight="1">
      <c r="B1077" s="121"/>
      <c r="C1077" s="121"/>
      <c r="D1077" s="144"/>
      <c r="E1077" s="142"/>
      <c r="F1077" s="143"/>
      <c r="G1077" s="141"/>
      <c r="H1077" s="159"/>
      <c r="I1077" s="159"/>
      <c r="J1077" s="161"/>
      <c r="K1077" s="159"/>
      <c r="L1077" s="159"/>
      <c r="M1077" s="74"/>
      <c r="N1077" s="71" t="str">
        <f t="shared" si="39"/>
        <v/>
      </c>
      <c r="O1077" s="99" t="str">
        <f t="shared" si="40"/>
        <v>/</v>
      </c>
    </row>
    <row r="1078" spans="2:15" ht="20.100000000000001" customHeight="1">
      <c r="B1078" s="121"/>
      <c r="C1078" s="121"/>
      <c r="D1078" s="144"/>
      <c r="E1078" s="142"/>
      <c r="F1078" s="143"/>
      <c r="G1078" s="141"/>
      <c r="H1078" s="159"/>
      <c r="I1078" s="159"/>
      <c r="J1078" s="161"/>
      <c r="K1078" s="159"/>
      <c r="L1078" s="159"/>
      <c r="M1078" s="74"/>
      <c r="N1078" s="71" t="str">
        <f t="shared" si="39"/>
        <v/>
      </c>
      <c r="O1078" s="99" t="str">
        <f t="shared" si="40"/>
        <v>/</v>
      </c>
    </row>
    <row r="1079" spans="2:15" ht="20.100000000000001" customHeight="1">
      <c r="B1079" s="121"/>
      <c r="C1079" s="121"/>
      <c r="D1079" s="144"/>
      <c r="E1079" s="142"/>
      <c r="F1079" s="143"/>
      <c r="G1079" s="141"/>
      <c r="H1079" s="159"/>
      <c r="I1079" s="159"/>
      <c r="J1079" s="161"/>
      <c r="K1079" s="159"/>
      <c r="L1079" s="159"/>
      <c r="M1079" s="74"/>
      <c r="N1079" s="71" t="str">
        <f t="shared" si="39"/>
        <v/>
      </c>
      <c r="O1079" s="99" t="str">
        <f t="shared" si="40"/>
        <v>/</v>
      </c>
    </row>
    <row r="1080" spans="2:15" ht="20.100000000000001" customHeight="1">
      <c r="B1080" s="121"/>
      <c r="C1080" s="121"/>
      <c r="D1080" s="144"/>
      <c r="E1080" s="142"/>
      <c r="F1080" s="143"/>
      <c r="G1080" s="141"/>
      <c r="H1080" s="159"/>
      <c r="I1080" s="159"/>
      <c r="J1080" s="161"/>
      <c r="K1080" s="159"/>
      <c r="L1080" s="159"/>
      <c r="M1080" s="74"/>
      <c r="N1080" s="71" t="str">
        <f t="shared" si="39"/>
        <v/>
      </c>
      <c r="O1080" s="99" t="str">
        <f t="shared" si="40"/>
        <v>/</v>
      </c>
    </row>
    <row r="1081" spans="2:15" ht="20.100000000000001" customHeight="1">
      <c r="B1081" s="121"/>
      <c r="C1081" s="121"/>
      <c r="D1081" s="144"/>
      <c r="E1081" s="142"/>
      <c r="F1081" s="143"/>
      <c r="G1081" s="141"/>
      <c r="H1081" s="159"/>
      <c r="I1081" s="159"/>
      <c r="J1081" s="161"/>
      <c r="K1081" s="159"/>
      <c r="L1081" s="159"/>
      <c r="M1081" s="74"/>
      <c r="N1081" s="71" t="str">
        <f t="shared" si="39"/>
        <v/>
      </c>
      <c r="O1081" s="99" t="str">
        <f t="shared" si="40"/>
        <v>/</v>
      </c>
    </row>
    <row r="1082" spans="2:15" ht="20.100000000000001" customHeight="1">
      <c r="B1082" s="121"/>
      <c r="C1082" s="121"/>
      <c r="D1082" s="144"/>
      <c r="E1082" s="142"/>
      <c r="F1082" s="143"/>
      <c r="G1082" s="141"/>
      <c r="H1082" s="159"/>
      <c r="I1082" s="159"/>
      <c r="J1082" s="161"/>
      <c r="K1082" s="159"/>
      <c r="L1082" s="159"/>
      <c r="M1082" s="74"/>
      <c r="N1082" s="71" t="str">
        <f t="shared" si="39"/>
        <v/>
      </c>
      <c r="O1082" s="99" t="str">
        <f t="shared" si="40"/>
        <v>/</v>
      </c>
    </row>
    <row r="1083" spans="2:15" ht="20.100000000000001" customHeight="1">
      <c r="B1083" s="121"/>
      <c r="C1083" s="121"/>
      <c r="D1083" s="144"/>
      <c r="E1083" s="142"/>
      <c r="F1083" s="143"/>
      <c r="G1083" s="141"/>
      <c r="H1083" s="159"/>
      <c r="I1083" s="159"/>
      <c r="J1083" s="161"/>
      <c r="K1083" s="159"/>
      <c r="L1083" s="159"/>
      <c r="M1083" s="74"/>
      <c r="N1083" s="71" t="str">
        <f t="shared" si="39"/>
        <v/>
      </c>
      <c r="O1083" s="99" t="str">
        <f t="shared" si="40"/>
        <v>/</v>
      </c>
    </row>
    <row r="1084" spans="2:15" ht="20.100000000000001" customHeight="1">
      <c r="B1084" s="121"/>
      <c r="C1084" s="121"/>
      <c r="D1084" s="144"/>
      <c r="E1084" s="142"/>
      <c r="F1084" s="143"/>
      <c r="G1084" s="141"/>
      <c r="H1084" s="159"/>
      <c r="I1084" s="159"/>
      <c r="J1084" s="161"/>
      <c r="K1084" s="159"/>
      <c r="L1084" s="159"/>
      <c r="M1084" s="74"/>
      <c r="N1084" s="71" t="str">
        <f t="shared" si="39"/>
        <v/>
      </c>
      <c r="O1084" s="99" t="str">
        <f t="shared" si="40"/>
        <v>/</v>
      </c>
    </row>
    <row r="1085" spans="2:15" ht="20.100000000000001" customHeight="1">
      <c r="B1085" s="121"/>
      <c r="C1085" s="121"/>
      <c r="D1085" s="144"/>
      <c r="E1085" s="142"/>
      <c r="F1085" s="143"/>
      <c r="G1085" s="141"/>
      <c r="H1085" s="159"/>
      <c r="I1085" s="159"/>
      <c r="J1085" s="161"/>
      <c r="K1085" s="159"/>
      <c r="L1085" s="159"/>
      <c r="M1085" s="74"/>
      <c r="N1085" s="71" t="str">
        <f t="shared" si="39"/>
        <v/>
      </c>
      <c r="O1085" s="99" t="str">
        <f t="shared" si="40"/>
        <v>/</v>
      </c>
    </row>
    <row r="1086" spans="2:15" ht="20.100000000000001" customHeight="1">
      <c r="B1086" s="121"/>
      <c r="C1086" s="121"/>
      <c r="D1086" s="144"/>
      <c r="E1086" s="142"/>
      <c r="F1086" s="143"/>
      <c r="G1086" s="141"/>
      <c r="H1086" s="159"/>
      <c r="I1086" s="159"/>
      <c r="J1086" s="161"/>
      <c r="K1086" s="159"/>
      <c r="L1086" s="159"/>
      <c r="M1086" s="74"/>
      <c r="N1086" s="71" t="str">
        <f t="shared" si="39"/>
        <v/>
      </c>
      <c r="O1086" s="99" t="str">
        <f t="shared" si="40"/>
        <v>/</v>
      </c>
    </row>
    <row r="1087" spans="2:15" ht="20.100000000000001" customHeight="1">
      <c r="B1087" s="121"/>
      <c r="C1087" s="121"/>
      <c r="D1087" s="144"/>
      <c r="E1087" s="142"/>
      <c r="F1087" s="143"/>
      <c r="G1087" s="141"/>
      <c r="H1087" s="159"/>
      <c r="I1087" s="159"/>
      <c r="J1087" s="161"/>
      <c r="K1087" s="159"/>
      <c r="L1087" s="159"/>
      <c r="M1087" s="74"/>
      <c r="N1087" s="71" t="str">
        <f t="shared" si="39"/>
        <v/>
      </c>
      <c r="O1087" s="99" t="str">
        <f t="shared" si="40"/>
        <v>/</v>
      </c>
    </row>
    <row r="1088" spans="2:15" ht="20.100000000000001" customHeight="1">
      <c r="B1088" s="121"/>
      <c r="C1088" s="121"/>
      <c r="D1088" s="144"/>
      <c r="E1088" s="142"/>
      <c r="F1088" s="143"/>
      <c r="G1088" s="141"/>
      <c r="H1088" s="159"/>
      <c r="I1088" s="159"/>
      <c r="J1088" s="161"/>
      <c r="K1088" s="159"/>
      <c r="L1088" s="159"/>
      <c r="M1088" s="74"/>
      <c r="N1088" s="71" t="str">
        <f t="shared" si="39"/>
        <v/>
      </c>
      <c r="O1088" s="99" t="str">
        <f t="shared" si="40"/>
        <v>/</v>
      </c>
    </row>
    <row r="1089" spans="2:15" ht="20.100000000000001" customHeight="1">
      <c r="B1089" s="121"/>
      <c r="C1089" s="121"/>
      <c r="D1089" s="144"/>
      <c r="E1089" s="142"/>
      <c r="F1089" s="143"/>
      <c r="G1089" s="141"/>
      <c r="H1089" s="159"/>
      <c r="I1089" s="159"/>
      <c r="J1089" s="161"/>
      <c r="K1089" s="159"/>
      <c r="L1089" s="159"/>
      <c r="M1089" s="74"/>
      <c r="N1089" s="71" t="str">
        <f t="shared" si="39"/>
        <v/>
      </c>
      <c r="O1089" s="99" t="str">
        <f t="shared" si="40"/>
        <v>/</v>
      </c>
    </row>
    <row r="1090" spans="2:15" ht="20.100000000000001" customHeight="1">
      <c r="B1090" s="121"/>
      <c r="C1090" s="121"/>
      <c r="D1090" s="144"/>
      <c r="E1090" s="142"/>
      <c r="F1090" s="143"/>
      <c r="G1090" s="141"/>
      <c r="H1090" s="159"/>
      <c r="I1090" s="159"/>
      <c r="J1090" s="161"/>
      <c r="K1090" s="159"/>
      <c r="L1090" s="159"/>
      <c r="M1090" s="74"/>
      <c r="N1090" s="71" t="str">
        <f t="shared" si="39"/>
        <v/>
      </c>
      <c r="O1090" s="99" t="str">
        <f t="shared" si="40"/>
        <v>/</v>
      </c>
    </row>
    <row r="1091" spans="2:15" ht="20.100000000000001" customHeight="1">
      <c r="B1091" s="121"/>
      <c r="C1091" s="121"/>
      <c r="D1091" s="144"/>
      <c r="E1091" s="142"/>
      <c r="F1091" s="143"/>
      <c r="G1091" s="141"/>
      <c r="H1091" s="159"/>
      <c r="I1091" s="159"/>
      <c r="J1091" s="161"/>
      <c r="K1091" s="159"/>
      <c r="L1091" s="159"/>
      <c r="M1091" s="74"/>
      <c r="N1091" s="71" t="str">
        <f t="shared" si="39"/>
        <v/>
      </c>
      <c r="O1091" s="99" t="str">
        <f t="shared" si="40"/>
        <v>/</v>
      </c>
    </row>
    <row r="1092" spans="2:15" ht="20.100000000000001" customHeight="1">
      <c r="B1092" s="121"/>
      <c r="C1092" s="121"/>
      <c r="D1092" s="144"/>
      <c r="E1092" s="142"/>
      <c r="F1092" s="143"/>
      <c r="G1092" s="141"/>
      <c r="H1092" s="159"/>
      <c r="I1092" s="159"/>
      <c r="J1092" s="161"/>
      <c r="K1092" s="159"/>
      <c r="L1092" s="159"/>
      <c r="M1092" s="74"/>
      <c r="N1092" s="71" t="str">
        <f t="shared" ref="N1092:N1155" si="41">B1092&amp;C1092</f>
        <v/>
      </c>
      <c r="O1092" s="99" t="str">
        <f t="shared" ref="O1092:O1155" si="42">B1092&amp;"/"&amp;C1092</f>
        <v>/</v>
      </c>
    </row>
    <row r="1093" spans="2:15" ht="20.100000000000001" customHeight="1">
      <c r="B1093" s="121"/>
      <c r="C1093" s="121"/>
      <c r="D1093" s="144"/>
      <c r="E1093" s="142"/>
      <c r="F1093" s="143"/>
      <c r="G1093" s="141"/>
      <c r="H1093" s="159"/>
      <c r="I1093" s="159"/>
      <c r="J1093" s="161"/>
      <c r="K1093" s="159"/>
      <c r="L1093" s="159"/>
      <c r="M1093" s="74"/>
      <c r="N1093" s="71" t="str">
        <f t="shared" si="41"/>
        <v/>
      </c>
      <c r="O1093" s="99" t="str">
        <f t="shared" si="42"/>
        <v>/</v>
      </c>
    </row>
    <row r="1094" spans="2:15" ht="20.100000000000001" customHeight="1">
      <c r="B1094" s="121"/>
      <c r="C1094" s="121"/>
      <c r="D1094" s="144"/>
      <c r="E1094" s="142"/>
      <c r="F1094" s="143"/>
      <c r="G1094" s="141"/>
      <c r="H1094" s="159"/>
      <c r="I1094" s="159"/>
      <c r="J1094" s="161"/>
      <c r="K1094" s="159"/>
      <c r="L1094" s="159"/>
      <c r="M1094" s="74"/>
      <c r="N1094" s="71" t="str">
        <f t="shared" si="41"/>
        <v/>
      </c>
      <c r="O1094" s="99" t="str">
        <f t="shared" si="42"/>
        <v>/</v>
      </c>
    </row>
    <row r="1095" spans="2:15" ht="20.100000000000001" customHeight="1">
      <c r="B1095" s="121"/>
      <c r="C1095" s="121"/>
      <c r="D1095" s="144"/>
      <c r="E1095" s="142"/>
      <c r="F1095" s="143"/>
      <c r="G1095" s="141"/>
      <c r="H1095" s="159"/>
      <c r="I1095" s="159"/>
      <c r="J1095" s="161"/>
      <c r="K1095" s="159"/>
      <c r="L1095" s="159"/>
      <c r="M1095" s="74"/>
      <c r="N1095" s="71" t="str">
        <f t="shared" si="41"/>
        <v/>
      </c>
      <c r="O1095" s="99" t="str">
        <f t="shared" si="42"/>
        <v>/</v>
      </c>
    </row>
    <row r="1096" spans="2:15" ht="20.100000000000001" customHeight="1">
      <c r="B1096" s="121"/>
      <c r="C1096" s="121"/>
      <c r="D1096" s="144"/>
      <c r="E1096" s="142"/>
      <c r="F1096" s="143"/>
      <c r="G1096" s="141"/>
      <c r="H1096" s="159"/>
      <c r="I1096" s="159"/>
      <c r="J1096" s="161"/>
      <c r="K1096" s="159"/>
      <c r="L1096" s="159"/>
      <c r="M1096" s="74"/>
      <c r="N1096" s="71" t="str">
        <f t="shared" si="41"/>
        <v/>
      </c>
      <c r="O1096" s="99" t="str">
        <f t="shared" si="42"/>
        <v>/</v>
      </c>
    </row>
    <row r="1097" spans="2:15" ht="20.100000000000001" customHeight="1">
      <c r="B1097" s="121"/>
      <c r="C1097" s="121"/>
      <c r="D1097" s="144"/>
      <c r="E1097" s="142"/>
      <c r="F1097" s="143"/>
      <c r="G1097" s="141"/>
      <c r="H1097" s="159"/>
      <c r="I1097" s="159"/>
      <c r="J1097" s="161"/>
      <c r="K1097" s="159"/>
      <c r="L1097" s="159"/>
      <c r="M1097" s="74"/>
      <c r="N1097" s="71" t="str">
        <f t="shared" si="41"/>
        <v/>
      </c>
      <c r="O1097" s="99" t="str">
        <f t="shared" si="42"/>
        <v>/</v>
      </c>
    </row>
    <row r="1098" spans="2:15" ht="20.100000000000001" customHeight="1">
      <c r="B1098" s="121"/>
      <c r="C1098" s="121"/>
      <c r="D1098" s="144"/>
      <c r="E1098" s="142"/>
      <c r="F1098" s="143"/>
      <c r="G1098" s="141"/>
      <c r="H1098" s="159"/>
      <c r="I1098" s="159"/>
      <c r="J1098" s="161"/>
      <c r="K1098" s="159"/>
      <c r="L1098" s="159"/>
      <c r="M1098" s="74"/>
      <c r="N1098" s="71" t="str">
        <f t="shared" si="41"/>
        <v/>
      </c>
      <c r="O1098" s="99" t="str">
        <f t="shared" si="42"/>
        <v>/</v>
      </c>
    </row>
    <row r="1099" spans="2:15" ht="20.100000000000001" customHeight="1">
      <c r="B1099" s="121"/>
      <c r="C1099" s="121"/>
      <c r="D1099" s="144"/>
      <c r="E1099" s="142"/>
      <c r="F1099" s="143"/>
      <c r="G1099" s="141"/>
      <c r="H1099" s="159"/>
      <c r="I1099" s="159"/>
      <c r="J1099" s="161"/>
      <c r="K1099" s="159"/>
      <c r="L1099" s="159"/>
      <c r="M1099" s="74"/>
      <c r="N1099" s="71" t="str">
        <f t="shared" si="41"/>
        <v/>
      </c>
      <c r="O1099" s="99" t="str">
        <f t="shared" si="42"/>
        <v>/</v>
      </c>
    </row>
    <row r="1100" spans="2:15" ht="20.100000000000001" customHeight="1">
      <c r="B1100" s="121"/>
      <c r="C1100" s="121"/>
      <c r="D1100" s="144"/>
      <c r="E1100" s="142"/>
      <c r="F1100" s="143"/>
      <c r="G1100" s="141"/>
      <c r="H1100" s="159"/>
      <c r="I1100" s="159"/>
      <c r="J1100" s="161"/>
      <c r="K1100" s="159"/>
      <c r="L1100" s="159"/>
      <c r="M1100" s="74"/>
      <c r="N1100" s="71" t="str">
        <f t="shared" si="41"/>
        <v/>
      </c>
      <c r="O1100" s="99" t="str">
        <f t="shared" si="42"/>
        <v>/</v>
      </c>
    </row>
    <row r="1101" spans="2:15" ht="20.100000000000001" customHeight="1">
      <c r="B1101" s="121"/>
      <c r="C1101" s="121"/>
      <c r="D1101" s="144"/>
      <c r="E1101" s="142"/>
      <c r="F1101" s="143"/>
      <c r="G1101" s="141"/>
      <c r="H1101" s="159"/>
      <c r="I1101" s="159"/>
      <c r="J1101" s="161"/>
      <c r="K1101" s="159"/>
      <c r="L1101" s="159"/>
      <c r="M1101" s="74"/>
      <c r="N1101" s="71" t="str">
        <f t="shared" si="41"/>
        <v/>
      </c>
      <c r="O1101" s="99" t="str">
        <f t="shared" si="42"/>
        <v>/</v>
      </c>
    </row>
    <row r="1102" spans="2:15" ht="20.100000000000001" customHeight="1">
      <c r="B1102" s="121"/>
      <c r="C1102" s="121"/>
      <c r="D1102" s="144"/>
      <c r="E1102" s="142"/>
      <c r="F1102" s="143"/>
      <c r="G1102" s="141"/>
      <c r="H1102" s="159"/>
      <c r="I1102" s="159"/>
      <c r="J1102" s="161"/>
      <c r="K1102" s="159"/>
      <c r="L1102" s="159"/>
      <c r="M1102" s="74"/>
      <c r="N1102" s="71" t="str">
        <f t="shared" si="41"/>
        <v/>
      </c>
      <c r="O1102" s="99" t="str">
        <f t="shared" si="42"/>
        <v>/</v>
      </c>
    </row>
    <row r="1103" spans="2:15" ht="20.100000000000001" customHeight="1">
      <c r="B1103" s="121"/>
      <c r="C1103" s="121"/>
      <c r="D1103" s="144"/>
      <c r="E1103" s="142"/>
      <c r="F1103" s="143"/>
      <c r="G1103" s="141"/>
      <c r="H1103" s="159"/>
      <c r="I1103" s="159"/>
      <c r="J1103" s="161"/>
      <c r="K1103" s="159"/>
      <c r="L1103" s="159"/>
      <c r="M1103" s="74"/>
      <c r="N1103" s="71" t="str">
        <f t="shared" si="41"/>
        <v/>
      </c>
      <c r="O1103" s="99" t="str">
        <f t="shared" si="42"/>
        <v>/</v>
      </c>
    </row>
    <row r="1104" spans="2:15" ht="20.100000000000001" customHeight="1">
      <c r="B1104" s="121"/>
      <c r="C1104" s="121"/>
      <c r="D1104" s="144"/>
      <c r="E1104" s="142"/>
      <c r="F1104" s="143"/>
      <c r="G1104" s="141"/>
      <c r="H1104" s="159"/>
      <c r="I1104" s="159"/>
      <c r="J1104" s="161"/>
      <c r="K1104" s="159"/>
      <c r="L1104" s="159"/>
      <c r="M1104" s="74"/>
      <c r="N1104" s="71" t="str">
        <f t="shared" si="41"/>
        <v/>
      </c>
      <c r="O1104" s="99" t="str">
        <f t="shared" si="42"/>
        <v>/</v>
      </c>
    </row>
    <row r="1105" spans="2:15" ht="20.100000000000001" customHeight="1">
      <c r="B1105" s="121"/>
      <c r="C1105" s="121"/>
      <c r="D1105" s="144"/>
      <c r="E1105" s="142"/>
      <c r="F1105" s="143"/>
      <c r="G1105" s="141"/>
      <c r="H1105" s="159"/>
      <c r="I1105" s="159"/>
      <c r="J1105" s="161"/>
      <c r="K1105" s="159"/>
      <c r="L1105" s="159"/>
      <c r="M1105" s="74"/>
      <c r="N1105" s="71" t="str">
        <f t="shared" si="41"/>
        <v/>
      </c>
      <c r="O1105" s="99" t="str">
        <f t="shared" si="42"/>
        <v>/</v>
      </c>
    </row>
    <row r="1106" spans="2:15" ht="20.100000000000001" customHeight="1">
      <c r="B1106" s="121"/>
      <c r="C1106" s="121"/>
      <c r="D1106" s="144"/>
      <c r="E1106" s="142"/>
      <c r="F1106" s="143"/>
      <c r="G1106" s="141"/>
      <c r="H1106" s="159"/>
      <c r="I1106" s="159"/>
      <c r="J1106" s="161"/>
      <c r="K1106" s="159"/>
      <c r="L1106" s="159"/>
      <c r="M1106" s="74"/>
      <c r="N1106" s="71" t="str">
        <f t="shared" si="41"/>
        <v/>
      </c>
      <c r="O1106" s="99" t="str">
        <f t="shared" si="42"/>
        <v>/</v>
      </c>
    </row>
    <row r="1107" spans="2:15" ht="20.100000000000001" customHeight="1">
      <c r="B1107" s="121"/>
      <c r="C1107" s="121"/>
      <c r="D1107" s="144"/>
      <c r="E1107" s="142"/>
      <c r="F1107" s="143"/>
      <c r="G1107" s="141"/>
      <c r="H1107" s="159"/>
      <c r="I1107" s="159"/>
      <c r="J1107" s="161"/>
      <c r="K1107" s="159"/>
      <c r="L1107" s="159"/>
      <c r="M1107" s="74"/>
      <c r="N1107" s="71" t="str">
        <f t="shared" si="41"/>
        <v/>
      </c>
      <c r="O1107" s="99" t="str">
        <f t="shared" si="42"/>
        <v>/</v>
      </c>
    </row>
    <row r="1108" spans="2:15" ht="20.100000000000001" customHeight="1">
      <c r="B1108" s="121"/>
      <c r="C1108" s="121"/>
      <c r="D1108" s="144"/>
      <c r="E1108" s="142"/>
      <c r="F1108" s="143"/>
      <c r="G1108" s="141"/>
      <c r="H1108" s="159"/>
      <c r="I1108" s="159"/>
      <c r="J1108" s="161"/>
      <c r="K1108" s="159"/>
      <c r="L1108" s="159"/>
      <c r="M1108" s="74"/>
      <c r="N1108" s="71" t="str">
        <f t="shared" si="41"/>
        <v/>
      </c>
      <c r="O1108" s="99" t="str">
        <f t="shared" si="42"/>
        <v>/</v>
      </c>
    </row>
    <row r="1109" spans="2:15" ht="20.100000000000001" customHeight="1">
      <c r="B1109" s="121"/>
      <c r="C1109" s="121"/>
      <c r="D1109" s="144"/>
      <c r="E1109" s="142"/>
      <c r="F1109" s="143"/>
      <c r="G1109" s="141"/>
      <c r="H1109" s="159"/>
      <c r="I1109" s="159"/>
      <c r="J1109" s="161"/>
      <c r="K1109" s="159"/>
      <c r="L1109" s="159"/>
      <c r="M1109" s="74"/>
      <c r="N1109" s="71" t="str">
        <f t="shared" si="41"/>
        <v/>
      </c>
      <c r="O1109" s="99" t="str">
        <f t="shared" si="42"/>
        <v>/</v>
      </c>
    </row>
    <row r="1110" spans="2:15" ht="20.100000000000001" customHeight="1">
      <c r="B1110" s="121"/>
      <c r="C1110" s="121"/>
      <c r="D1110" s="144"/>
      <c r="E1110" s="142"/>
      <c r="F1110" s="143"/>
      <c r="G1110" s="141"/>
      <c r="H1110" s="159"/>
      <c r="I1110" s="159"/>
      <c r="J1110" s="161"/>
      <c r="K1110" s="159"/>
      <c r="L1110" s="159"/>
      <c r="M1110" s="74"/>
      <c r="N1110" s="71" t="str">
        <f t="shared" si="41"/>
        <v/>
      </c>
      <c r="O1110" s="99" t="str">
        <f t="shared" si="42"/>
        <v>/</v>
      </c>
    </row>
    <row r="1111" spans="2:15" ht="20.100000000000001" customHeight="1">
      <c r="B1111" s="121"/>
      <c r="C1111" s="121"/>
      <c r="D1111" s="144"/>
      <c r="E1111" s="142"/>
      <c r="F1111" s="143"/>
      <c r="G1111" s="141"/>
      <c r="H1111" s="159"/>
      <c r="I1111" s="159"/>
      <c r="J1111" s="161"/>
      <c r="K1111" s="159"/>
      <c r="L1111" s="159"/>
      <c r="M1111" s="74"/>
      <c r="N1111" s="71" t="str">
        <f t="shared" si="41"/>
        <v/>
      </c>
      <c r="O1111" s="99" t="str">
        <f t="shared" si="42"/>
        <v>/</v>
      </c>
    </row>
    <row r="1112" spans="2:15" ht="20.100000000000001" customHeight="1">
      <c r="B1112" s="121"/>
      <c r="C1112" s="121"/>
      <c r="D1112" s="144"/>
      <c r="E1112" s="142"/>
      <c r="F1112" s="143"/>
      <c r="G1112" s="141"/>
      <c r="H1112" s="159"/>
      <c r="I1112" s="159"/>
      <c r="J1112" s="161"/>
      <c r="K1112" s="159"/>
      <c r="L1112" s="159"/>
      <c r="M1112" s="74"/>
      <c r="N1112" s="71" t="str">
        <f t="shared" si="41"/>
        <v/>
      </c>
      <c r="O1112" s="99" t="str">
        <f t="shared" si="42"/>
        <v>/</v>
      </c>
    </row>
    <row r="1113" spans="2:15" ht="20.100000000000001" customHeight="1">
      <c r="B1113" s="121"/>
      <c r="C1113" s="121"/>
      <c r="D1113" s="144"/>
      <c r="E1113" s="142"/>
      <c r="F1113" s="143"/>
      <c r="G1113" s="141"/>
      <c r="H1113" s="159"/>
      <c r="I1113" s="159"/>
      <c r="J1113" s="161"/>
      <c r="K1113" s="159"/>
      <c r="L1113" s="159"/>
      <c r="M1113" s="74"/>
      <c r="N1113" s="71" t="str">
        <f t="shared" si="41"/>
        <v/>
      </c>
      <c r="O1113" s="99" t="str">
        <f t="shared" si="42"/>
        <v>/</v>
      </c>
    </row>
    <row r="1114" spans="2:15" ht="20.100000000000001" customHeight="1">
      <c r="B1114" s="121"/>
      <c r="C1114" s="121"/>
      <c r="D1114" s="144"/>
      <c r="E1114" s="142"/>
      <c r="F1114" s="143"/>
      <c r="G1114" s="141"/>
      <c r="H1114" s="159"/>
      <c r="I1114" s="159"/>
      <c r="J1114" s="161"/>
      <c r="K1114" s="159"/>
      <c r="L1114" s="159"/>
      <c r="M1114" s="74"/>
      <c r="N1114" s="71" t="str">
        <f t="shared" si="41"/>
        <v/>
      </c>
      <c r="O1114" s="99" t="str">
        <f t="shared" si="42"/>
        <v>/</v>
      </c>
    </row>
    <row r="1115" spans="2:15" ht="20.100000000000001" customHeight="1">
      <c r="B1115" s="121"/>
      <c r="C1115" s="121"/>
      <c r="D1115" s="144"/>
      <c r="E1115" s="142"/>
      <c r="F1115" s="143"/>
      <c r="G1115" s="141"/>
      <c r="H1115" s="159"/>
      <c r="I1115" s="159"/>
      <c r="J1115" s="161"/>
      <c r="K1115" s="159"/>
      <c r="L1115" s="159"/>
      <c r="M1115" s="74"/>
      <c r="N1115" s="71" t="str">
        <f t="shared" si="41"/>
        <v/>
      </c>
      <c r="O1115" s="99" t="str">
        <f t="shared" si="42"/>
        <v>/</v>
      </c>
    </row>
    <row r="1116" spans="2:15" ht="20.100000000000001" customHeight="1">
      <c r="B1116" s="121"/>
      <c r="C1116" s="121"/>
      <c r="D1116" s="144"/>
      <c r="E1116" s="142"/>
      <c r="F1116" s="143"/>
      <c r="G1116" s="141"/>
      <c r="H1116" s="159"/>
      <c r="I1116" s="159"/>
      <c r="J1116" s="161"/>
      <c r="K1116" s="159"/>
      <c r="L1116" s="159"/>
      <c r="M1116" s="74"/>
      <c r="N1116" s="71" t="str">
        <f t="shared" si="41"/>
        <v/>
      </c>
      <c r="O1116" s="99" t="str">
        <f t="shared" si="42"/>
        <v>/</v>
      </c>
    </row>
    <row r="1117" spans="2:15" ht="20.100000000000001" customHeight="1">
      <c r="B1117" s="121"/>
      <c r="C1117" s="121"/>
      <c r="D1117" s="144"/>
      <c r="E1117" s="142"/>
      <c r="F1117" s="143"/>
      <c r="G1117" s="141"/>
      <c r="H1117" s="159"/>
      <c r="I1117" s="159"/>
      <c r="J1117" s="161"/>
      <c r="K1117" s="159"/>
      <c r="L1117" s="159"/>
      <c r="M1117" s="74"/>
      <c r="N1117" s="71" t="str">
        <f t="shared" si="41"/>
        <v/>
      </c>
      <c r="O1117" s="99" t="str">
        <f t="shared" si="42"/>
        <v>/</v>
      </c>
    </row>
    <row r="1118" spans="2:15" ht="20.100000000000001" customHeight="1">
      <c r="B1118" s="121"/>
      <c r="C1118" s="121"/>
      <c r="D1118" s="144"/>
      <c r="E1118" s="142"/>
      <c r="F1118" s="143"/>
      <c r="G1118" s="141"/>
      <c r="H1118" s="159"/>
      <c r="I1118" s="159"/>
      <c r="J1118" s="161"/>
      <c r="K1118" s="159"/>
      <c r="L1118" s="159"/>
      <c r="M1118" s="74"/>
      <c r="N1118" s="71" t="str">
        <f t="shared" si="41"/>
        <v/>
      </c>
      <c r="O1118" s="99" t="str">
        <f t="shared" si="42"/>
        <v>/</v>
      </c>
    </row>
    <row r="1119" spans="2:15" ht="20.100000000000001" customHeight="1">
      <c r="B1119" s="121"/>
      <c r="C1119" s="121"/>
      <c r="D1119" s="144"/>
      <c r="E1119" s="142"/>
      <c r="F1119" s="143"/>
      <c r="G1119" s="141"/>
      <c r="H1119" s="159"/>
      <c r="I1119" s="159"/>
      <c r="J1119" s="161"/>
      <c r="K1119" s="159"/>
      <c r="L1119" s="159"/>
      <c r="M1119" s="74"/>
      <c r="N1119" s="71" t="str">
        <f t="shared" si="41"/>
        <v/>
      </c>
      <c r="O1119" s="99" t="str">
        <f t="shared" si="42"/>
        <v>/</v>
      </c>
    </row>
    <row r="1120" spans="2:15" ht="20.100000000000001" customHeight="1">
      <c r="B1120" s="121"/>
      <c r="C1120" s="121"/>
      <c r="D1120" s="144"/>
      <c r="E1120" s="142"/>
      <c r="F1120" s="143"/>
      <c r="G1120" s="141"/>
      <c r="H1120" s="159"/>
      <c r="I1120" s="159"/>
      <c r="J1120" s="161"/>
      <c r="K1120" s="159"/>
      <c r="L1120" s="159"/>
      <c r="M1120" s="74"/>
      <c r="N1120" s="71" t="str">
        <f t="shared" si="41"/>
        <v/>
      </c>
      <c r="O1120" s="99" t="str">
        <f t="shared" si="42"/>
        <v>/</v>
      </c>
    </row>
    <row r="1121" spans="2:15" ht="20.100000000000001" customHeight="1">
      <c r="B1121" s="121"/>
      <c r="C1121" s="121"/>
      <c r="D1121" s="144"/>
      <c r="E1121" s="142"/>
      <c r="F1121" s="143"/>
      <c r="G1121" s="141"/>
      <c r="H1121" s="159"/>
      <c r="I1121" s="159"/>
      <c r="J1121" s="161"/>
      <c r="K1121" s="159"/>
      <c r="L1121" s="159"/>
      <c r="M1121" s="74"/>
      <c r="N1121" s="71" t="str">
        <f t="shared" si="41"/>
        <v/>
      </c>
      <c r="O1121" s="99" t="str">
        <f t="shared" si="42"/>
        <v>/</v>
      </c>
    </row>
    <row r="1122" spans="2:15" ht="20.100000000000001" customHeight="1">
      <c r="B1122" s="121"/>
      <c r="C1122" s="121"/>
      <c r="D1122" s="144"/>
      <c r="E1122" s="142"/>
      <c r="F1122" s="143"/>
      <c r="G1122" s="141"/>
      <c r="H1122" s="159"/>
      <c r="I1122" s="159"/>
      <c r="J1122" s="161"/>
      <c r="K1122" s="159"/>
      <c r="L1122" s="159"/>
      <c r="M1122" s="74"/>
      <c r="N1122" s="71" t="str">
        <f t="shared" si="41"/>
        <v/>
      </c>
      <c r="O1122" s="99" t="str">
        <f t="shared" si="42"/>
        <v>/</v>
      </c>
    </row>
    <row r="1123" spans="2:15" ht="20.100000000000001" customHeight="1">
      <c r="B1123" s="121"/>
      <c r="C1123" s="121"/>
      <c r="D1123" s="144"/>
      <c r="E1123" s="142"/>
      <c r="F1123" s="143"/>
      <c r="G1123" s="141"/>
      <c r="H1123" s="159"/>
      <c r="I1123" s="159"/>
      <c r="J1123" s="161"/>
      <c r="K1123" s="159"/>
      <c r="L1123" s="159"/>
      <c r="M1123" s="74"/>
      <c r="N1123" s="71" t="str">
        <f t="shared" si="41"/>
        <v/>
      </c>
      <c r="O1123" s="99" t="str">
        <f t="shared" si="42"/>
        <v>/</v>
      </c>
    </row>
    <row r="1124" spans="2:15" ht="20.100000000000001" customHeight="1">
      <c r="B1124" s="121"/>
      <c r="C1124" s="121"/>
      <c r="D1124" s="144"/>
      <c r="E1124" s="142"/>
      <c r="F1124" s="143"/>
      <c r="G1124" s="141"/>
      <c r="H1124" s="159"/>
      <c r="I1124" s="159"/>
      <c r="J1124" s="161"/>
      <c r="K1124" s="159"/>
      <c r="L1124" s="159"/>
      <c r="M1124" s="74"/>
      <c r="N1124" s="71" t="str">
        <f t="shared" si="41"/>
        <v/>
      </c>
      <c r="O1124" s="99" t="str">
        <f t="shared" si="42"/>
        <v>/</v>
      </c>
    </row>
    <row r="1125" spans="2:15" ht="20.100000000000001" customHeight="1">
      <c r="B1125" s="121"/>
      <c r="C1125" s="121"/>
      <c r="D1125" s="144"/>
      <c r="E1125" s="142"/>
      <c r="F1125" s="143"/>
      <c r="G1125" s="141"/>
      <c r="H1125" s="159"/>
      <c r="I1125" s="159"/>
      <c r="J1125" s="161"/>
      <c r="K1125" s="159"/>
      <c r="L1125" s="159"/>
      <c r="M1125" s="74"/>
      <c r="N1125" s="71" t="str">
        <f t="shared" si="41"/>
        <v/>
      </c>
      <c r="O1125" s="99" t="str">
        <f t="shared" si="42"/>
        <v>/</v>
      </c>
    </row>
    <row r="1126" spans="2:15" ht="20.100000000000001" customHeight="1">
      <c r="B1126" s="121"/>
      <c r="C1126" s="121"/>
      <c r="D1126" s="144"/>
      <c r="E1126" s="142"/>
      <c r="F1126" s="143"/>
      <c r="G1126" s="141"/>
      <c r="H1126" s="159"/>
      <c r="I1126" s="159"/>
      <c r="J1126" s="161"/>
      <c r="K1126" s="159"/>
      <c r="L1126" s="159"/>
      <c r="M1126" s="74"/>
      <c r="N1126" s="71" t="str">
        <f t="shared" si="41"/>
        <v/>
      </c>
      <c r="O1126" s="99" t="str">
        <f t="shared" si="42"/>
        <v>/</v>
      </c>
    </row>
    <row r="1127" spans="2:15" ht="20.100000000000001" customHeight="1">
      <c r="B1127" s="121"/>
      <c r="C1127" s="121"/>
      <c r="D1127" s="144"/>
      <c r="E1127" s="142"/>
      <c r="F1127" s="143"/>
      <c r="G1127" s="141"/>
      <c r="H1127" s="159"/>
      <c r="I1127" s="159"/>
      <c r="J1127" s="161"/>
      <c r="K1127" s="159"/>
      <c r="L1127" s="159"/>
      <c r="M1127" s="74"/>
      <c r="N1127" s="71" t="str">
        <f t="shared" si="41"/>
        <v/>
      </c>
      <c r="O1127" s="99" t="str">
        <f t="shared" si="42"/>
        <v>/</v>
      </c>
    </row>
    <row r="1128" spans="2:15" ht="20.100000000000001" customHeight="1">
      <c r="B1128" s="121"/>
      <c r="C1128" s="121"/>
      <c r="D1128" s="144"/>
      <c r="E1128" s="142"/>
      <c r="F1128" s="143"/>
      <c r="G1128" s="141"/>
      <c r="H1128" s="159"/>
      <c r="I1128" s="159"/>
      <c r="J1128" s="161"/>
      <c r="K1128" s="159"/>
      <c r="L1128" s="159"/>
      <c r="M1128" s="74"/>
      <c r="N1128" s="71" t="str">
        <f t="shared" si="41"/>
        <v/>
      </c>
      <c r="O1128" s="99" t="str">
        <f t="shared" si="42"/>
        <v>/</v>
      </c>
    </row>
    <row r="1129" spans="2:15" ht="20.100000000000001" customHeight="1">
      <c r="B1129" s="121"/>
      <c r="C1129" s="121"/>
      <c r="D1129" s="144"/>
      <c r="E1129" s="142"/>
      <c r="F1129" s="143"/>
      <c r="G1129" s="141"/>
      <c r="H1129" s="159"/>
      <c r="I1129" s="159"/>
      <c r="J1129" s="161"/>
      <c r="K1129" s="159"/>
      <c r="L1129" s="159"/>
      <c r="M1129" s="74"/>
      <c r="N1129" s="71" t="str">
        <f t="shared" si="41"/>
        <v/>
      </c>
      <c r="O1129" s="99" t="str">
        <f t="shared" si="42"/>
        <v>/</v>
      </c>
    </row>
    <row r="1130" spans="2:15" ht="20.100000000000001" customHeight="1">
      <c r="B1130" s="121"/>
      <c r="C1130" s="121"/>
      <c r="D1130" s="144"/>
      <c r="E1130" s="142"/>
      <c r="F1130" s="143"/>
      <c r="G1130" s="141"/>
      <c r="H1130" s="159"/>
      <c r="I1130" s="159"/>
      <c r="J1130" s="161"/>
      <c r="K1130" s="159"/>
      <c r="L1130" s="159"/>
      <c r="M1130" s="74"/>
      <c r="N1130" s="71" t="str">
        <f t="shared" si="41"/>
        <v/>
      </c>
      <c r="O1130" s="99" t="str">
        <f t="shared" si="42"/>
        <v>/</v>
      </c>
    </row>
    <row r="1131" spans="2:15" ht="20.100000000000001" customHeight="1">
      <c r="B1131" s="121"/>
      <c r="C1131" s="121"/>
      <c r="D1131" s="144"/>
      <c r="E1131" s="142"/>
      <c r="F1131" s="143"/>
      <c r="G1131" s="141"/>
      <c r="H1131" s="159"/>
      <c r="I1131" s="159"/>
      <c r="J1131" s="161"/>
      <c r="K1131" s="159"/>
      <c r="L1131" s="159"/>
      <c r="M1131" s="74"/>
      <c r="N1131" s="71" t="str">
        <f t="shared" si="41"/>
        <v/>
      </c>
      <c r="O1131" s="99" t="str">
        <f t="shared" si="42"/>
        <v>/</v>
      </c>
    </row>
    <row r="1132" spans="2:15" ht="20.100000000000001" customHeight="1">
      <c r="B1132" s="121"/>
      <c r="C1132" s="121"/>
      <c r="D1132" s="144"/>
      <c r="E1132" s="142"/>
      <c r="F1132" s="143"/>
      <c r="G1132" s="141"/>
      <c r="H1132" s="159"/>
      <c r="I1132" s="159"/>
      <c r="J1132" s="161"/>
      <c r="K1132" s="159"/>
      <c r="L1132" s="159"/>
      <c r="M1132" s="74"/>
      <c r="N1132" s="71" t="str">
        <f t="shared" si="41"/>
        <v/>
      </c>
      <c r="O1132" s="99" t="str">
        <f t="shared" si="42"/>
        <v>/</v>
      </c>
    </row>
    <row r="1133" spans="2:15" ht="20.100000000000001" customHeight="1">
      <c r="B1133" s="121"/>
      <c r="C1133" s="121"/>
      <c r="D1133" s="144"/>
      <c r="E1133" s="142"/>
      <c r="F1133" s="143"/>
      <c r="G1133" s="141"/>
      <c r="H1133" s="159"/>
      <c r="I1133" s="159"/>
      <c r="J1133" s="161"/>
      <c r="K1133" s="159"/>
      <c r="L1133" s="159"/>
      <c r="M1133" s="74"/>
      <c r="N1133" s="71" t="str">
        <f t="shared" si="41"/>
        <v/>
      </c>
      <c r="O1133" s="99" t="str">
        <f t="shared" si="42"/>
        <v>/</v>
      </c>
    </row>
    <row r="1134" spans="2:15" ht="20.100000000000001" customHeight="1">
      <c r="B1134" s="121"/>
      <c r="C1134" s="121"/>
      <c r="D1134" s="144"/>
      <c r="E1134" s="142"/>
      <c r="F1134" s="143"/>
      <c r="G1134" s="141"/>
      <c r="H1134" s="159"/>
      <c r="I1134" s="159"/>
      <c r="J1134" s="161"/>
      <c r="K1134" s="159"/>
      <c r="L1134" s="159"/>
      <c r="M1134" s="74"/>
      <c r="N1134" s="71" t="str">
        <f t="shared" si="41"/>
        <v/>
      </c>
      <c r="O1134" s="99" t="str">
        <f t="shared" si="42"/>
        <v>/</v>
      </c>
    </row>
    <row r="1135" spans="2:15" ht="20.100000000000001" customHeight="1">
      <c r="B1135" s="121"/>
      <c r="C1135" s="121"/>
      <c r="D1135" s="144"/>
      <c r="E1135" s="142"/>
      <c r="F1135" s="143"/>
      <c r="G1135" s="141"/>
      <c r="H1135" s="159"/>
      <c r="I1135" s="159"/>
      <c r="J1135" s="161"/>
      <c r="K1135" s="159"/>
      <c r="L1135" s="159"/>
      <c r="M1135" s="74"/>
      <c r="N1135" s="71" t="str">
        <f t="shared" si="41"/>
        <v/>
      </c>
      <c r="O1135" s="99" t="str">
        <f t="shared" si="42"/>
        <v>/</v>
      </c>
    </row>
    <row r="1136" spans="2:15" ht="20.100000000000001" customHeight="1">
      <c r="B1136" s="121"/>
      <c r="C1136" s="121"/>
      <c r="D1136" s="144"/>
      <c r="E1136" s="142"/>
      <c r="F1136" s="143"/>
      <c r="G1136" s="141"/>
      <c r="H1136" s="159"/>
      <c r="I1136" s="159"/>
      <c r="J1136" s="161"/>
      <c r="K1136" s="159"/>
      <c r="L1136" s="159"/>
      <c r="M1136" s="74"/>
      <c r="N1136" s="71" t="str">
        <f t="shared" si="41"/>
        <v/>
      </c>
      <c r="O1136" s="99" t="str">
        <f t="shared" si="42"/>
        <v>/</v>
      </c>
    </row>
    <row r="1137" spans="2:15" ht="20.100000000000001" customHeight="1">
      <c r="B1137" s="121"/>
      <c r="C1137" s="121"/>
      <c r="D1137" s="144"/>
      <c r="E1137" s="142"/>
      <c r="F1137" s="143"/>
      <c r="G1137" s="141"/>
      <c r="H1137" s="159"/>
      <c r="I1137" s="159"/>
      <c r="J1137" s="161"/>
      <c r="K1137" s="159"/>
      <c r="L1137" s="159"/>
      <c r="M1137" s="74"/>
      <c r="N1137" s="71" t="str">
        <f t="shared" si="41"/>
        <v/>
      </c>
      <c r="O1137" s="99" t="str">
        <f t="shared" si="42"/>
        <v>/</v>
      </c>
    </row>
    <row r="1138" spans="2:15" ht="20.100000000000001" customHeight="1">
      <c r="B1138" s="121"/>
      <c r="C1138" s="121"/>
      <c r="D1138" s="144"/>
      <c r="E1138" s="142"/>
      <c r="F1138" s="143"/>
      <c r="G1138" s="141"/>
      <c r="H1138" s="159"/>
      <c r="I1138" s="159"/>
      <c r="J1138" s="161"/>
      <c r="K1138" s="159"/>
      <c r="L1138" s="159"/>
      <c r="M1138" s="74"/>
      <c r="N1138" s="71" t="str">
        <f t="shared" si="41"/>
        <v/>
      </c>
      <c r="O1138" s="99" t="str">
        <f t="shared" si="42"/>
        <v>/</v>
      </c>
    </row>
    <row r="1139" spans="2:15" ht="20.100000000000001" customHeight="1">
      <c r="B1139" s="121"/>
      <c r="C1139" s="121"/>
      <c r="D1139" s="144"/>
      <c r="E1139" s="142"/>
      <c r="F1139" s="143"/>
      <c r="G1139" s="141"/>
      <c r="H1139" s="159"/>
      <c r="I1139" s="159"/>
      <c r="J1139" s="161"/>
      <c r="K1139" s="159"/>
      <c r="L1139" s="159"/>
      <c r="M1139" s="74"/>
      <c r="N1139" s="71" t="str">
        <f t="shared" si="41"/>
        <v/>
      </c>
      <c r="O1139" s="99" t="str">
        <f t="shared" si="42"/>
        <v>/</v>
      </c>
    </row>
    <row r="1140" spans="2:15" ht="20.100000000000001" customHeight="1">
      <c r="B1140" s="121"/>
      <c r="C1140" s="121"/>
      <c r="D1140" s="144"/>
      <c r="E1140" s="142"/>
      <c r="F1140" s="143"/>
      <c r="G1140" s="141"/>
      <c r="H1140" s="159"/>
      <c r="I1140" s="159"/>
      <c r="J1140" s="161"/>
      <c r="K1140" s="159"/>
      <c r="L1140" s="159"/>
      <c r="M1140" s="74"/>
      <c r="N1140" s="71" t="str">
        <f t="shared" si="41"/>
        <v/>
      </c>
      <c r="O1140" s="99" t="str">
        <f t="shared" si="42"/>
        <v>/</v>
      </c>
    </row>
    <row r="1141" spans="2:15" ht="20.100000000000001" customHeight="1">
      <c r="B1141" s="121"/>
      <c r="C1141" s="121"/>
      <c r="D1141" s="144"/>
      <c r="E1141" s="142"/>
      <c r="F1141" s="143"/>
      <c r="G1141" s="141"/>
      <c r="H1141" s="159"/>
      <c r="I1141" s="159"/>
      <c r="J1141" s="161"/>
      <c r="K1141" s="159"/>
      <c r="L1141" s="159"/>
      <c r="M1141" s="74"/>
      <c r="N1141" s="71" t="str">
        <f t="shared" si="41"/>
        <v/>
      </c>
      <c r="O1141" s="99" t="str">
        <f t="shared" si="42"/>
        <v>/</v>
      </c>
    </row>
    <row r="1142" spans="2:15" ht="20.100000000000001" customHeight="1">
      <c r="B1142" s="121"/>
      <c r="C1142" s="121"/>
      <c r="D1142" s="144"/>
      <c r="E1142" s="142"/>
      <c r="F1142" s="143"/>
      <c r="G1142" s="141"/>
      <c r="H1142" s="159"/>
      <c r="I1142" s="159"/>
      <c r="J1142" s="161"/>
      <c r="K1142" s="159"/>
      <c r="L1142" s="159"/>
      <c r="M1142" s="74"/>
      <c r="N1142" s="71" t="str">
        <f t="shared" si="41"/>
        <v/>
      </c>
      <c r="O1142" s="99" t="str">
        <f t="shared" si="42"/>
        <v>/</v>
      </c>
    </row>
    <row r="1143" spans="2:15" ht="20.100000000000001" customHeight="1">
      <c r="B1143" s="121"/>
      <c r="C1143" s="121"/>
      <c r="D1143" s="144"/>
      <c r="E1143" s="142"/>
      <c r="F1143" s="143"/>
      <c r="G1143" s="141"/>
      <c r="H1143" s="159"/>
      <c r="I1143" s="159"/>
      <c r="J1143" s="161"/>
      <c r="K1143" s="159"/>
      <c r="L1143" s="159"/>
      <c r="M1143" s="74"/>
      <c r="N1143" s="71" t="str">
        <f t="shared" si="41"/>
        <v/>
      </c>
      <c r="O1143" s="99" t="str">
        <f t="shared" si="42"/>
        <v>/</v>
      </c>
    </row>
    <row r="1144" spans="2:15" ht="20.100000000000001" customHeight="1">
      <c r="B1144" s="121"/>
      <c r="C1144" s="121"/>
      <c r="D1144" s="144"/>
      <c r="E1144" s="142"/>
      <c r="F1144" s="143"/>
      <c r="G1144" s="141"/>
      <c r="H1144" s="159"/>
      <c r="I1144" s="159"/>
      <c r="J1144" s="161"/>
      <c r="K1144" s="159"/>
      <c r="L1144" s="159"/>
      <c r="M1144" s="74"/>
      <c r="N1144" s="71" t="str">
        <f t="shared" si="41"/>
        <v/>
      </c>
      <c r="O1144" s="99" t="str">
        <f t="shared" si="42"/>
        <v>/</v>
      </c>
    </row>
    <row r="1145" spans="2:15" ht="20.100000000000001" customHeight="1">
      <c r="B1145" s="121"/>
      <c r="C1145" s="121"/>
      <c r="D1145" s="144"/>
      <c r="E1145" s="142"/>
      <c r="F1145" s="143"/>
      <c r="G1145" s="141"/>
      <c r="H1145" s="159"/>
      <c r="I1145" s="159"/>
      <c r="J1145" s="161"/>
      <c r="K1145" s="159"/>
      <c r="L1145" s="159"/>
      <c r="M1145" s="74"/>
      <c r="N1145" s="71" t="str">
        <f t="shared" si="41"/>
        <v/>
      </c>
      <c r="O1145" s="99" t="str">
        <f t="shared" si="42"/>
        <v>/</v>
      </c>
    </row>
    <row r="1146" spans="2:15" ht="20.100000000000001" customHeight="1">
      <c r="B1146" s="121"/>
      <c r="C1146" s="121"/>
      <c r="D1146" s="144"/>
      <c r="E1146" s="142"/>
      <c r="F1146" s="143"/>
      <c r="G1146" s="141"/>
      <c r="H1146" s="159"/>
      <c r="I1146" s="159"/>
      <c r="J1146" s="161"/>
      <c r="K1146" s="159"/>
      <c r="L1146" s="159"/>
      <c r="M1146" s="74"/>
      <c r="N1146" s="71" t="str">
        <f t="shared" si="41"/>
        <v/>
      </c>
      <c r="O1146" s="99" t="str">
        <f t="shared" si="42"/>
        <v>/</v>
      </c>
    </row>
    <row r="1147" spans="2:15" ht="20.100000000000001" customHeight="1">
      <c r="B1147" s="121"/>
      <c r="C1147" s="121"/>
      <c r="D1147" s="144"/>
      <c r="E1147" s="142"/>
      <c r="F1147" s="143"/>
      <c r="G1147" s="141"/>
      <c r="H1147" s="159"/>
      <c r="I1147" s="159"/>
      <c r="J1147" s="161"/>
      <c r="K1147" s="159"/>
      <c r="L1147" s="159"/>
      <c r="M1147" s="74"/>
      <c r="N1147" s="71" t="str">
        <f t="shared" si="41"/>
        <v/>
      </c>
      <c r="O1147" s="99" t="str">
        <f t="shared" si="42"/>
        <v>/</v>
      </c>
    </row>
    <row r="1148" spans="2:15" ht="20.100000000000001" customHeight="1">
      <c r="B1148" s="121"/>
      <c r="C1148" s="121"/>
      <c r="D1148" s="144"/>
      <c r="E1148" s="142"/>
      <c r="F1148" s="143"/>
      <c r="G1148" s="141"/>
      <c r="H1148" s="159"/>
      <c r="I1148" s="159"/>
      <c r="J1148" s="161"/>
      <c r="K1148" s="159"/>
      <c r="L1148" s="159"/>
      <c r="M1148" s="74"/>
      <c r="N1148" s="71" t="str">
        <f t="shared" si="41"/>
        <v/>
      </c>
      <c r="O1148" s="99" t="str">
        <f t="shared" si="42"/>
        <v>/</v>
      </c>
    </row>
    <row r="1149" spans="2:15" ht="20.100000000000001" customHeight="1">
      <c r="B1149" s="121"/>
      <c r="C1149" s="121"/>
      <c r="D1149" s="144"/>
      <c r="E1149" s="142"/>
      <c r="F1149" s="143"/>
      <c r="G1149" s="141"/>
      <c r="H1149" s="159"/>
      <c r="I1149" s="159"/>
      <c r="J1149" s="161"/>
      <c r="K1149" s="159"/>
      <c r="L1149" s="159"/>
      <c r="M1149" s="74"/>
      <c r="N1149" s="71" t="str">
        <f t="shared" si="41"/>
        <v/>
      </c>
      <c r="O1149" s="99" t="str">
        <f t="shared" si="42"/>
        <v>/</v>
      </c>
    </row>
    <row r="1150" spans="2:15" ht="20.100000000000001" customHeight="1">
      <c r="B1150" s="121"/>
      <c r="C1150" s="121"/>
      <c r="D1150" s="144"/>
      <c r="E1150" s="142"/>
      <c r="F1150" s="143"/>
      <c r="G1150" s="141"/>
      <c r="H1150" s="159"/>
      <c r="I1150" s="159"/>
      <c r="J1150" s="161"/>
      <c r="K1150" s="159"/>
      <c r="L1150" s="159"/>
      <c r="M1150" s="74"/>
      <c r="N1150" s="71" t="str">
        <f t="shared" si="41"/>
        <v/>
      </c>
      <c r="O1150" s="99" t="str">
        <f t="shared" si="42"/>
        <v>/</v>
      </c>
    </row>
    <row r="1151" spans="2:15" ht="20.100000000000001" customHeight="1">
      <c r="B1151" s="121"/>
      <c r="C1151" s="121"/>
      <c r="D1151" s="144"/>
      <c r="E1151" s="142"/>
      <c r="F1151" s="143"/>
      <c r="G1151" s="141"/>
      <c r="H1151" s="159"/>
      <c r="I1151" s="159"/>
      <c r="J1151" s="161"/>
      <c r="K1151" s="159"/>
      <c r="L1151" s="159"/>
      <c r="M1151" s="74"/>
      <c r="N1151" s="71" t="str">
        <f t="shared" si="41"/>
        <v/>
      </c>
      <c r="O1151" s="99" t="str">
        <f t="shared" si="42"/>
        <v>/</v>
      </c>
    </row>
    <row r="1152" spans="2:15" ht="20.100000000000001" customHeight="1">
      <c r="B1152" s="121"/>
      <c r="C1152" s="121"/>
      <c r="D1152" s="144"/>
      <c r="E1152" s="142"/>
      <c r="F1152" s="143"/>
      <c r="G1152" s="141"/>
      <c r="H1152" s="159"/>
      <c r="I1152" s="159"/>
      <c r="J1152" s="161"/>
      <c r="K1152" s="159"/>
      <c r="L1152" s="159"/>
      <c r="M1152" s="74"/>
      <c r="N1152" s="71" t="str">
        <f t="shared" si="41"/>
        <v/>
      </c>
      <c r="O1152" s="99" t="str">
        <f t="shared" si="42"/>
        <v>/</v>
      </c>
    </row>
    <row r="1153" spans="2:15" ht="20.100000000000001" customHeight="1">
      <c r="B1153" s="121"/>
      <c r="C1153" s="121"/>
      <c r="D1153" s="144"/>
      <c r="E1153" s="142"/>
      <c r="F1153" s="143"/>
      <c r="G1153" s="141"/>
      <c r="H1153" s="159"/>
      <c r="I1153" s="159"/>
      <c r="J1153" s="161"/>
      <c r="K1153" s="159"/>
      <c r="L1153" s="159"/>
      <c r="M1153" s="74"/>
      <c r="N1153" s="71" t="str">
        <f t="shared" si="41"/>
        <v/>
      </c>
      <c r="O1153" s="99" t="str">
        <f t="shared" si="42"/>
        <v>/</v>
      </c>
    </row>
    <row r="1154" spans="2:15" ht="20.100000000000001" customHeight="1">
      <c r="B1154" s="121"/>
      <c r="C1154" s="121"/>
      <c r="D1154" s="144"/>
      <c r="E1154" s="142"/>
      <c r="F1154" s="143"/>
      <c r="G1154" s="141"/>
      <c r="H1154" s="159"/>
      <c r="I1154" s="159"/>
      <c r="J1154" s="161"/>
      <c r="K1154" s="159"/>
      <c r="L1154" s="159"/>
      <c r="M1154" s="74"/>
      <c r="N1154" s="71" t="str">
        <f t="shared" si="41"/>
        <v/>
      </c>
      <c r="O1154" s="99" t="str">
        <f t="shared" si="42"/>
        <v>/</v>
      </c>
    </row>
    <row r="1155" spans="2:15" ht="20.100000000000001" customHeight="1">
      <c r="B1155" s="121"/>
      <c r="C1155" s="121"/>
      <c r="D1155" s="144"/>
      <c r="E1155" s="142"/>
      <c r="F1155" s="143"/>
      <c r="G1155" s="141"/>
      <c r="H1155" s="159"/>
      <c r="I1155" s="159"/>
      <c r="J1155" s="161"/>
      <c r="K1155" s="159"/>
      <c r="L1155" s="159"/>
      <c r="M1155" s="74"/>
      <c r="N1155" s="71" t="str">
        <f t="shared" si="41"/>
        <v/>
      </c>
      <c r="O1155" s="99" t="str">
        <f t="shared" si="42"/>
        <v>/</v>
      </c>
    </row>
    <row r="1156" spans="2:15" ht="20.100000000000001" customHeight="1">
      <c r="B1156" s="121"/>
      <c r="C1156" s="121"/>
      <c r="D1156" s="144"/>
      <c r="E1156" s="142"/>
      <c r="F1156" s="143"/>
      <c r="G1156" s="141"/>
      <c r="H1156" s="159"/>
      <c r="I1156" s="159"/>
      <c r="J1156" s="161"/>
      <c r="K1156" s="159"/>
      <c r="L1156" s="159"/>
      <c r="M1156" s="74"/>
      <c r="N1156" s="71" t="str">
        <f t="shared" ref="N1156:N1219" si="43">B1156&amp;C1156</f>
        <v/>
      </c>
      <c r="O1156" s="99" t="str">
        <f t="shared" ref="O1156:O1219" si="44">B1156&amp;"/"&amp;C1156</f>
        <v>/</v>
      </c>
    </row>
    <row r="1157" spans="2:15" ht="20.100000000000001" customHeight="1">
      <c r="B1157" s="121"/>
      <c r="C1157" s="121"/>
      <c r="D1157" s="144"/>
      <c r="E1157" s="142"/>
      <c r="F1157" s="143"/>
      <c r="G1157" s="141"/>
      <c r="H1157" s="159"/>
      <c r="I1157" s="159"/>
      <c r="J1157" s="161"/>
      <c r="K1157" s="159"/>
      <c r="L1157" s="159"/>
      <c r="M1157" s="74"/>
      <c r="N1157" s="71" t="str">
        <f t="shared" si="43"/>
        <v/>
      </c>
      <c r="O1157" s="99" t="str">
        <f t="shared" si="44"/>
        <v>/</v>
      </c>
    </row>
    <row r="1158" spans="2:15" ht="20.100000000000001" customHeight="1">
      <c r="B1158" s="121"/>
      <c r="C1158" s="121"/>
      <c r="D1158" s="144"/>
      <c r="E1158" s="142"/>
      <c r="F1158" s="143"/>
      <c r="G1158" s="141"/>
      <c r="H1158" s="159"/>
      <c r="I1158" s="159"/>
      <c r="J1158" s="161"/>
      <c r="K1158" s="159"/>
      <c r="L1158" s="159"/>
      <c r="M1158" s="74"/>
      <c r="N1158" s="71" t="str">
        <f t="shared" si="43"/>
        <v/>
      </c>
      <c r="O1158" s="99" t="str">
        <f t="shared" si="44"/>
        <v>/</v>
      </c>
    </row>
    <row r="1159" spans="2:15" ht="20.100000000000001" customHeight="1">
      <c r="B1159" s="121"/>
      <c r="C1159" s="121"/>
      <c r="D1159" s="144"/>
      <c r="E1159" s="142"/>
      <c r="F1159" s="143"/>
      <c r="G1159" s="141"/>
      <c r="H1159" s="159"/>
      <c r="I1159" s="159"/>
      <c r="J1159" s="161"/>
      <c r="K1159" s="159"/>
      <c r="L1159" s="159"/>
      <c r="M1159" s="74"/>
      <c r="N1159" s="71" t="str">
        <f t="shared" si="43"/>
        <v/>
      </c>
      <c r="O1159" s="99" t="str">
        <f t="shared" si="44"/>
        <v>/</v>
      </c>
    </row>
    <row r="1160" spans="2:15" ht="20.100000000000001" customHeight="1">
      <c r="B1160" s="121"/>
      <c r="C1160" s="121"/>
      <c r="D1160" s="144"/>
      <c r="E1160" s="142"/>
      <c r="F1160" s="143"/>
      <c r="G1160" s="141"/>
      <c r="H1160" s="159"/>
      <c r="I1160" s="159"/>
      <c r="J1160" s="161"/>
      <c r="K1160" s="159"/>
      <c r="L1160" s="159"/>
      <c r="M1160" s="74"/>
      <c r="N1160" s="71" t="str">
        <f t="shared" si="43"/>
        <v/>
      </c>
      <c r="O1160" s="99" t="str">
        <f t="shared" si="44"/>
        <v>/</v>
      </c>
    </row>
    <row r="1161" spans="2:15" ht="20.100000000000001" customHeight="1">
      <c r="B1161" s="121"/>
      <c r="C1161" s="121"/>
      <c r="D1161" s="144"/>
      <c r="E1161" s="142"/>
      <c r="F1161" s="143"/>
      <c r="G1161" s="141"/>
      <c r="H1161" s="159"/>
      <c r="I1161" s="159"/>
      <c r="J1161" s="161"/>
      <c r="K1161" s="159"/>
      <c r="L1161" s="159"/>
      <c r="M1161" s="74"/>
      <c r="N1161" s="71" t="str">
        <f t="shared" si="43"/>
        <v/>
      </c>
      <c r="O1161" s="99" t="str">
        <f t="shared" si="44"/>
        <v>/</v>
      </c>
    </row>
    <row r="1162" spans="2:15" ht="20.100000000000001" customHeight="1">
      <c r="B1162" s="121"/>
      <c r="C1162" s="121"/>
      <c r="D1162" s="144"/>
      <c r="E1162" s="142"/>
      <c r="F1162" s="143"/>
      <c r="G1162" s="141"/>
      <c r="H1162" s="159"/>
      <c r="I1162" s="159"/>
      <c r="J1162" s="161"/>
      <c r="K1162" s="159"/>
      <c r="L1162" s="159"/>
      <c r="M1162" s="74"/>
      <c r="N1162" s="71" t="str">
        <f t="shared" si="43"/>
        <v/>
      </c>
      <c r="O1162" s="99" t="str">
        <f t="shared" si="44"/>
        <v>/</v>
      </c>
    </row>
    <row r="1163" spans="2:15" ht="20.100000000000001" customHeight="1">
      <c r="B1163" s="121"/>
      <c r="C1163" s="121"/>
      <c r="D1163" s="144"/>
      <c r="E1163" s="142"/>
      <c r="F1163" s="143"/>
      <c r="G1163" s="141"/>
      <c r="H1163" s="159"/>
      <c r="I1163" s="159"/>
      <c r="J1163" s="161"/>
      <c r="K1163" s="159"/>
      <c r="L1163" s="159"/>
      <c r="M1163" s="74"/>
      <c r="N1163" s="71" t="str">
        <f t="shared" si="43"/>
        <v/>
      </c>
      <c r="O1163" s="99" t="str">
        <f t="shared" si="44"/>
        <v>/</v>
      </c>
    </row>
    <row r="1164" spans="2:15" ht="20.100000000000001" customHeight="1">
      <c r="B1164" s="121"/>
      <c r="C1164" s="121"/>
      <c r="D1164" s="144"/>
      <c r="E1164" s="142"/>
      <c r="F1164" s="143"/>
      <c r="G1164" s="141"/>
      <c r="H1164" s="159"/>
      <c r="I1164" s="159"/>
      <c r="J1164" s="161"/>
      <c r="K1164" s="159"/>
      <c r="L1164" s="159"/>
      <c r="M1164" s="74"/>
      <c r="N1164" s="71" t="str">
        <f t="shared" si="43"/>
        <v/>
      </c>
      <c r="O1164" s="99" t="str">
        <f t="shared" si="44"/>
        <v>/</v>
      </c>
    </row>
    <row r="1165" spans="2:15" ht="20.100000000000001" customHeight="1">
      <c r="B1165" s="121"/>
      <c r="C1165" s="121"/>
      <c r="D1165" s="144"/>
      <c r="E1165" s="142"/>
      <c r="F1165" s="143"/>
      <c r="G1165" s="141"/>
      <c r="H1165" s="159"/>
      <c r="I1165" s="159"/>
      <c r="J1165" s="161"/>
      <c r="K1165" s="159"/>
      <c r="L1165" s="159"/>
      <c r="M1165" s="74"/>
      <c r="N1165" s="71" t="str">
        <f t="shared" si="43"/>
        <v/>
      </c>
      <c r="O1165" s="99" t="str">
        <f t="shared" si="44"/>
        <v>/</v>
      </c>
    </row>
    <row r="1166" spans="2:15" ht="20.100000000000001" customHeight="1">
      <c r="B1166" s="121"/>
      <c r="C1166" s="121"/>
      <c r="D1166" s="144"/>
      <c r="E1166" s="142"/>
      <c r="F1166" s="143"/>
      <c r="G1166" s="141"/>
      <c r="H1166" s="159"/>
      <c r="I1166" s="159"/>
      <c r="J1166" s="161"/>
      <c r="K1166" s="159"/>
      <c r="L1166" s="159"/>
      <c r="M1166" s="74"/>
      <c r="N1166" s="71" t="str">
        <f t="shared" si="43"/>
        <v/>
      </c>
      <c r="O1166" s="99" t="str">
        <f t="shared" si="44"/>
        <v>/</v>
      </c>
    </row>
    <row r="1167" spans="2:15" ht="20.100000000000001" customHeight="1">
      <c r="B1167" s="121"/>
      <c r="C1167" s="121"/>
      <c r="D1167" s="144"/>
      <c r="E1167" s="142"/>
      <c r="F1167" s="143"/>
      <c r="G1167" s="141"/>
      <c r="H1167" s="159"/>
      <c r="I1167" s="159"/>
      <c r="J1167" s="161"/>
      <c r="K1167" s="159"/>
      <c r="L1167" s="159"/>
      <c r="M1167" s="74"/>
      <c r="N1167" s="71" t="str">
        <f t="shared" si="43"/>
        <v/>
      </c>
      <c r="O1167" s="99" t="str">
        <f t="shared" si="44"/>
        <v>/</v>
      </c>
    </row>
    <row r="1168" spans="2:15" ht="20.100000000000001" customHeight="1">
      <c r="B1168" s="121"/>
      <c r="C1168" s="121"/>
      <c r="D1168" s="144"/>
      <c r="E1168" s="142"/>
      <c r="F1168" s="143"/>
      <c r="G1168" s="141"/>
      <c r="H1168" s="159"/>
      <c r="I1168" s="159"/>
      <c r="J1168" s="161"/>
      <c r="K1168" s="159"/>
      <c r="L1168" s="159"/>
      <c r="M1168" s="74"/>
      <c r="N1168" s="71" t="str">
        <f t="shared" si="43"/>
        <v/>
      </c>
      <c r="O1168" s="99" t="str">
        <f t="shared" si="44"/>
        <v>/</v>
      </c>
    </row>
    <row r="1169" spans="2:15" ht="20.100000000000001" customHeight="1">
      <c r="B1169" s="121"/>
      <c r="C1169" s="121"/>
      <c r="D1169" s="144"/>
      <c r="E1169" s="142"/>
      <c r="F1169" s="143"/>
      <c r="G1169" s="141"/>
      <c r="H1169" s="159"/>
      <c r="I1169" s="159"/>
      <c r="J1169" s="161"/>
      <c r="K1169" s="159"/>
      <c r="L1169" s="159"/>
      <c r="M1169" s="74"/>
      <c r="N1169" s="71" t="str">
        <f t="shared" si="43"/>
        <v/>
      </c>
      <c r="O1169" s="99" t="str">
        <f t="shared" si="44"/>
        <v>/</v>
      </c>
    </row>
    <row r="1170" spans="2:15" ht="20.100000000000001" customHeight="1">
      <c r="B1170" s="121"/>
      <c r="C1170" s="121"/>
      <c r="D1170" s="144"/>
      <c r="E1170" s="142"/>
      <c r="F1170" s="143"/>
      <c r="G1170" s="141"/>
      <c r="H1170" s="159"/>
      <c r="I1170" s="159"/>
      <c r="J1170" s="161"/>
      <c r="K1170" s="159"/>
      <c r="L1170" s="159"/>
      <c r="M1170" s="74"/>
      <c r="N1170" s="71" t="str">
        <f t="shared" si="43"/>
        <v/>
      </c>
      <c r="O1170" s="99" t="str">
        <f t="shared" si="44"/>
        <v>/</v>
      </c>
    </row>
    <row r="1171" spans="2:15" ht="20.100000000000001" customHeight="1">
      <c r="B1171" s="121"/>
      <c r="C1171" s="121"/>
      <c r="D1171" s="144"/>
      <c r="E1171" s="142"/>
      <c r="F1171" s="143"/>
      <c r="G1171" s="141"/>
      <c r="H1171" s="159"/>
      <c r="I1171" s="159"/>
      <c r="J1171" s="161"/>
      <c r="K1171" s="159"/>
      <c r="L1171" s="159"/>
      <c r="M1171" s="74"/>
      <c r="N1171" s="71" t="str">
        <f t="shared" si="43"/>
        <v/>
      </c>
      <c r="O1171" s="99" t="str">
        <f t="shared" si="44"/>
        <v>/</v>
      </c>
    </row>
    <row r="1172" spans="2:15" ht="20.100000000000001" customHeight="1">
      <c r="B1172" s="121"/>
      <c r="C1172" s="121"/>
      <c r="D1172" s="144"/>
      <c r="E1172" s="142"/>
      <c r="F1172" s="143"/>
      <c r="G1172" s="141"/>
      <c r="H1172" s="159"/>
      <c r="I1172" s="159"/>
      <c r="J1172" s="161"/>
      <c r="K1172" s="159"/>
      <c r="L1172" s="159"/>
      <c r="M1172" s="74"/>
      <c r="N1172" s="71" t="str">
        <f t="shared" si="43"/>
        <v/>
      </c>
      <c r="O1172" s="99" t="str">
        <f t="shared" si="44"/>
        <v>/</v>
      </c>
    </row>
    <row r="1173" spans="2:15" ht="20.100000000000001" customHeight="1">
      <c r="B1173" s="121"/>
      <c r="C1173" s="121"/>
      <c r="D1173" s="144"/>
      <c r="E1173" s="142"/>
      <c r="F1173" s="143"/>
      <c r="G1173" s="141"/>
      <c r="H1173" s="159"/>
      <c r="I1173" s="159"/>
      <c r="J1173" s="161"/>
      <c r="K1173" s="159"/>
      <c r="L1173" s="159"/>
      <c r="M1173" s="74"/>
      <c r="N1173" s="71" t="str">
        <f t="shared" si="43"/>
        <v/>
      </c>
      <c r="O1173" s="99" t="str">
        <f t="shared" si="44"/>
        <v>/</v>
      </c>
    </row>
    <row r="1174" spans="2:15" ht="20.100000000000001" customHeight="1">
      <c r="B1174" s="121"/>
      <c r="C1174" s="121"/>
      <c r="D1174" s="144"/>
      <c r="E1174" s="142"/>
      <c r="F1174" s="143"/>
      <c r="G1174" s="141"/>
      <c r="H1174" s="159"/>
      <c r="I1174" s="159"/>
      <c r="J1174" s="161"/>
      <c r="K1174" s="159"/>
      <c r="L1174" s="159"/>
      <c r="M1174" s="74"/>
      <c r="N1174" s="71" t="str">
        <f t="shared" si="43"/>
        <v/>
      </c>
      <c r="O1174" s="99" t="str">
        <f t="shared" si="44"/>
        <v>/</v>
      </c>
    </row>
    <row r="1175" spans="2:15" ht="20.100000000000001" customHeight="1">
      <c r="B1175" s="121"/>
      <c r="C1175" s="121"/>
      <c r="D1175" s="144"/>
      <c r="E1175" s="142"/>
      <c r="F1175" s="143"/>
      <c r="G1175" s="141"/>
      <c r="H1175" s="159"/>
      <c r="I1175" s="159"/>
      <c r="J1175" s="161"/>
      <c r="K1175" s="159"/>
      <c r="L1175" s="159"/>
      <c r="M1175" s="74"/>
      <c r="N1175" s="71" t="str">
        <f t="shared" si="43"/>
        <v/>
      </c>
      <c r="O1175" s="99" t="str">
        <f t="shared" si="44"/>
        <v>/</v>
      </c>
    </row>
    <row r="1176" spans="2:15" ht="20.100000000000001" customHeight="1">
      <c r="B1176" s="121"/>
      <c r="C1176" s="121"/>
      <c r="D1176" s="144"/>
      <c r="E1176" s="142"/>
      <c r="F1176" s="143"/>
      <c r="G1176" s="141"/>
      <c r="H1176" s="159"/>
      <c r="I1176" s="159"/>
      <c r="J1176" s="161"/>
      <c r="K1176" s="159"/>
      <c r="L1176" s="159"/>
      <c r="M1176" s="74"/>
      <c r="N1176" s="71" t="str">
        <f t="shared" si="43"/>
        <v/>
      </c>
      <c r="O1176" s="99" t="str">
        <f t="shared" si="44"/>
        <v>/</v>
      </c>
    </row>
    <row r="1177" spans="2:15" ht="20.100000000000001" customHeight="1">
      <c r="B1177" s="121"/>
      <c r="C1177" s="121"/>
      <c r="D1177" s="144"/>
      <c r="E1177" s="142"/>
      <c r="F1177" s="143"/>
      <c r="G1177" s="141"/>
      <c r="H1177" s="159"/>
      <c r="I1177" s="159"/>
      <c r="J1177" s="161"/>
      <c r="K1177" s="159"/>
      <c r="L1177" s="159"/>
      <c r="M1177" s="74"/>
      <c r="N1177" s="71" t="str">
        <f t="shared" si="43"/>
        <v/>
      </c>
      <c r="O1177" s="99" t="str">
        <f t="shared" si="44"/>
        <v>/</v>
      </c>
    </row>
    <row r="1178" spans="2:15" ht="20.100000000000001" customHeight="1">
      <c r="B1178" s="121"/>
      <c r="C1178" s="121"/>
      <c r="D1178" s="144"/>
      <c r="E1178" s="142"/>
      <c r="F1178" s="143"/>
      <c r="G1178" s="141"/>
      <c r="H1178" s="159"/>
      <c r="I1178" s="159"/>
      <c r="J1178" s="161"/>
      <c r="K1178" s="159"/>
      <c r="L1178" s="159"/>
      <c r="M1178" s="74"/>
      <c r="N1178" s="71" t="str">
        <f t="shared" si="43"/>
        <v/>
      </c>
      <c r="O1178" s="99" t="str">
        <f t="shared" si="44"/>
        <v>/</v>
      </c>
    </row>
    <row r="1179" spans="2:15" ht="20.100000000000001" customHeight="1">
      <c r="B1179" s="121"/>
      <c r="C1179" s="121"/>
      <c r="D1179" s="144"/>
      <c r="E1179" s="142"/>
      <c r="F1179" s="143"/>
      <c r="G1179" s="141"/>
      <c r="H1179" s="159"/>
      <c r="I1179" s="159"/>
      <c r="J1179" s="161"/>
      <c r="K1179" s="159"/>
      <c r="L1179" s="159"/>
      <c r="M1179" s="74"/>
      <c r="N1179" s="71" t="str">
        <f t="shared" si="43"/>
        <v/>
      </c>
      <c r="O1179" s="99" t="str">
        <f t="shared" si="44"/>
        <v>/</v>
      </c>
    </row>
    <row r="1180" spans="2:15" ht="20.100000000000001" customHeight="1">
      <c r="B1180" s="121"/>
      <c r="C1180" s="121"/>
      <c r="D1180" s="144"/>
      <c r="E1180" s="142"/>
      <c r="F1180" s="143"/>
      <c r="G1180" s="141"/>
      <c r="H1180" s="159"/>
      <c r="I1180" s="159"/>
      <c r="J1180" s="161"/>
      <c r="K1180" s="159"/>
      <c r="L1180" s="159"/>
      <c r="M1180" s="74"/>
      <c r="N1180" s="71" t="str">
        <f t="shared" si="43"/>
        <v/>
      </c>
      <c r="O1180" s="99" t="str">
        <f t="shared" si="44"/>
        <v>/</v>
      </c>
    </row>
    <row r="1181" spans="2:15" ht="20.100000000000001" customHeight="1">
      <c r="B1181" s="121"/>
      <c r="C1181" s="121"/>
      <c r="D1181" s="144"/>
      <c r="E1181" s="142"/>
      <c r="F1181" s="143"/>
      <c r="G1181" s="141"/>
      <c r="H1181" s="159"/>
      <c r="I1181" s="159"/>
      <c r="J1181" s="161"/>
      <c r="K1181" s="159"/>
      <c r="L1181" s="159"/>
      <c r="M1181" s="74"/>
      <c r="N1181" s="71" t="str">
        <f t="shared" si="43"/>
        <v/>
      </c>
      <c r="O1181" s="99" t="str">
        <f t="shared" si="44"/>
        <v>/</v>
      </c>
    </row>
    <row r="1182" spans="2:15" ht="20.100000000000001" customHeight="1">
      <c r="B1182" s="121"/>
      <c r="C1182" s="121"/>
      <c r="D1182" s="144"/>
      <c r="E1182" s="142"/>
      <c r="F1182" s="143"/>
      <c r="G1182" s="141"/>
      <c r="H1182" s="159"/>
      <c r="I1182" s="159"/>
      <c r="J1182" s="161"/>
      <c r="K1182" s="159"/>
      <c r="L1182" s="159"/>
      <c r="M1182" s="74"/>
      <c r="N1182" s="71" t="str">
        <f t="shared" si="43"/>
        <v/>
      </c>
      <c r="O1182" s="99" t="str">
        <f t="shared" si="44"/>
        <v>/</v>
      </c>
    </row>
    <row r="1183" spans="2:15" ht="20.100000000000001" customHeight="1">
      <c r="B1183" s="121"/>
      <c r="C1183" s="121"/>
      <c r="D1183" s="144"/>
      <c r="E1183" s="142"/>
      <c r="F1183" s="143"/>
      <c r="G1183" s="141"/>
      <c r="H1183" s="159"/>
      <c r="I1183" s="159"/>
      <c r="J1183" s="161"/>
      <c r="K1183" s="159"/>
      <c r="L1183" s="159"/>
      <c r="M1183" s="74"/>
      <c r="N1183" s="71" t="str">
        <f t="shared" si="43"/>
        <v/>
      </c>
      <c r="O1183" s="99" t="str">
        <f t="shared" si="44"/>
        <v>/</v>
      </c>
    </row>
    <row r="1184" spans="2:15" ht="20.100000000000001" customHeight="1">
      <c r="B1184" s="121"/>
      <c r="C1184" s="121"/>
      <c r="D1184" s="144"/>
      <c r="E1184" s="142"/>
      <c r="F1184" s="143"/>
      <c r="G1184" s="141"/>
      <c r="H1184" s="159"/>
      <c r="I1184" s="159"/>
      <c r="J1184" s="161"/>
      <c r="K1184" s="159"/>
      <c r="L1184" s="159"/>
      <c r="M1184" s="74"/>
      <c r="N1184" s="71" t="str">
        <f t="shared" si="43"/>
        <v/>
      </c>
      <c r="O1184" s="99" t="str">
        <f t="shared" si="44"/>
        <v>/</v>
      </c>
    </row>
    <row r="1185" spans="2:15" ht="20.100000000000001" customHeight="1">
      <c r="B1185" s="121"/>
      <c r="C1185" s="121"/>
      <c r="D1185" s="144"/>
      <c r="E1185" s="142"/>
      <c r="F1185" s="143"/>
      <c r="G1185" s="141"/>
      <c r="H1185" s="159"/>
      <c r="I1185" s="159"/>
      <c r="J1185" s="161"/>
      <c r="K1185" s="159"/>
      <c r="L1185" s="159"/>
      <c r="M1185" s="74"/>
      <c r="N1185" s="71" t="str">
        <f t="shared" si="43"/>
        <v/>
      </c>
      <c r="O1185" s="99" t="str">
        <f t="shared" si="44"/>
        <v>/</v>
      </c>
    </row>
    <row r="1186" spans="2:15" ht="20.100000000000001" customHeight="1">
      <c r="B1186" s="121"/>
      <c r="C1186" s="121"/>
      <c r="D1186" s="144"/>
      <c r="E1186" s="142"/>
      <c r="F1186" s="143"/>
      <c r="G1186" s="141"/>
      <c r="H1186" s="159"/>
      <c r="I1186" s="159"/>
      <c r="J1186" s="161"/>
      <c r="K1186" s="159"/>
      <c r="L1186" s="159"/>
      <c r="M1186" s="74"/>
      <c r="N1186" s="71" t="str">
        <f t="shared" si="43"/>
        <v/>
      </c>
      <c r="O1186" s="99" t="str">
        <f t="shared" si="44"/>
        <v>/</v>
      </c>
    </row>
    <row r="1187" spans="2:15" ht="20.100000000000001" customHeight="1">
      <c r="B1187" s="121"/>
      <c r="C1187" s="121"/>
      <c r="D1187" s="144"/>
      <c r="E1187" s="142"/>
      <c r="F1187" s="143"/>
      <c r="G1187" s="141"/>
      <c r="H1187" s="159"/>
      <c r="I1187" s="159"/>
      <c r="J1187" s="161"/>
      <c r="K1187" s="159"/>
      <c r="L1187" s="159"/>
      <c r="M1187" s="74"/>
      <c r="N1187" s="71" t="str">
        <f t="shared" si="43"/>
        <v/>
      </c>
      <c r="O1187" s="99" t="str">
        <f t="shared" si="44"/>
        <v>/</v>
      </c>
    </row>
    <row r="1188" spans="2:15" ht="20.100000000000001" customHeight="1">
      <c r="B1188" s="121"/>
      <c r="C1188" s="121"/>
      <c r="D1188" s="144"/>
      <c r="E1188" s="142"/>
      <c r="F1188" s="143"/>
      <c r="G1188" s="141"/>
      <c r="H1188" s="159"/>
      <c r="I1188" s="159"/>
      <c r="J1188" s="161"/>
      <c r="K1188" s="159"/>
      <c r="L1188" s="159"/>
      <c r="M1188" s="74"/>
      <c r="N1188" s="71" t="str">
        <f t="shared" si="43"/>
        <v/>
      </c>
      <c r="O1188" s="99" t="str">
        <f t="shared" si="44"/>
        <v>/</v>
      </c>
    </row>
    <row r="1189" spans="2:15" ht="20.100000000000001" customHeight="1">
      <c r="B1189" s="121"/>
      <c r="C1189" s="121"/>
      <c r="D1189" s="144"/>
      <c r="E1189" s="142"/>
      <c r="F1189" s="143"/>
      <c r="G1189" s="141"/>
      <c r="H1189" s="159"/>
      <c r="I1189" s="159"/>
      <c r="J1189" s="161"/>
      <c r="K1189" s="159"/>
      <c r="L1189" s="159"/>
      <c r="M1189" s="74"/>
      <c r="N1189" s="71" t="str">
        <f t="shared" si="43"/>
        <v/>
      </c>
      <c r="O1189" s="99" t="str">
        <f t="shared" si="44"/>
        <v>/</v>
      </c>
    </row>
    <row r="1190" spans="2:15" ht="20.100000000000001" customHeight="1">
      <c r="B1190" s="121"/>
      <c r="C1190" s="121"/>
      <c r="D1190" s="144"/>
      <c r="E1190" s="142"/>
      <c r="F1190" s="143"/>
      <c r="G1190" s="141"/>
      <c r="H1190" s="159"/>
      <c r="I1190" s="159"/>
      <c r="J1190" s="161"/>
      <c r="K1190" s="159"/>
      <c r="L1190" s="159"/>
      <c r="M1190" s="74"/>
      <c r="N1190" s="71" t="str">
        <f t="shared" si="43"/>
        <v/>
      </c>
      <c r="O1190" s="99" t="str">
        <f t="shared" si="44"/>
        <v>/</v>
      </c>
    </row>
    <row r="1191" spans="2:15" ht="20.100000000000001" customHeight="1">
      <c r="B1191" s="121"/>
      <c r="C1191" s="121"/>
      <c r="D1191" s="144"/>
      <c r="E1191" s="142"/>
      <c r="F1191" s="143"/>
      <c r="G1191" s="141"/>
      <c r="H1191" s="159"/>
      <c r="I1191" s="159"/>
      <c r="J1191" s="161"/>
      <c r="K1191" s="159"/>
      <c r="L1191" s="159"/>
      <c r="M1191" s="74"/>
      <c r="N1191" s="71" t="str">
        <f t="shared" si="43"/>
        <v/>
      </c>
      <c r="O1191" s="99" t="str">
        <f t="shared" si="44"/>
        <v>/</v>
      </c>
    </row>
    <row r="1192" spans="2:15" ht="20.100000000000001" customHeight="1">
      <c r="B1192" s="121"/>
      <c r="C1192" s="121"/>
      <c r="D1192" s="144"/>
      <c r="E1192" s="142"/>
      <c r="F1192" s="143"/>
      <c r="G1192" s="141"/>
      <c r="H1192" s="159"/>
      <c r="I1192" s="159"/>
      <c r="J1192" s="161"/>
      <c r="K1192" s="159"/>
      <c r="L1192" s="159"/>
      <c r="M1192" s="74"/>
      <c r="N1192" s="71" t="str">
        <f t="shared" si="43"/>
        <v/>
      </c>
      <c r="O1192" s="99" t="str">
        <f t="shared" si="44"/>
        <v>/</v>
      </c>
    </row>
    <row r="1193" spans="2:15" ht="20.100000000000001" customHeight="1">
      <c r="B1193" s="121"/>
      <c r="C1193" s="121"/>
      <c r="D1193" s="144"/>
      <c r="E1193" s="142"/>
      <c r="F1193" s="143"/>
      <c r="G1193" s="141"/>
      <c r="H1193" s="159"/>
      <c r="I1193" s="159"/>
      <c r="J1193" s="161"/>
      <c r="K1193" s="159"/>
      <c r="L1193" s="159"/>
      <c r="M1193" s="74"/>
      <c r="N1193" s="71" t="str">
        <f t="shared" si="43"/>
        <v/>
      </c>
      <c r="O1193" s="99" t="str">
        <f t="shared" si="44"/>
        <v>/</v>
      </c>
    </row>
    <row r="1194" spans="2:15" ht="20.100000000000001" customHeight="1">
      <c r="B1194" s="121"/>
      <c r="C1194" s="121"/>
      <c r="D1194" s="144"/>
      <c r="E1194" s="142"/>
      <c r="F1194" s="143"/>
      <c r="G1194" s="141"/>
      <c r="H1194" s="159"/>
      <c r="I1194" s="159"/>
      <c r="J1194" s="161"/>
      <c r="K1194" s="159"/>
      <c r="L1194" s="159"/>
      <c r="M1194" s="74"/>
      <c r="N1194" s="71" t="str">
        <f t="shared" si="43"/>
        <v/>
      </c>
      <c r="O1194" s="99" t="str">
        <f t="shared" si="44"/>
        <v>/</v>
      </c>
    </row>
    <row r="1195" spans="2:15" ht="20.100000000000001" customHeight="1">
      <c r="B1195" s="121"/>
      <c r="C1195" s="121"/>
      <c r="D1195" s="144"/>
      <c r="E1195" s="142"/>
      <c r="F1195" s="143"/>
      <c r="G1195" s="141"/>
      <c r="H1195" s="159"/>
      <c r="I1195" s="159"/>
      <c r="J1195" s="161"/>
      <c r="K1195" s="159"/>
      <c r="L1195" s="159"/>
      <c r="M1195" s="74"/>
      <c r="N1195" s="71" t="str">
        <f t="shared" si="43"/>
        <v/>
      </c>
      <c r="O1195" s="99" t="str">
        <f t="shared" si="44"/>
        <v>/</v>
      </c>
    </row>
    <row r="1196" spans="2:15" ht="20.100000000000001" customHeight="1">
      <c r="B1196" s="121"/>
      <c r="C1196" s="121"/>
      <c r="D1196" s="144"/>
      <c r="E1196" s="142"/>
      <c r="F1196" s="143"/>
      <c r="G1196" s="141"/>
      <c r="H1196" s="159"/>
      <c r="I1196" s="159"/>
      <c r="J1196" s="161"/>
      <c r="K1196" s="159"/>
      <c r="L1196" s="159"/>
      <c r="M1196" s="74"/>
      <c r="N1196" s="71" t="str">
        <f t="shared" si="43"/>
        <v/>
      </c>
      <c r="O1196" s="99" t="str">
        <f t="shared" si="44"/>
        <v>/</v>
      </c>
    </row>
    <row r="1197" spans="2:15" ht="20.100000000000001" customHeight="1">
      <c r="B1197" s="121"/>
      <c r="C1197" s="121"/>
      <c r="D1197" s="144"/>
      <c r="E1197" s="142"/>
      <c r="F1197" s="143"/>
      <c r="G1197" s="141"/>
      <c r="H1197" s="159"/>
      <c r="I1197" s="159"/>
      <c r="J1197" s="161"/>
      <c r="K1197" s="159"/>
      <c r="L1197" s="159"/>
      <c r="M1197" s="74"/>
      <c r="N1197" s="71" t="str">
        <f t="shared" si="43"/>
        <v/>
      </c>
      <c r="O1197" s="99" t="str">
        <f t="shared" si="44"/>
        <v>/</v>
      </c>
    </row>
    <row r="1198" spans="2:15" ht="20.100000000000001" customHeight="1">
      <c r="B1198" s="121"/>
      <c r="C1198" s="121"/>
      <c r="D1198" s="144"/>
      <c r="E1198" s="142"/>
      <c r="F1198" s="143"/>
      <c r="G1198" s="141"/>
      <c r="H1198" s="159"/>
      <c r="I1198" s="159"/>
      <c r="J1198" s="161"/>
      <c r="K1198" s="159"/>
      <c r="L1198" s="159"/>
      <c r="M1198" s="74"/>
      <c r="N1198" s="71" t="str">
        <f t="shared" si="43"/>
        <v/>
      </c>
      <c r="O1198" s="99" t="str">
        <f t="shared" si="44"/>
        <v>/</v>
      </c>
    </row>
    <row r="1199" spans="2:15" ht="20.100000000000001" customHeight="1">
      <c r="B1199" s="121"/>
      <c r="C1199" s="121"/>
      <c r="D1199" s="144"/>
      <c r="E1199" s="142"/>
      <c r="F1199" s="143"/>
      <c r="G1199" s="141"/>
      <c r="H1199" s="159"/>
      <c r="I1199" s="159"/>
      <c r="J1199" s="161"/>
      <c r="K1199" s="159"/>
      <c r="L1199" s="159"/>
      <c r="M1199" s="74"/>
      <c r="N1199" s="71" t="str">
        <f t="shared" si="43"/>
        <v/>
      </c>
      <c r="O1199" s="99" t="str">
        <f t="shared" si="44"/>
        <v>/</v>
      </c>
    </row>
    <row r="1200" spans="2:15" ht="20.100000000000001" customHeight="1">
      <c r="B1200" s="121"/>
      <c r="C1200" s="121"/>
      <c r="D1200" s="144"/>
      <c r="E1200" s="142"/>
      <c r="F1200" s="143"/>
      <c r="G1200" s="141"/>
      <c r="H1200" s="159"/>
      <c r="I1200" s="159"/>
      <c r="J1200" s="161"/>
      <c r="K1200" s="159"/>
      <c r="L1200" s="159"/>
      <c r="M1200" s="74"/>
      <c r="N1200" s="71" t="str">
        <f t="shared" si="43"/>
        <v/>
      </c>
      <c r="O1200" s="99" t="str">
        <f t="shared" si="44"/>
        <v>/</v>
      </c>
    </row>
    <row r="1201" spans="2:15" ht="20.100000000000001" customHeight="1">
      <c r="B1201" s="121"/>
      <c r="C1201" s="121"/>
      <c r="D1201" s="144"/>
      <c r="E1201" s="142"/>
      <c r="F1201" s="143"/>
      <c r="G1201" s="141"/>
      <c r="H1201" s="159"/>
      <c r="I1201" s="159"/>
      <c r="J1201" s="161"/>
      <c r="K1201" s="159"/>
      <c r="L1201" s="159"/>
      <c r="M1201" s="74"/>
      <c r="N1201" s="71" t="str">
        <f t="shared" si="43"/>
        <v/>
      </c>
      <c r="O1201" s="99" t="str">
        <f t="shared" si="44"/>
        <v>/</v>
      </c>
    </row>
    <row r="1202" spans="2:15" ht="20.100000000000001" customHeight="1">
      <c r="B1202" s="121"/>
      <c r="C1202" s="121"/>
      <c r="D1202" s="144"/>
      <c r="E1202" s="142"/>
      <c r="F1202" s="143"/>
      <c r="G1202" s="141"/>
      <c r="H1202" s="159"/>
      <c r="I1202" s="159"/>
      <c r="J1202" s="161"/>
      <c r="K1202" s="159"/>
      <c r="L1202" s="159"/>
      <c r="M1202" s="74"/>
      <c r="N1202" s="71" t="str">
        <f t="shared" si="43"/>
        <v/>
      </c>
      <c r="O1202" s="99" t="str">
        <f t="shared" si="44"/>
        <v>/</v>
      </c>
    </row>
    <row r="1203" spans="2:15" ht="20.100000000000001" customHeight="1">
      <c r="B1203" s="121"/>
      <c r="C1203" s="121"/>
      <c r="D1203" s="144"/>
      <c r="E1203" s="142"/>
      <c r="F1203" s="143"/>
      <c r="G1203" s="141"/>
      <c r="H1203" s="159"/>
      <c r="I1203" s="159"/>
      <c r="J1203" s="161"/>
      <c r="K1203" s="159"/>
      <c r="L1203" s="159"/>
      <c r="M1203" s="74"/>
      <c r="N1203" s="71" t="str">
        <f t="shared" si="43"/>
        <v/>
      </c>
      <c r="O1203" s="99" t="str">
        <f t="shared" si="44"/>
        <v>/</v>
      </c>
    </row>
    <row r="1204" spans="2:15" ht="20.100000000000001" customHeight="1">
      <c r="B1204" s="121"/>
      <c r="C1204" s="121"/>
      <c r="D1204" s="144"/>
      <c r="E1204" s="142"/>
      <c r="F1204" s="143"/>
      <c r="G1204" s="141"/>
      <c r="H1204" s="159"/>
      <c r="I1204" s="159"/>
      <c r="J1204" s="161"/>
      <c r="K1204" s="159"/>
      <c r="L1204" s="159"/>
      <c r="M1204" s="74"/>
      <c r="N1204" s="71" t="str">
        <f t="shared" si="43"/>
        <v/>
      </c>
      <c r="O1204" s="99" t="str">
        <f t="shared" si="44"/>
        <v>/</v>
      </c>
    </row>
    <row r="1205" spans="2:15" ht="20.100000000000001" customHeight="1">
      <c r="B1205" s="121"/>
      <c r="C1205" s="121"/>
      <c r="D1205" s="144"/>
      <c r="E1205" s="142"/>
      <c r="F1205" s="143"/>
      <c r="G1205" s="141"/>
      <c r="H1205" s="159"/>
      <c r="I1205" s="159"/>
      <c r="J1205" s="161"/>
      <c r="K1205" s="159"/>
      <c r="L1205" s="159"/>
      <c r="M1205" s="74"/>
      <c r="N1205" s="71" t="str">
        <f t="shared" si="43"/>
        <v/>
      </c>
      <c r="O1205" s="99" t="str">
        <f t="shared" si="44"/>
        <v>/</v>
      </c>
    </row>
    <row r="1206" spans="2:15" ht="20.100000000000001" customHeight="1">
      <c r="B1206" s="121"/>
      <c r="C1206" s="121"/>
      <c r="D1206" s="144"/>
      <c r="E1206" s="142"/>
      <c r="F1206" s="143"/>
      <c r="G1206" s="141"/>
      <c r="H1206" s="159"/>
      <c r="I1206" s="159"/>
      <c r="J1206" s="161"/>
      <c r="K1206" s="159"/>
      <c r="L1206" s="159"/>
      <c r="M1206" s="74"/>
      <c r="N1206" s="71" t="str">
        <f t="shared" si="43"/>
        <v/>
      </c>
      <c r="O1206" s="99" t="str">
        <f t="shared" si="44"/>
        <v>/</v>
      </c>
    </row>
    <row r="1207" spans="2:15" ht="20.100000000000001" customHeight="1">
      <c r="B1207" s="121"/>
      <c r="C1207" s="121"/>
      <c r="D1207" s="144"/>
      <c r="E1207" s="142"/>
      <c r="F1207" s="143"/>
      <c r="G1207" s="141"/>
      <c r="H1207" s="159"/>
      <c r="I1207" s="159"/>
      <c r="J1207" s="161"/>
      <c r="K1207" s="159"/>
      <c r="L1207" s="159"/>
      <c r="M1207" s="74"/>
      <c r="N1207" s="71" t="str">
        <f t="shared" si="43"/>
        <v/>
      </c>
      <c r="O1207" s="99" t="str">
        <f t="shared" si="44"/>
        <v>/</v>
      </c>
    </row>
    <row r="1208" spans="2:15" ht="20.100000000000001" customHeight="1">
      <c r="B1208" s="121"/>
      <c r="C1208" s="121"/>
      <c r="D1208" s="144"/>
      <c r="E1208" s="142"/>
      <c r="F1208" s="143"/>
      <c r="G1208" s="141"/>
      <c r="H1208" s="159"/>
      <c r="I1208" s="159"/>
      <c r="J1208" s="161"/>
      <c r="K1208" s="159"/>
      <c r="L1208" s="159"/>
      <c r="M1208" s="74"/>
      <c r="N1208" s="71" t="str">
        <f t="shared" si="43"/>
        <v/>
      </c>
      <c r="O1208" s="99" t="str">
        <f t="shared" si="44"/>
        <v>/</v>
      </c>
    </row>
    <row r="1209" spans="2:15" ht="20.100000000000001" customHeight="1">
      <c r="B1209" s="121"/>
      <c r="C1209" s="121"/>
      <c r="D1209" s="144"/>
      <c r="E1209" s="142"/>
      <c r="F1209" s="143"/>
      <c r="G1209" s="141"/>
      <c r="H1209" s="159"/>
      <c r="I1209" s="159"/>
      <c r="J1209" s="161"/>
      <c r="K1209" s="159"/>
      <c r="L1209" s="159"/>
      <c r="M1209" s="74"/>
      <c r="N1209" s="71" t="str">
        <f t="shared" si="43"/>
        <v/>
      </c>
      <c r="O1209" s="99" t="str">
        <f t="shared" si="44"/>
        <v>/</v>
      </c>
    </row>
    <row r="1210" spans="2:15" ht="20.100000000000001" customHeight="1">
      <c r="B1210" s="121"/>
      <c r="C1210" s="121"/>
      <c r="D1210" s="144"/>
      <c r="E1210" s="142"/>
      <c r="F1210" s="143"/>
      <c r="G1210" s="141"/>
      <c r="H1210" s="159"/>
      <c r="I1210" s="159"/>
      <c r="J1210" s="161"/>
      <c r="K1210" s="159"/>
      <c r="L1210" s="159"/>
      <c r="M1210" s="74"/>
      <c r="N1210" s="71" t="str">
        <f t="shared" si="43"/>
        <v/>
      </c>
      <c r="O1210" s="99" t="str">
        <f t="shared" si="44"/>
        <v>/</v>
      </c>
    </row>
    <row r="1211" spans="2:15" ht="20.100000000000001" customHeight="1">
      <c r="B1211" s="121"/>
      <c r="C1211" s="121"/>
      <c r="D1211" s="144"/>
      <c r="E1211" s="142"/>
      <c r="F1211" s="143"/>
      <c r="G1211" s="141"/>
      <c r="H1211" s="159"/>
      <c r="I1211" s="159"/>
      <c r="J1211" s="161"/>
      <c r="K1211" s="159"/>
      <c r="L1211" s="159"/>
      <c r="M1211" s="74"/>
      <c r="N1211" s="71" t="str">
        <f t="shared" si="43"/>
        <v/>
      </c>
      <c r="O1211" s="99" t="str">
        <f t="shared" si="44"/>
        <v>/</v>
      </c>
    </row>
    <row r="1212" spans="2:15" ht="20.100000000000001" customHeight="1">
      <c r="B1212" s="121"/>
      <c r="C1212" s="121"/>
      <c r="D1212" s="144"/>
      <c r="E1212" s="142"/>
      <c r="F1212" s="143"/>
      <c r="G1212" s="141"/>
      <c r="H1212" s="159"/>
      <c r="I1212" s="159"/>
      <c r="J1212" s="161"/>
      <c r="K1212" s="159"/>
      <c r="L1212" s="159"/>
      <c r="M1212" s="74"/>
      <c r="N1212" s="71" t="str">
        <f t="shared" si="43"/>
        <v/>
      </c>
      <c r="O1212" s="99" t="str">
        <f t="shared" si="44"/>
        <v>/</v>
      </c>
    </row>
    <row r="1213" spans="2:15" ht="20.100000000000001" customHeight="1">
      <c r="B1213" s="121"/>
      <c r="C1213" s="121"/>
      <c r="D1213" s="144"/>
      <c r="E1213" s="142"/>
      <c r="F1213" s="143"/>
      <c r="G1213" s="141"/>
      <c r="H1213" s="159"/>
      <c r="I1213" s="159"/>
      <c r="J1213" s="161"/>
      <c r="K1213" s="159"/>
      <c r="L1213" s="159"/>
      <c r="M1213" s="74"/>
      <c r="N1213" s="71" t="str">
        <f t="shared" si="43"/>
        <v/>
      </c>
      <c r="O1213" s="99" t="str">
        <f t="shared" si="44"/>
        <v>/</v>
      </c>
    </row>
    <row r="1214" spans="2:15" ht="20.100000000000001" customHeight="1">
      <c r="B1214" s="121"/>
      <c r="C1214" s="121"/>
      <c r="D1214" s="144"/>
      <c r="E1214" s="142"/>
      <c r="F1214" s="143"/>
      <c r="G1214" s="141"/>
      <c r="H1214" s="159"/>
      <c r="I1214" s="159"/>
      <c r="J1214" s="161"/>
      <c r="K1214" s="159"/>
      <c r="L1214" s="159"/>
      <c r="M1214" s="74"/>
      <c r="N1214" s="71" t="str">
        <f t="shared" si="43"/>
        <v/>
      </c>
      <c r="O1214" s="99" t="str">
        <f t="shared" si="44"/>
        <v>/</v>
      </c>
    </row>
    <row r="1215" spans="2:15" ht="20.100000000000001" customHeight="1">
      <c r="B1215" s="121"/>
      <c r="C1215" s="121"/>
      <c r="D1215" s="144"/>
      <c r="E1215" s="142"/>
      <c r="F1215" s="143"/>
      <c r="G1215" s="141"/>
      <c r="H1215" s="159"/>
      <c r="I1215" s="159"/>
      <c r="J1215" s="161"/>
      <c r="K1215" s="159"/>
      <c r="L1215" s="159"/>
      <c r="M1215" s="74"/>
      <c r="N1215" s="71" t="str">
        <f t="shared" si="43"/>
        <v/>
      </c>
      <c r="O1215" s="99" t="str">
        <f t="shared" si="44"/>
        <v>/</v>
      </c>
    </row>
    <row r="1216" spans="2:15" ht="20.100000000000001" customHeight="1">
      <c r="B1216" s="121"/>
      <c r="C1216" s="121"/>
      <c r="D1216" s="144"/>
      <c r="E1216" s="142"/>
      <c r="F1216" s="143"/>
      <c r="G1216" s="141"/>
      <c r="H1216" s="159"/>
      <c r="I1216" s="159"/>
      <c r="J1216" s="161"/>
      <c r="K1216" s="159"/>
      <c r="L1216" s="159"/>
      <c r="M1216" s="74"/>
      <c r="N1216" s="71" t="str">
        <f t="shared" si="43"/>
        <v/>
      </c>
      <c r="O1216" s="99" t="str">
        <f t="shared" si="44"/>
        <v>/</v>
      </c>
    </row>
    <row r="1217" spans="2:15" ht="20.100000000000001" customHeight="1">
      <c r="B1217" s="121"/>
      <c r="C1217" s="121"/>
      <c r="D1217" s="144"/>
      <c r="E1217" s="142"/>
      <c r="F1217" s="143"/>
      <c r="G1217" s="141"/>
      <c r="H1217" s="159"/>
      <c r="I1217" s="159"/>
      <c r="J1217" s="161"/>
      <c r="K1217" s="159"/>
      <c r="L1217" s="159"/>
      <c r="M1217" s="74"/>
      <c r="N1217" s="71" t="str">
        <f t="shared" si="43"/>
        <v/>
      </c>
      <c r="O1217" s="99" t="str">
        <f t="shared" si="44"/>
        <v>/</v>
      </c>
    </row>
    <row r="1218" spans="2:15" ht="20.100000000000001" customHeight="1">
      <c r="B1218" s="121"/>
      <c r="C1218" s="121"/>
      <c r="D1218" s="144"/>
      <c r="E1218" s="142"/>
      <c r="F1218" s="143"/>
      <c r="G1218" s="141"/>
      <c r="H1218" s="159"/>
      <c r="I1218" s="159"/>
      <c r="J1218" s="161"/>
      <c r="K1218" s="159"/>
      <c r="L1218" s="159"/>
      <c r="M1218" s="74"/>
      <c r="N1218" s="71" t="str">
        <f t="shared" si="43"/>
        <v/>
      </c>
      <c r="O1218" s="99" t="str">
        <f t="shared" si="44"/>
        <v>/</v>
      </c>
    </row>
    <row r="1219" spans="2:15" ht="20.100000000000001" customHeight="1">
      <c r="B1219" s="121"/>
      <c r="C1219" s="121"/>
      <c r="D1219" s="144"/>
      <c r="E1219" s="142"/>
      <c r="F1219" s="143"/>
      <c r="G1219" s="141"/>
      <c r="H1219" s="159"/>
      <c r="I1219" s="159"/>
      <c r="J1219" s="161"/>
      <c r="K1219" s="159"/>
      <c r="L1219" s="159"/>
      <c r="M1219" s="74"/>
      <c r="N1219" s="71" t="str">
        <f t="shared" si="43"/>
        <v/>
      </c>
      <c r="O1219" s="99" t="str">
        <f t="shared" si="44"/>
        <v>/</v>
      </c>
    </row>
    <row r="1220" spans="2:15" ht="20.100000000000001" customHeight="1">
      <c r="B1220" s="121"/>
      <c r="C1220" s="121"/>
      <c r="D1220" s="144"/>
      <c r="E1220" s="142"/>
      <c r="F1220" s="143"/>
      <c r="G1220" s="141"/>
      <c r="H1220" s="159"/>
      <c r="I1220" s="159"/>
      <c r="J1220" s="161"/>
      <c r="K1220" s="159"/>
      <c r="L1220" s="159"/>
      <c r="M1220" s="74"/>
      <c r="N1220" s="71" t="str">
        <f t="shared" ref="N1220:N1283" si="45">B1220&amp;C1220</f>
        <v/>
      </c>
      <c r="O1220" s="99" t="str">
        <f t="shared" ref="O1220:O1283" si="46">B1220&amp;"/"&amp;C1220</f>
        <v>/</v>
      </c>
    </row>
    <row r="1221" spans="2:15" ht="20.100000000000001" customHeight="1">
      <c r="B1221" s="121"/>
      <c r="C1221" s="121"/>
      <c r="D1221" s="144"/>
      <c r="E1221" s="142"/>
      <c r="F1221" s="143"/>
      <c r="G1221" s="141"/>
      <c r="H1221" s="159"/>
      <c r="I1221" s="159"/>
      <c r="J1221" s="161"/>
      <c r="K1221" s="159"/>
      <c r="L1221" s="159"/>
      <c r="M1221" s="74"/>
      <c r="N1221" s="71" t="str">
        <f t="shared" si="45"/>
        <v/>
      </c>
      <c r="O1221" s="99" t="str">
        <f t="shared" si="46"/>
        <v>/</v>
      </c>
    </row>
    <row r="1222" spans="2:15" ht="20.100000000000001" customHeight="1">
      <c r="B1222" s="121"/>
      <c r="C1222" s="121"/>
      <c r="D1222" s="144"/>
      <c r="E1222" s="142"/>
      <c r="F1222" s="143"/>
      <c r="G1222" s="141"/>
      <c r="H1222" s="159"/>
      <c r="I1222" s="159"/>
      <c r="J1222" s="161"/>
      <c r="K1222" s="159"/>
      <c r="L1222" s="159"/>
      <c r="M1222" s="74"/>
      <c r="N1222" s="71" t="str">
        <f t="shared" si="45"/>
        <v/>
      </c>
      <c r="O1222" s="99" t="str">
        <f t="shared" si="46"/>
        <v>/</v>
      </c>
    </row>
    <row r="1223" spans="2:15" ht="20.100000000000001" customHeight="1">
      <c r="B1223" s="121"/>
      <c r="C1223" s="121"/>
      <c r="D1223" s="144"/>
      <c r="E1223" s="142"/>
      <c r="F1223" s="143"/>
      <c r="G1223" s="141"/>
      <c r="H1223" s="159"/>
      <c r="I1223" s="159"/>
      <c r="J1223" s="161"/>
      <c r="K1223" s="159"/>
      <c r="L1223" s="159"/>
      <c r="M1223" s="74"/>
      <c r="N1223" s="71" t="str">
        <f t="shared" si="45"/>
        <v/>
      </c>
      <c r="O1223" s="99" t="str">
        <f t="shared" si="46"/>
        <v>/</v>
      </c>
    </row>
    <row r="1224" spans="2:15" ht="20.100000000000001" customHeight="1">
      <c r="B1224" s="121"/>
      <c r="C1224" s="121"/>
      <c r="D1224" s="144"/>
      <c r="E1224" s="142"/>
      <c r="F1224" s="143"/>
      <c r="G1224" s="141"/>
      <c r="H1224" s="159"/>
      <c r="I1224" s="159"/>
      <c r="J1224" s="161"/>
      <c r="K1224" s="159"/>
      <c r="L1224" s="159"/>
      <c r="M1224" s="74"/>
      <c r="N1224" s="71" t="str">
        <f t="shared" si="45"/>
        <v/>
      </c>
      <c r="O1224" s="99" t="str">
        <f t="shared" si="46"/>
        <v>/</v>
      </c>
    </row>
    <row r="1225" spans="2:15" ht="20.100000000000001" customHeight="1">
      <c r="B1225" s="121"/>
      <c r="C1225" s="121"/>
      <c r="D1225" s="144"/>
      <c r="E1225" s="142"/>
      <c r="F1225" s="143"/>
      <c r="G1225" s="141"/>
      <c r="H1225" s="159"/>
      <c r="I1225" s="159"/>
      <c r="J1225" s="161"/>
      <c r="K1225" s="159"/>
      <c r="L1225" s="159"/>
      <c r="M1225" s="74"/>
      <c r="N1225" s="71" t="str">
        <f t="shared" si="45"/>
        <v/>
      </c>
      <c r="O1225" s="99" t="str">
        <f t="shared" si="46"/>
        <v>/</v>
      </c>
    </row>
    <row r="1226" spans="2:15" ht="20.100000000000001" customHeight="1">
      <c r="B1226" s="121"/>
      <c r="C1226" s="121"/>
      <c r="D1226" s="144"/>
      <c r="E1226" s="142"/>
      <c r="F1226" s="143"/>
      <c r="G1226" s="141"/>
      <c r="H1226" s="159"/>
      <c r="I1226" s="159"/>
      <c r="J1226" s="161"/>
      <c r="K1226" s="159"/>
      <c r="L1226" s="159"/>
      <c r="M1226" s="74"/>
      <c r="N1226" s="71" t="str">
        <f t="shared" si="45"/>
        <v/>
      </c>
      <c r="O1226" s="99" t="str">
        <f t="shared" si="46"/>
        <v>/</v>
      </c>
    </row>
    <row r="1227" spans="2:15" ht="20.100000000000001" customHeight="1">
      <c r="B1227" s="121"/>
      <c r="C1227" s="121"/>
      <c r="D1227" s="144"/>
      <c r="E1227" s="142"/>
      <c r="F1227" s="143"/>
      <c r="G1227" s="141"/>
      <c r="H1227" s="159"/>
      <c r="I1227" s="159"/>
      <c r="J1227" s="161"/>
      <c r="K1227" s="159"/>
      <c r="L1227" s="159"/>
      <c r="M1227" s="74"/>
      <c r="N1227" s="71" t="str">
        <f t="shared" si="45"/>
        <v/>
      </c>
      <c r="O1227" s="99" t="str">
        <f t="shared" si="46"/>
        <v>/</v>
      </c>
    </row>
    <row r="1228" spans="2:15" ht="20.100000000000001" customHeight="1">
      <c r="B1228" s="121"/>
      <c r="C1228" s="121"/>
      <c r="D1228" s="144"/>
      <c r="E1228" s="142"/>
      <c r="F1228" s="143"/>
      <c r="G1228" s="141"/>
      <c r="H1228" s="159"/>
      <c r="I1228" s="159"/>
      <c r="J1228" s="161"/>
      <c r="K1228" s="159"/>
      <c r="L1228" s="159"/>
      <c r="M1228" s="74"/>
      <c r="N1228" s="71" t="str">
        <f t="shared" si="45"/>
        <v/>
      </c>
      <c r="O1228" s="99" t="str">
        <f t="shared" si="46"/>
        <v>/</v>
      </c>
    </row>
    <row r="1229" spans="2:15" ht="20.100000000000001" customHeight="1">
      <c r="B1229" s="121"/>
      <c r="C1229" s="121"/>
      <c r="D1229" s="144"/>
      <c r="E1229" s="142"/>
      <c r="F1229" s="143"/>
      <c r="G1229" s="141"/>
      <c r="H1229" s="159"/>
      <c r="I1229" s="159"/>
      <c r="J1229" s="161"/>
      <c r="K1229" s="159"/>
      <c r="L1229" s="159"/>
      <c r="M1229" s="74"/>
      <c r="N1229" s="71" t="str">
        <f t="shared" si="45"/>
        <v/>
      </c>
      <c r="O1229" s="99" t="str">
        <f t="shared" si="46"/>
        <v>/</v>
      </c>
    </row>
    <row r="1230" spans="2:15" ht="20.100000000000001" customHeight="1">
      <c r="B1230" s="121"/>
      <c r="C1230" s="121"/>
      <c r="D1230" s="144"/>
      <c r="E1230" s="142"/>
      <c r="F1230" s="143"/>
      <c r="G1230" s="141"/>
      <c r="H1230" s="159"/>
      <c r="I1230" s="159"/>
      <c r="J1230" s="161"/>
      <c r="K1230" s="159"/>
      <c r="L1230" s="159"/>
      <c r="M1230" s="74"/>
      <c r="N1230" s="71" t="str">
        <f t="shared" si="45"/>
        <v/>
      </c>
      <c r="O1230" s="99" t="str">
        <f t="shared" si="46"/>
        <v>/</v>
      </c>
    </row>
    <row r="1231" spans="2:15" ht="20.100000000000001" customHeight="1">
      <c r="B1231" s="121"/>
      <c r="C1231" s="121"/>
      <c r="D1231" s="144"/>
      <c r="E1231" s="142"/>
      <c r="F1231" s="143"/>
      <c r="G1231" s="141"/>
      <c r="H1231" s="159"/>
      <c r="I1231" s="159"/>
      <c r="J1231" s="161"/>
      <c r="K1231" s="159"/>
      <c r="L1231" s="159"/>
      <c r="M1231" s="74"/>
      <c r="N1231" s="71" t="str">
        <f t="shared" si="45"/>
        <v/>
      </c>
      <c r="O1231" s="99" t="str">
        <f t="shared" si="46"/>
        <v>/</v>
      </c>
    </row>
    <row r="1232" spans="2:15" ht="20.100000000000001" customHeight="1">
      <c r="B1232" s="121"/>
      <c r="C1232" s="121"/>
      <c r="D1232" s="144"/>
      <c r="E1232" s="142"/>
      <c r="F1232" s="143"/>
      <c r="G1232" s="141"/>
      <c r="H1232" s="159"/>
      <c r="I1232" s="159"/>
      <c r="J1232" s="161"/>
      <c r="K1232" s="159"/>
      <c r="L1232" s="159"/>
      <c r="M1232" s="74"/>
      <c r="N1232" s="71" t="str">
        <f t="shared" si="45"/>
        <v/>
      </c>
      <c r="O1232" s="99" t="str">
        <f t="shared" si="46"/>
        <v>/</v>
      </c>
    </row>
    <row r="1233" spans="2:15" ht="20.100000000000001" customHeight="1">
      <c r="B1233" s="121"/>
      <c r="C1233" s="121"/>
      <c r="D1233" s="144"/>
      <c r="E1233" s="142"/>
      <c r="F1233" s="143"/>
      <c r="G1233" s="141"/>
      <c r="H1233" s="159"/>
      <c r="I1233" s="159"/>
      <c r="J1233" s="161"/>
      <c r="K1233" s="159"/>
      <c r="L1233" s="159"/>
      <c r="M1233" s="74"/>
      <c r="N1233" s="71" t="str">
        <f t="shared" si="45"/>
        <v/>
      </c>
      <c r="O1233" s="99" t="str">
        <f t="shared" si="46"/>
        <v>/</v>
      </c>
    </row>
    <row r="1234" spans="2:15" ht="20.100000000000001" customHeight="1">
      <c r="B1234" s="121"/>
      <c r="C1234" s="121"/>
      <c r="D1234" s="144"/>
      <c r="E1234" s="142"/>
      <c r="F1234" s="143"/>
      <c r="G1234" s="141"/>
      <c r="H1234" s="159"/>
      <c r="I1234" s="159"/>
      <c r="J1234" s="161"/>
      <c r="K1234" s="159"/>
      <c r="L1234" s="159"/>
      <c r="M1234" s="74"/>
      <c r="N1234" s="71" t="str">
        <f t="shared" si="45"/>
        <v/>
      </c>
      <c r="O1234" s="99" t="str">
        <f t="shared" si="46"/>
        <v>/</v>
      </c>
    </row>
    <row r="1235" spans="2:15" ht="20.100000000000001" customHeight="1">
      <c r="B1235" s="121"/>
      <c r="C1235" s="121"/>
      <c r="D1235" s="144"/>
      <c r="E1235" s="142"/>
      <c r="F1235" s="143"/>
      <c r="G1235" s="141"/>
      <c r="H1235" s="159"/>
      <c r="I1235" s="159"/>
      <c r="J1235" s="161"/>
      <c r="K1235" s="159"/>
      <c r="L1235" s="159"/>
      <c r="M1235" s="74"/>
      <c r="N1235" s="71" t="str">
        <f t="shared" si="45"/>
        <v/>
      </c>
      <c r="O1235" s="99" t="str">
        <f t="shared" si="46"/>
        <v>/</v>
      </c>
    </row>
    <row r="1236" spans="2:15" ht="20.100000000000001" customHeight="1">
      <c r="B1236" s="121"/>
      <c r="C1236" s="121"/>
      <c r="D1236" s="144"/>
      <c r="E1236" s="142"/>
      <c r="F1236" s="143"/>
      <c r="G1236" s="141"/>
      <c r="H1236" s="159"/>
      <c r="I1236" s="159"/>
      <c r="J1236" s="161"/>
      <c r="K1236" s="159"/>
      <c r="L1236" s="159"/>
      <c r="M1236" s="74"/>
      <c r="N1236" s="71" t="str">
        <f t="shared" si="45"/>
        <v/>
      </c>
      <c r="O1236" s="99" t="str">
        <f t="shared" si="46"/>
        <v>/</v>
      </c>
    </row>
    <row r="1237" spans="2:15" ht="20.100000000000001" customHeight="1">
      <c r="B1237" s="121"/>
      <c r="C1237" s="121"/>
      <c r="D1237" s="144"/>
      <c r="E1237" s="142"/>
      <c r="F1237" s="143"/>
      <c r="G1237" s="141"/>
      <c r="H1237" s="159"/>
      <c r="I1237" s="159"/>
      <c r="J1237" s="161"/>
      <c r="K1237" s="159"/>
      <c r="L1237" s="159"/>
      <c r="M1237" s="74"/>
      <c r="N1237" s="71" t="str">
        <f t="shared" si="45"/>
        <v/>
      </c>
      <c r="O1237" s="99" t="str">
        <f t="shared" si="46"/>
        <v>/</v>
      </c>
    </row>
    <row r="1238" spans="2:15" ht="20.100000000000001" customHeight="1">
      <c r="B1238" s="121"/>
      <c r="C1238" s="121"/>
      <c r="D1238" s="144"/>
      <c r="E1238" s="142"/>
      <c r="F1238" s="143"/>
      <c r="G1238" s="141"/>
      <c r="H1238" s="159"/>
      <c r="I1238" s="159"/>
      <c r="J1238" s="161"/>
      <c r="K1238" s="159"/>
      <c r="L1238" s="159"/>
      <c r="M1238" s="74"/>
      <c r="N1238" s="71" t="str">
        <f t="shared" si="45"/>
        <v/>
      </c>
      <c r="O1238" s="99" t="str">
        <f t="shared" si="46"/>
        <v>/</v>
      </c>
    </row>
    <row r="1239" spans="2:15" ht="20.100000000000001" customHeight="1">
      <c r="B1239" s="121"/>
      <c r="C1239" s="121"/>
      <c r="D1239" s="144"/>
      <c r="E1239" s="142"/>
      <c r="F1239" s="143"/>
      <c r="G1239" s="141"/>
      <c r="H1239" s="159"/>
      <c r="I1239" s="159"/>
      <c r="J1239" s="161"/>
      <c r="K1239" s="159"/>
      <c r="L1239" s="159"/>
      <c r="M1239" s="74"/>
      <c r="N1239" s="71" t="str">
        <f t="shared" si="45"/>
        <v/>
      </c>
      <c r="O1239" s="99" t="str">
        <f t="shared" si="46"/>
        <v>/</v>
      </c>
    </row>
    <row r="1240" spans="2:15" ht="20.100000000000001" customHeight="1">
      <c r="B1240" s="121"/>
      <c r="C1240" s="121"/>
      <c r="D1240" s="144"/>
      <c r="E1240" s="142"/>
      <c r="F1240" s="143"/>
      <c r="G1240" s="141"/>
      <c r="H1240" s="159"/>
      <c r="I1240" s="159"/>
      <c r="J1240" s="161"/>
      <c r="K1240" s="159"/>
      <c r="L1240" s="159"/>
      <c r="M1240" s="74"/>
      <c r="N1240" s="71" t="str">
        <f t="shared" si="45"/>
        <v/>
      </c>
      <c r="O1240" s="99" t="str">
        <f t="shared" si="46"/>
        <v>/</v>
      </c>
    </row>
    <row r="1241" spans="2:15" ht="20.100000000000001" customHeight="1">
      <c r="B1241" s="121"/>
      <c r="C1241" s="121"/>
      <c r="D1241" s="144"/>
      <c r="E1241" s="142"/>
      <c r="F1241" s="143"/>
      <c r="G1241" s="141"/>
      <c r="H1241" s="159"/>
      <c r="I1241" s="159"/>
      <c r="J1241" s="161"/>
      <c r="K1241" s="159"/>
      <c r="L1241" s="159"/>
      <c r="M1241" s="74"/>
      <c r="N1241" s="71" t="str">
        <f t="shared" si="45"/>
        <v/>
      </c>
      <c r="O1241" s="99" t="str">
        <f t="shared" si="46"/>
        <v>/</v>
      </c>
    </row>
    <row r="1242" spans="2:15" ht="20.100000000000001" customHeight="1">
      <c r="B1242" s="121"/>
      <c r="C1242" s="121"/>
      <c r="D1242" s="144"/>
      <c r="E1242" s="142"/>
      <c r="F1242" s="143"/>
      <c r="G1242" s="141"/>
      <c r="H1242" s="159"/>
      <c r="I1242" s="159"/>
      <c r="J1242" s="161"/>
      <c r="K1242" s="159"/>
      <c r="L1242" s="159"/>
      <c r="M1242" s="74"/>
      <c r="N1242" s="71" t="str">
        <f t="shared" si="45"/>
        <v/>
      </c>
      <c r="O1242" s="99" t="str">
        <f t="shared" si="46"/>
        <v>/</v>
      </c>
    </row>
    <row r="1243" spans="2:15" ht="20.100000000000001" customHeight="1">
      <c r="B1243" s="121"/>
      <c r="C1243" s="121"/>
      <c r="D1243" s="144"/>
      <c r="E1243" s="142"/>
      <c r="F1243" s="143"/>
      <c r="G1243" s="141"/>
      <c r="H1243" s="159"/>
      <c r="I1243" s="159"/>
      <c r="J1243" s="161"/>
      <c r="K1243" s="159"/>
      <c r="L1243" s="159"/>
      <c r="M1243" s="74"/>
      <c r="N1243" s="71" t="str">
        <f t="shared" si="45"/>
        <v/>
      </c>
      <c r="O1243" s="99" t="str">
        <f t="shared" si="46"/>
        <v>/</v>
      </c>
    </row>
    <row r="1244" spans="2:15" ht="20.100000000000001" customHeight="1">
      <c r="B1244" s="121"/>
      <c r="C1244" s="121"/>
      <c r="D1244" s="144"/>
      <c r="E1244" s="142"/>
      <c r="F1244" s="143"/>
      <c r="G1244" s="141"/>
      <c r="H1244" s="159"/>
      <c r="I1244" s="159"/>
      <c r="J1244" s="161"/>
      <c r="K1244" s="159"/>
      <c r="L1244" s="159"/>
      <c r="M1244" s="74"/>
      <c r="N1244" s="71" t="str">
        <f t="shared" si="45"/>
        <v/>
      </c>
      <c r="O1244" s="99" t="str">
        <f t="shared" si="46"/>
        <v>/</v>
      </c>
    </row>
    <row r="1245" spans="2:15" ht="20.100000000000001" customHeight="1">
      <c r="B1245" s="121"/>
      <c r="C1245" s="121"/>
      <c r="D1245" s="144"/>
      <c r="E1245" s="142"/>
      <c r="F1245" s="143"/>
      <c r="G1245" s="141"/>
      <c r="H1245" s="159"/>
      <c r="I1245" s="159"/>
      <c r="J1245" s="161"/>
      <c r="K1245" s="159"/>
      <c r="L1245" s="159"/>
      <c r="M1245" s="74"/>
      <c r="N1245" s="71" t="str">
        <f t="shared" si="45"/>
        <v/>
      </c>
      <c r="O1245" s="99" t="str">
        <f t="shared" si="46"/>
        <v>/</v>
      </c>
    </row>
    <row r="1246" spans="2:15" ht="20.100000000000001" customHeight="1">
      <c r="B1246" s="121"/>
      <c r="C1246" s="121"/>
      <c r="D1246" s="144"/>
      <c r="E1246" s="142"/>
      <c r="F1246" s="143"/>
      <c r="G1246" s="141"/>
      <c r="H1246" s="159"/>
      <c r="I1246" s="159"/>
      <c r="J1246" s="161"/>
      <c r="K1246" s="159"/>
      <c r="L1246" s="159"/>
      <c r="M1246" s="74"/>
      <c r="N1246" s="71" t="str">
        <f t="shared" si="45"/>
        <v/>
      </c>
      <c r="O1246" s="99" t="str">
        <f t="shared" si="46"/>
        <v>/</v>
      </c>
    </row>
    <row r="1247" spans="2:15" ht="20.100000000000001" customHeight="1">
      <c r="B1247" s="121"/>
      <c r="C1247" s="121"/>
      <c r="D1247" s="144"/>
      <c r="E1247" s="142"/>
      <c r="F1247" s="143"/>
      <c r="G1247" s="141"/>
      <c r="H1247" s="159"/>
      <c r="I1247" s="159"/>
      <c r="J1247" s="161"/>
      <c r="K1247" s="159"/>
      <c r="L1247" s="159"/>
      <c r="M1247" s="74"/>
      <c r="N1247" s="71" t="str">
        <f t="shared" si="45"/>
        <v/>
      </c>
      <c r="O1247" s="99" t="str">
        <f t="shared" si="46"/>
        <v>/</v>
      </c>
    </row>
    <row r="1248" spans="2:15" ht="20.100000000000001" customHeight="1">
      <c r="B1248" s="121"/>
      <c r="C1248" s="121"/>
      <c r="D1248" s="144"/>
      <c r="E1248" s="142"/>
      <c r="F1248" s="143"/>
      <c r="G1248" s="141"/>
      <c r="H1248" s="159"/>
      <c r="I1248" s="159"/>
      <c r="J1248" s="161"/>
      <c r="K1248" s="159"/>
      <c r="L1248" s="159"/>
      <c r="M1248" s="74"/>
      <c r="N1248" s="71" t="str">
        <f t="shared" si="45"/>
        <v/>
      </c>
      <c r="O1248" s="99" t="str">
        <f t="shared" si="46"/>
        <v>/</v>
      </c>
    </row>
    <row r="1249" spans="2:15" ht="20.100000000000001" customHeight="1">
      <c r="B1249" s="121"/>
      <c r="C1249" s="121"/>
      <c r="D1249" s="144"/>
      <c r="E1249" s="142"/>
      <c r="F1249" s="143"/>
      <c r="G1249" s="141"/>
      <c r="H1249" s="159"/>
      <c r="I1249" s="159"/>
      <c r="J1249" s="161"/>
      <c r="K1249" s="159"/>
      <c r="L1249" s="159"/>
      <c r="M1249" s="74"/>
      <c r="N1249" s="71" t="str">
        <f t="shared" si="45"/>
        <v/>
      </c>
      <c r="O1249" s="99" t="str">
        <f t="shared" si="46"/>
        <v>/</v>
      </c>
    </row>
    <row r="1250" spans="2:15" ht="20.100000000000001" customHeight="1">
      <c r="B1250" s="121"/>
      <c r="C1250" s="121"/>
      <c r="D1250" s="144"/>
      <c r="E1250" s="142"/>
      <c r="F1250" s="143"/>
      <c r="G1250" s="141"/>
      <c r="H1250" s="159"/>
      <c r="I1250" s="159"/>
      <c r="J1250" s="161"/>
      <c r="K1250" s="159"/>
      <c r="L1250" s="159"/>
      <c r="M1250" s="74"/>
      <c r="N1250" s="71" t="str">
        <f t="shared" si="45"/>
        <v/>
      </c>
      <c r="O1250" s="99" t="str">
        <f t="shared" si="46"/>
        <v>/</v>
      </c>
    </row>
    <row r="1251" spans="2:15" ht="20.100000000000001" customHeight="1">
      <c r="B1251" s="121"/>
      <c r="C1251" s="121"/>
      <c r="D1251" s="144"/>
      <c r="E1251" s="142"/>
      <c r="F1251" s="143"/>
      <c r="G1251" s="141"/>
      <c r="H1251" s="159"/>
      <c r="I1251" s="159"/>
      <c r="J1251" s="161"/>
      <c r="K1251" s="159"/>
      <c r="L1251" s="159"/>
      <c r="M1251" s="74"/>
      <c r="N1251" s="71" t="str">
        <f t="shared" si="45"/>
        <v/>
      </c>
      <c r="O1251" s="99" t="str">
        <f t="shared" si="46"/>
        <v>/</v>
      </c>
    </row>
    <row r="1252" spans="2:15" ht="20.100000000000001" customHeight="1">
      <c r="B1252" s="121"/>
      <c r="C1252" s="121"/>
      <c r="D1252" s="144"/>
      <c r="E1252" s="142"/>
      <c r="F1252" s="143"/>
      <c r="G1252" s="141"/>
      <c r="H1252" s="159"/>
      <c r="I1252" s="159"/>
      <c r="J1252" s="161"/>
      <c r="K1252" s="159"/>
      <c r="L1252" s="159"/>
      <c r="M1252" s="74"/>
      <c r="N1252" s="71" t="str">
        <f t="shared" si="45"/>
        <v/>
      </c>
      <c r="O1252" s="99" t="str">
        <f t="shared" si="46"/>
        <v>/</v>
      </c>
    </row>
    <row r="1253" spans="2:15" ht="20.100000000000001" customHeight="1">
      <c r="B1253" s="121"/>
      <c r="C1253" s="121"/>
      <c r="D1253" s="144"/>
      <c r="E1253" s="142"/>
      <c r="F1253" s="143"/>
      <c r="G1253" s="141"/>
      <c r="H1253" s="159"/>
      <c r="I1253" s="159"/>
      <c r="J1253" s="161"/>
      <c r="K1253" s="159"/>
      <c r="L1253" s="159"/>
      <c r="M1253" s="74"/>
      <c r="N1253" s="71" t="str">
        <f t="shared" si="45"/>
        <v/>
      </c>
      <c r="O1253" s="99" t="str">
        <f t="shared" si="46"/>
        <v>/</v>
      </c>
    </row>
    <row r="1254" spans="2:15" ht="20.100000000000001" customHeight="1">
      <c r="B1254" s="121"/>
      <c r="C1254" s="121"/>
      <c r="D1254" s="144"/>
      <c r="E1254" s="142"/>
      <c r="F1254" s="143"/>
      <c r="G1254" s="141"/>
      <c r="H1254" s="159"/>
      <c r="I1254" s="159"/>
      <c r="J1254" s="161"/>
      <c r="K1254" s="159"/>
      <c r="L1254" s="159"/>
      <c r="M1254" s="74"/>
      <c r="N1254" s="71" t="str">
        <f t="shared" si="45"/>
        <v/>
      </c>
      <c r="O1254" s="99" t="str">
        <f t="shared" si="46"/>
        <v>/</v>
      </c>
    </row>
    <row r="1255" spans="2:15" ht="20.100000000000001" customHeight="1">
      <c r="B1255" s="121"/>
      <c r="C1255" s="121"/>
      <c r="D1255" s="144"/>
      <c r="E1255" s="142"/>
      <c r="F1255" s="143"/>
      <c r="G1255" s="141"/>
      <c r="H1255" s="159"/>
      <c r="I1255" s="159"/>
      <c r="J1255" s="161"/>
      <c r="K1255" s="159"/>
      <c r="L1255" s="159"/>
      <c r="M1255" s="74"/>
      <c r="N1255" s="71" t="str">
        <f t="shared" si="45"/>
        <v/>
      </c>
      <c r="O1255" s="99" t="str">
        <f t="shared" si="46"/>
        <v>/</v>
      </c>
    </row>
    <row r="1256" spans="2:15" ht="20.100000000000001" customHeight="1">
      <c r="B1256" s="121"/>
      <c r="C1256" s="121"/>
      <c r="D1256" s="144"/>
      <c r="E1256" s="142"/>
      <c r="F1256" s="143"/>
      <c r="G1256" s="141"/>
      <c r="H1256" s="159"/>
      <c r="I1256" s="159"/>
      <c r="J1256" s="161"/>
      <c r="K1256" s="159"/>
      <c r="L1256" s="159"/>
      <c r="M1256" s="74"/>
      <c r="N1256" s="71" t="str">
        <f t="shared" si="45"/>
        <v/>
      </c>
      <c r="O1256" s="99" t="str">
        <f t="shared" si="46"/>
        <v>/</v>
      </c>
    </row>
    <row r="1257" spans="2:15" ht="20.100000000000001" customHeight="1">
      <c r="B1257" s="121"/>
      <c r="C1257" s="121"/>
      <c r="D1257" s="144"/>
      <c r="E1257" s="142"/>
      <c r="F1257" s="143"/>
      <c r="G1257" s="141"/>
      <c r="H1257" s="159"/>
      <c r="I1257" s="159"/>
      <c r="J1257" s="161"/>
      <c r="K1257" s="159"/>
      <c r="L1257" s="159"/>
      <c r="M1257" s="74"/>
      <c r="N1257" s="71" t="str">
        <f t="shared" si="45"/>
        <v/>
      </c>
      <c r="O1257" s="99" t="str">
        <f t="shared" si="46"/>
        <v>/</v>
      </c>
    </row>
    <row r="1258" spans="2:15" ht="20.100000000000001" customHeight="1">
      <c r="B1258" s="121"/>
      <c r="C1258" s="121"/>
      <c r="D1258" s="144"/>
      <c r="E1258" s="142"/>
      <c r="F1258" s="143"/>
      <c r="G1258" s="141"/>
      <c r="H1258" s="159"/>
      <c r="I1258" s="159"/>
      <c r="J1258" s="161"/>
      <c r="K1258" s="159"/>
      <c r="L1258" s="159"/>
      <c r="M1258" s="74"/>
      <c r="N1258" s="71" t="str">
        <f t="shared" si="45"/>
        <v/>
      </c>
      <c r="O1258" s="99" t="str">
        <f t="shared" si="46"/>
        <v>/</v>
      </c>
    </row>
    <row r="1259" spans="2:15" ht="20.100000000000001" customHeight="1">
      <c r="B1259" s="121"/>
      <c r="C1259" s="121"/>
      <c r="D1259" s="144"/>
      <c r="E1259" s="142"/>
      <c r="F1259" s="143"/>
      <c r="G1259" s="141"/>
      <c r="H1259" s="159"/>
      <c r="I1259" s="159"/>
      <c r="J1259" s="161"/>
      <c r="K1259" s="159"/>
      <c r="L1259" s="159"/>
      <c r="M1259" s="74"/>
      <c r="N1259" s="71" t="str">
        <f t="shared" si="45"/>
        <v/>
      </c>
      <c r="O1259" s="99" t="str">
        <f t="shared" si="46"/>
        <v>/</v>
      </c>
    </row>
    <row r="1260" spans="2:15" ht="20.100000000000001" customHeight="1">
      <c r="B1260" s="121"/>
      <c r="C1260" s="121"/>
      <c r="D1260" s="144"/>
      <c r="E1260" s="142"/>
      <c r="F1260" s="143"/>
      <c r="G1260" s="141"/>
      <c r="H1260" s="159"/>
      <c r="I1260" s="159"/>
      <c r="J1260" s="161"/>
      <c r="K1260" s="159"/>
      <c r="L1260" s="159"/>
      <c r="M1260" s="74"/>
      <c r="N1260" s="71" t="str">
        <f t="shared" si="45"/>
        <v/>
      </c>
      <c r="O1260" s="99" t="str">
        <f t="shared" si="46"/>
        <v>/</v>
      </c>
    </row>
    <row r="1261" spans="2:15" ht="20.100000000000001" customHeight="1">
      <c r="B1261" s="121"/>
      <c r="C1261" s="121"/>
      <c r="D1261" s="144"/>
      <c r="E1261" s="142"/>
      <c r="F1261" s="143"/>
      <c r="G1261" s="141"/>
      <c r="H1261" s="159"/>
      <c r="I1261" s="159"/>
      <c r="J1261" s="161"/>
      <c r="K1261" s="159"/>
      <c r="L1261" s="159"/>
      <c r="M1261" s="74"/>
      <c r="N1261" s="71" t="str">
        <f t="shared" si="45"/>
        <v/>
      </c>
      <c r="O1261" s="99" t="str">
        <f t="shared" si="46"/>
        <v>/</v>
      </c>
    </row>
    <row r="1262" spans="2:15" ht="20.100000000000001" customHeight="1">
      <c r="B1262" s="121"/>
      <c r="C1262" s="121"/>
      <c r="D1262" s="144"/>
      <c r="E1262" s="142"/>
      <c r="F1262" s="143"/>
      <c r="G1262" s="141"/>
      <c r="H1262" s="159"/>
      <c r="I1262" s="159"/>
      <c r="J1262" s="161"/>
      <c r="K1262" s="159"/>
      <c r="L1262" s="159"/>
      <c r="M1262" s="74"/>
      <c r="N1262" s="71" t="str">
        <f t="shared" si="45"/>
        <v/>
      </c>
      <c r="O1262" s="99" t="str">
        <f t="shared" si="46"/>
        <v>/</v>
      </c>
    </row>
    <row r="1263" spans="2:15" ht="20.100000000000001" customHeight="1">
      <c r="B1263" s="121"/>
      <c r="C1263" s="121"/>
      <c r="D1263" s="144"/>
      <c r="E1263" s="142"/>
      <c r="F1263" s="143"/>
      <c r="G1263" s="141"/>
      <c r="H1263" s="159"/>
      <c r="I1263" s="159"/>
      <c r="J1263" s="161"/>
      <c r="K1263" s="159"/>
      <c r="L1263" s="159"/>
      <c r="M1263" s="74"/>
      <c r="N1263" s="71" t="str">
        <f t="shared" si="45"/>
        <v/>
      </c>
      <c r="O1263" s="99" t="str">
        <f t="shared" si="46"/>
        <v>/</v>
      </c>
    </row>
    <row r="1264" spans="2:15" ht="20.100000000000001" customHeight="1">
      <c r="B1264" s="121"/>
      <c r="C1264" s="121"/>
      <c r="D1264" s="144"/>
      <c r="E1264" s="142"/>
      <c r="F1264" s="143"/>
      <c r="G1264" s="141"/>
      <c r="H1264" s="159"/>
      <c r="I1264" s="159"/>
      <c r="J1264" s="161"/>
      <c r="K1264" s="159"/>
      <c r="L1264" s="159"/>
      <c r="M1264" s="74"/>
      <c r="N1264" s="71" t="str">
        <f t="shared" si="45"/>
        <v/>
      </c>
      <c r="O1264" s="99" t="str">
        <f t="shared" si="46"/>
        <v>/</v>
      </c>
    </row>
    <row r="1265" spans="2:15" ht="20.100000000000001" customHeight="1">
      <c r="B1265" s="121"/>
      <c r="C1265" s="121"/>
      <c r="D1265" s="144"/>
      <c r="E1265" s="142"/>
      <c r="F1265" s="143"/>
      <c r="G1265" s="141"/>
      <c r="H1265" s="159"/>
      <c r="I1265" s="159"/>
      <c r="J1265" s="161"/>
      <c r="K1265" s="159"/>
      <c r="L1265" s="159"/>
      <c r="M1265" s="74"/>
      <c r="N1265" s="71" t="str">
        <f t="shared" si="45"/>
        <v/>
      </c>
      <c r="O1265" s="99" t="str">
        <f t="shared" si="46"/>
        <v>/</v>
      </c>
    </row>
    <row r="1266" spans="2:15" ht="20.100000000000001" customHeight="1">
      <c r="B1266" s="121"/>
      <c r="C1266" s="121"/>
      <c r="D1266" s="144"/>
      <c r="E1266" s="142"/>
      <c r="F1266" s="143"/>
      <c r="G1266" s="141"/>
      <c r="H1266" s="159"/>
      <c r="I1266" s="159"/>
      <c r="J1266" s="161"/>
      <c r="K1266" s="159"/>
      <c r="L1266" s="159"/>
      <c r="M1266" s="74"/>
      <c r="N1266" s="71" t="str">
        <f t="shared" si="45"/>
        <v/>
      </c>
      <c r="O1266" s="99" t="str">
        <f t="shared" si="46"/>
        <v>/</v>
      </c>
    </row>
    <row r="1267" spans="2:15" ht="20.100000000000001" customHeight="1">
      <c r="B1267" s="121"/>
      <c r="C1267" s="121"/>
      <c r="D1267" s="144"/>
      <c r="E1267" s="142"/>
      <c r="F1267" s="143"/>
      <c r="G1267" s="141"/>
      <c r="H1267" s="159"/>
      <c r="I1267" s="159"/>
      <c r="J1267" s="161"/>
      <c r="K1267" s="159"/>
      <c r="L1267" s="159"/>
      <c r="M1267" s="74"/>
      <c r="N1267" s="71" t="str">
        <f t="shared" si="45"/>
        <v/>
      </c>
      <c r="O1267" s="99" t="str">
        <f t="shared" si="46"/>
        <v>/</v>
      </c>
    </row>
    <row r="1268" spans="2:15" ht="20.100000000000001" customHeight="1">
      <c r="B1268" s="121"/>
      <c r="C1268" s="121"/>
      <c r="D1268" s="144"/>
      <c r="E1268" s="142"/>
      <c r="F1268" s="143"/>
      <c r="G1268" s="141"/>
      <c r="H1268" s="159"/>
      <c r="I1268" s="159"/>
      <c r="J1268" s="161"/>
      <c r="K1268" s="159"/>
      <c r="L1268" s="159"/>
      <c r="M1268" s="74"/>
      <c r="N1268" s="71" t="str">
        <f t="shared" si="45"/>
        <v/>
      </c>
      <c r="O1268" s="99" t="str">
        <f t="shared" si="46"/>
        <v>/</v>
      </c>
    </row>
    <row r="1269" spans="2:15" ht="20.100000000000001" customHeight="1">
      <c r="B1269" s="121"/>
      <c r="C1269" s="121"/>
      <c r="D1269" s="144"/>
      <c r="E1269" s="142"/>
      <c r="F1269" s="143"/>
      <c r="G1269" s="141"/>
      <c r="H1269" s="159"/>
      <c r="I1269" s="159"/>
      <c r="J1269" s="161"/>
      <c r="K1269" s="159"/>
      <c r="L1269" s="159"/>
      <c r="M1269" s="74"/>
      <c r="N1269" s="71" t="str">
        <f t="shared" si="45"/>
        <v/>
      </c>
      <c r="O1269" s="99" t="str">
        <f t="shared" si="46"/>
        <v>/</v>
      </c>
    </row>
    <row r="1270" spans="2:15" ht="20.100000000000001" customHeight="1">
      <c r="B1270" s="121"/>
      <c r="C1270" s="121"/>
      <c r="D1270" s="144"/>
      <c r="E1270" s="142"/>
      <c r="F1270" s="143"/>
      <c r="G1270" s="141"/>
      <c r="H1270" s="159"/>
      <c r="I1270" s="159"/>
      <c r="J1270" s="161"/>
      <c r="K1270" s="159"/>
      <c r="L1270" s="159"/>
      <c r="M1270" s="74"/>
      <c r="N1270" s="71" t="str">
        <f t="shared" si="45"/>
        <v/>
      </c>
      <c r="O1270" s="99" t="str">
        <f t="shared" si="46"/>
        <v>/</v>
      </c>
    </row>
    <row r="1271" spans="2:15" ht="20.100000000000001" customHeight="1">
      <c r="B1271" s="121"/>
      <c r="C1271" s="121"/>
      <c r="D1271" s="144"/>
      <c r="E1271" s="142"/>
      <c r="F1271" s="143"/>
      <c r="G1271" s="141"/>
      <c r="H1271" s="159"/>
      <c r="I1271" s="159"/>
      <c r="J1271" s="161"/>
      <c r="K1271" s="159"/>
      <c r="L1271" s="159"/>
      <c r="M1271" s="74"/>
      <c r="N1271" s="71" t="str">
        <f t="shared" si="45"/>
        <v/>
      </c>
      <c r="O1271" s="99" t="str">
        <f t="shared" si="46"/>
        <v>/</v>
      </c>
    </row>
    <row r="1272" spans="2:15" ht="20.100000000000001" customHeight="1">
      <c r="B1272" s="121"/>
      <c r="C1272" s="121"/>
      <c r="D1272" s="144"/>
      <c r="E1272" s="142"/>
      <c r="F1272" s="143"/>
      <c r="G1272" s="141"/>
      <c r="H1272" s="159"/>
      <c r="I1272" s="159"/>
      <c r="J1272" s="161"/>
      <c r="K1272" s="159"/>
      <c r="L1272" s="159"/>
      <c r="M1272" s="74"/>
      <c r="N1272" s="71" t="str">
        <f t="shared" si="45"/>
        <v/>
      </c>
      <c r="O1272" s="99" t="str">
        <f t="shared" si="46"/>
        <v>/</v>
      </c>
    </row>
    <row r="1273" spans="2:15" ht="20.100000000000001" customHeight="1">
      <c r="B1273" s="121"/>
      <c r="C1273" s="121"/>
      <c r="D1273" s="144"/>
      <c r="E1273" s="142"/>
      <c r="F1273" s="143"/>
      <c r="G1273" s="141"/>
      <c r="H1273" s="159"/>
      <c r="I1273" s="159"/>
      <c r="J1273" s="161"/>
      <c r="K1273" s="159"/>
      <c r="L1273" s="159"/>
      <c r="M1273" s="74"/>
      <c r="N1273" s="71" t="str">
        <f t="shared" si="45"/>
        <v/>
      </c>
      <c r="O1273" s="99" t="str">
        <f t="shared" si="46"/>
        <v>/</v>
      </c>
    </row>
    <row r="1274" spans="2:15" ht="20.100000000000001" customHeight="1">
      <c r="B1274" s="121"/>
      <c r="C1274" s="121"/>
      <c r="D1274" s="144"/>
      <c r="E1274" s="142"/>
      <c r="F1274" s="143"/>
      <c r="G1274" s="141"/>
      <c r="H1274" s="159"/>
      <c r="I1274" s="159"/>
      <c r="J1274" s="161"/>
      <c r="K1274" s="159"/>
      <c r="L1274" s="159"/>
      <c r="M1274" s="74"/>
      <c r="N1274" s="71" t="str">
        <f t="shared" si="45"/>
        <v/>
      </c>
      <c r="O1274" s="99" t="str">
        <f t="shared" si="46"/>
        <v>/</v>
      </c>
    </row>
    <row r="1275" spans="2:15" ht="20.100000000000001" customHeight="1">
      <c r="B1275" s="121"/>
      <c r="C1275" s="121"/>
      <c r="D1275" s="144"/>
      <c r="E1275" s="142"/>
      <c r="F1275" s="143"/>
      <c r="G1275" s="141"/>
      <c r="H1275" s="159"/>
      <c r="I1275" s="159"/>
      <c r="J1275" s="161"/>
      <c r="K1275" s="159"/>
      <c r="L1275" s="159"/>
      <c r="M1275" s="74"/>
      <c r="N1275" s="71" t="str">
        <f t="shared" si="45"/>
        <v/>
      </c>
      <c r="O1275" s="99" t="str">
        <f t="shared" si="46"/>
        <v>/</v>
      </c>
    </row>
    <row r="1276" spans="2:15" ht="20.100000000000001" customHeight="1">
      <c r="B1276" s="121"/>
      <c r="C1276" s="121"/>
      <c r="D1276" s="144"/>
      <c r="E1276" s="142"/>
      <c r="F1276" s="143"/>
      <c r="G1276" s="141"/>
      <c r="H1276" s="159"/>
      <c r="I1276" s="159"/>
      <c r="J1276" s="161"/>
      <c r="K1276" s="159"/>
      <c r="L1276" s="159"/>
      <c r="M1276" s="74"/>
      <c r="N1276" s="71" t="str">
        <f t="shared" si="45"/>
        <v/>
      </c>
      <c r="O1276" s="99" t="str">
        <f t="shared" si="46"/>
        <v>/</v>
      </c>
    </row>
    <row r="1277" spans="2:15" ht="20.100000000000001" customHeight="1">
      <c r="B1277" s="121"/>
      <c r="C1277" s="121"/>
      <c r="D1277" s="144"/>
      <c r="E1277" s="142"/>
      <c r="F1277" s="143"/>
      <c r="G1277" s="141"/>
      <c r="H1277" s="159"/>
      <c r="I1277" s="159"/>
      <c r="J1277" s="161"/>
      <c r="K1277" s="159"/>
      <c r="L1277" s="159"/>
      <c r="M1277" s="74"/>
      <c r="N1277" s="71" t="str">
        <f t="shared" si="45"/>
        <v/>
      </c>
      <c r="O1277" s="99" t="str">
        <f t="shared" si="46"/>
        <v>/</v>
      </c>
    </row>
    <row r="1278" spans="2:15" ht="20.100000000000001" customHeight="1">
      <c r="B1278" s="121"/>
      <c r="C1278" s="121"/>
      <c r="D1278" s="144"/>
      <c r="E1278" s="142"/>
      <c r="F1278" s="143"/>
      <c r="G1278" s="141"/>
      <c r="H1278" s="159"/>
      <c r="I1278" s="159"/>
      <c r="J1278" s="161"/>
      <c r="K1278" s="159"/>
      <c r="L1278" s="159"/>
      <c r="M1278" s="74"/>
      <c r="N1278" s="71" t="str">
        <f t="shared" si="45"/>
        <v/>
      </c>
      <c r="O1278" s="99" t="str">
        <f t="shared" si="46"/>
        <v>/</v>
      </c>
    </row>
    <row r="1279" spans="2:15" ht="20.100000000000001" customHeight="1">
      <c r="B1279" s="121"/>
      <c r="C1279" s="121"/>
      <c r="D1279" s="144"/>
      <c r="E1279" s="142"/>
      <c r="F1279" s="143"/>
      <c r="G1279" s="141"/>
      <c r="H1279" s="159"/>
      <c r="I1279" s="159"/>
      <c r="J1279" s="161"/>
      <c r="K1279" s="159"/>
      <c r="L1279" s="159"/>
      <c r="M1279" s="74"/>
      <c r="N1279" s="71" t="str">
        <f t="shared" si="45"/>
        <v/>
      </c>
      <c r="O1279" s="99" t="str">
        <f t="shared" si="46"/>
        <v>/</v>
      </c>
    </row>
    <row r="1280" spans="2:15" ht="20.100000000000001" customHeight="1">
      <c r="B1280" s="121"/>
      <c r="C1280" s="121"/>
      <c r="D1280" s="144"/>
      <c r="E1280" s="142"/>
      <c r="F1280" s="143"/>
      <c r="G1280" s="141"/>
      <c r="H1280" s="159"/>
      <c r="I1280" s="159"/>
      <c r="J1280" s="161"/>
      <c r="K1280" s="159"/>
      <c r="L1280" s="159"/>
      <c r="M1280" s="74"/>
      <c r="N1280" s="71" t="str">
        <f t="shared" si="45"/>
        <v/>
      </c>
      <c r="O1280" s="99" t="str">
        <f t="shared" si="46"/>
        <v>/</v>
      </c>
    </row>
    <row r="1281" spans="2:15" ht="20.100000000000001" customHeight="1">
      <c r="B1281" s="121"/>
      <c r="C1281" s="121"/>
      <c r="D1281" s="144"/>
      <c r="E1281" s="142"/>
      <c r="F1281" s="143"/>
      <c r="G1281" s="141"/>
      <c r="H1281" s="159"/>
      <c r="I1281" s="159"/>
      <c r="J1281" s="161"/>
      <c r="K1281" s="159"/>
      <c r="L1281" s="159"/>
      <c r="M1281" s="74"/>
      <c r="N1281" s="71" t="str">
        <f t="shared" si="45"/>
        <v/>
      </c>
      <c r="O1281" s="99" t="str">
        <f t="shared" si="46"/>
        <v>/</v>
      </c>
    </row>
    <row r="1282" spans="2:15" ht="20.100000000000001" customHeight="1">
      <c r="B1282" s="121"/>
      <c r="C1282" s="121"/>
      <c r="D1282" s="144"/>
      <c r="E1282" s="142"/>
      <c r="F1282" s="143"/>
      <c r="G1282" s="141"/>
      <c r="H1282" s="159"/>
      <c r="I1282" s="159"/>
      <c r="J1282" s="161"/>
      <c r="K1282" s="159"/>
      <c r="L1282" s="159"/>
      <c r="M1282" s="74"/>
      <c r="N1282" s="71" t="str">
        <f t="shared" si="45"/>
        <v/>
      </c>
      <c r="O1282" s="99" t="str">
        <f t="shared" si="46"/>
        <v>/</v>
      </c>
    </row>
    <row r="1283" spans="2:15" ht="20.100000000000001" customHeight="1">
      <c r="B1283" s="121"/>
      <c r="C1283" s="121"/>
      <c r="D1283" s="144"/>
      <c r="E1283" s="142"/>
      <c r="F1283" s="143"/>
      <c r="G1283" s="141"/>
      <c r="H1283" s="159"/>
      <c r="I1283" s="159"/>
      <c r="J1283" s="161"/>
      <c r="K1283" s="159"/>
      <c r="L1283" s="159"/>
      <c r="M1283" s="74"/>
      <c r="N1283" s="71" t="str">
        <f t="shared" si="45"/>
        <v/>
      </c>
      <c r="O1283" s="99" t="str">
        <f t="shared" si="46"/>
        <v>/</v>
      </c>
    </row>
    <row r="1284" spans="2:15" ht="20.100000000000001" customHeight="1">
      <c r="B1284" s="121"/>
      <c r="C1284" s="121"/>
      <c r="D1284" s="144"/>
      <c r="E1284" s="142"/>
      <c r="F1284" s="143"/>
      <c r="G1284" s="141"/>
      <c r="H1284" s="159"/>
      <c r="I1284" s="159"/>
      <c r="J1284" s="161"/>
      <c r="K1284" s="159"/>
      <c r="L1284" s="159"/>
      <c r="M1284" s="74"/>
      <c r="N1284" s="71" t="str">
        <f t="shared" ref="N1284:N1347" si="47">B1284&amp;C1284</f>
        <v/>
      </c>
      <c r="O1284" s="99" t="str">
        <f t="shared" ref="O1284:O1347" si="48">B1284&amp;"/"&amp;C1284</f>
        <v>/</v>
      </c>
    </row>
    <row r="1285" spans="2:15" ht="20.100000000000001" customHeight="1">
      <c r="B1285" s="121"/>
      <c r="C1285" s="121"/>
      <c r="D1285" s="144"/>
      <c r="E1285" s="142"/>
      <c r="F1285" s="143"/>
      <c r="G1285" s="141"/>
      <c r="H1285" s="159"/>
      <c r="I1285" s="159"/>
      <c r="J1285" s="161"/>
      <c r="K1285" s="159"/>
      <c r="L1285" s="159"/>
      <c r="M1285" s="74"/>
      <c r="N1285" s="71" t="str">
        <f t="shared" si="47"/>
        <v/>
      </c>
      <c r="O1285" s="99" t="str">
        <f t="shared" si="48"/>
        <v>/</v>
      </c>
    </row>
    <row r="1286" spans="2:15" ht="20.100000000000001" customHeight="1">
      <c r="B1286" s="121"/>
      <c r="C1286" s="121"/>
      <c r="D1286" s="144"/>
      <c r="E1286" s="142"/>
      <c r="F1286" s="143"/>
      <c r="G1286" s="141"/>
      <c r="H1286" s="159"/>
      <c r="I1286" s="159"/>
      <c r="J1286" s="161"/>
      <c r="K1286" s="159"/>
      <c r="L1286" s="159"/>
      <c r="M1286" s="74"/>
      <c r="N1286" s="71" t="str">
        <f t="shared" si="47"/>
        <v/>
      </c>
      <c r="O1286" s="99" t="str">
        <f t="shared" si="48"/>
        <v>/</v>
      </c>
    </row>
    <row r="1287" spans="2:15" ht="20.100000000000001" customHeight="1">
      <c r="B1287" s="121"/>
      <c r="C1287" s="121"/>
      <c r="D1287" s="144"/>
      <c r="E1287" s="142"/>
      <c r="F1287" s="143"/>
      <c r="G1287" s="141"/>
      <c r="H1287" s="159"/>
      <c r="I1287" s="159"/>
      <c r="J1287" s="161"/>
      <c r="K1287" s="159"/>
      <c r="L1287" s="159"/>
      <c r="M1287" s="74"/>
      <c r="N1287" s="71" t="str">
        <f t="shared" si="47"/>
        <v/>
      </c>
      <c r="O1287" s="99" t="str">
        <f t="shared" si="48"/>
        <v>/</v>
      </c>
    </row>
    <row r="1288" spans="2:15" ht="20.100000000000001" customHeight="1">
      <c r="B1288" s="121"/>
      <c r="C1288" s="121"/>
      <c r="D1288" s="144"/>
      <c r="E1288" s="142"/>
      <c r="F1288" s="143"/>
      <c r="G1288" s="141"/>
      <c r="H1288" s="159"/>
      <c r="I1288" s="159"/>
      <c r="J1288" s="161"/>
      <c r="K1288" s="159"/>
      <c r="L1288" s="159"/>
      <c r="M1288" s="74"/>
      <c r="N1288" s="71" t="str">
        <f t="shared" si="47"/>
        <v/>
      </c>
      <c r="O1288" s="99" t="str">
        <f t="shared" si="48"/>
        <v>/</v>
      </c>
    </row>
    <row r="1289" spans="2:15" ht="20.100000000000001" customHeight="1">
      <c r="B1289" s="121"/>
      <c r="C1289" s="121"/>
      <c r="D1289" s="144"/>
      <c r="E1289" s="142"/>
      <c r="F1289" s="143"/>
      <c r="G1289" s="141"/>
      <c r="H1289" s="159"/>
      <c r="I1289" s="159"/>
      <c r="J1289" s="161"/>
      <c r="K1289" s="159"/>
      <c r="L1289" s="159"/>
      <c r="M1289" s="74"/>
      <c r="N1289" s="71" t="str">
        <f t="shared" si="47"/>
        <v/>
      </c>
      <c r="O1289" s="99" t="str">
        <f t="shared" si="48"/>
        <v>/</v>
      </c>
    </row>
    <row r="1290" spans="2:15" ht="20.100000000000001" customHeight="1">
      <c r="B1290" s="121"/>
      <c r="C1290" s="121"/>
      <c r="D1290" s="144"/>
      <c r="E1290" s="142"/>
      <c r="F1290" s="143"/>
      <c r="G1290" s="141"/>
      <c r="H1290" s="159"/>
      <c r="I1290" s="159"/>
      <c r="J1290" s="161"/>
      <c r="K1290" s="159"/>
      <c r="L1290" s="159"/>
      <c r="M1290" s="74"/>
      <c r="N1290" s="71" t="str">
        <f t="shared" si="47"/>
        <v/>
      </c>
      <c r="O1290" s="99" t="str">
        <f t="shared" si="48"/>
        <v>/</v>
      </c>
    </row>
    <row r="1291" spans="2:15" ht="20.100000000000001" customHeight="1">
      <c r="B1291" s="121"/>
      <c r="C1291" s="121"/>
      <c r="D1291" s="144"/>
      <c r="E1291" s="142"/>
      <c r="F1291" s="143"/>
      <c r="G1291" s="141"/>
      <c r="H1291" s="159"/>
      <c r="I1291" s="159"/>
      <c r="J1291" s="161"/>
      <c r="K1291" s="159"/>
      <c r="L1291" s="159"/>
      <c r="M1291" s="74"/>
      <c r="N1291" s="71" t="str">
        <f t="shared" si="47"/>
        <v/>
      </c>
      <c r="O1291" s="99" t="str">
        <f t="shared" si="48"/>
        <v>/</v>
      </c>
    </row>
    <row r="1292" spans="2:15" ht="20.100000000000001" customHeight="1">
      <c r="B1292" s="121"/>
      <c r="C1292" s="121"/>
      <c r="D1292" s="144"/>
      <c r="E1292" s="142"/>
      <c r="F1292" s="143"/>
      <c r="G1292" s="141"/>
      <c r="H1292" s="159"/>
      <c r="I1292" s="159"/>
      <c r="J1292" s="161"/>
      <c r="K1292" s="159"/>
      <c r="L1292" s="159"/>
      <c r="M1292" s="74"/>
      <c r="N1292" s="71" t="str">
        <f t="shared" si="47"/>
        <v/>
      </c>
      <c r="O1292" s="99" t="str">
        <f t="shared" si="48"/>
        <v>/</v>
      </c>
    </row>
    <row r="1293" spans="2:15" ht="20.100000000000001" customHeight="1">
      <c r="B1293" s="121"/>
      <c r="C1293" s="121"/>
      <c r="D1293" s="144"/>
      <c r="E1293" s="142"/>
      <c r="F1293" s="143"/>
      <c r="G1293" s="141"/>
      <c r="H1293" s="159"/>
      <c r="I1293" s="159"/>
      <c r="J1293" s="161"/>
      <c r="K1293" s="159"/>
      <c r="L1293" s="159"/>
      <c r="M1293" s="74"/>
      <c r="N1293" s="71" t="str">
        <f t="shared" si="47"/>
        <v/>
      </c>
      <c r="O1293" s="99" t="str">
        <f t="shared" si="48"/>
        <v>/</v>
      </c>
    </row>
    <row r="1294" spans="2:15" ht="20.100000000000001" customHeight="1">
      <c r="B1294" s="121"/>
      <c r="C1294" s="121"/>
      <c r="D1294" s="144"/>
      <c r="E1294" s="142"/>
      <c r="F1294" s="143"/>
      <c r="G1294" s="141"/>
      <c r="H1294" s="159"/>
      <c r="I1294" s="159"/>
      <c r="J1294" s="161"/>
      <c r="K1294" s="159"/>
      <c r="L1294" s="159"/>
      <c r="M1294" s="74"/>
      <c r="N1294" s="71" t="str">
        <f t="shared" si="47"/>
        <v/>
      </c>
      <c r="O1294" s="99" t="str">
        <f t="shared" si="48"/>
        <v>/</v>
      </c>
    </row>
    <row r="1295" spans="2:15" ht="20.100000000000001" customHeight="1">
      <c r="B1295" s="121"/>
      <c r="C1295" s="121"/>
      <c r="D1295" s="144"/>
      <c r="E1295" s="142"/>
      <c r="F1295" s="143"/>
      <c r="G1295" s="141"/>
      <c r="H1295" s="159"/>
      <c r="I1295" s="159"/>
      <c r="J1295" s="161"/>
      <c r="K1295" s="159"/>
      <c r="L1295" s="159"/>
      <c r="M1295" s="74"/>
      <c r="N1295" s="71" t="str">
        <f t="shared" si="47"/>
        <v/>
      </c>
      <c r="O1295" s="99" t="str">
        <f t="shared" si="48"/>
        <v>/</v>
      </c>
    </row>
    <row r="1296" spans="2:15" ht="20.100000000000001" customHeight="1">
      <c r="B1296" s="121"/>
      <c r="C1296" s="121"/>
      <c r="D1296" s="144"/>
      <c r="E1296" s="142"/>
      <c r="F1296" s="143"/>
      <c r="G1296" s="141"/>
      <c r="H1296" s="159"/>
      <c r="I1296" s="159"/>
      <c r="J1296" s="161"/>
      <c r="K1296" s="159"/>
      <c r="L1296" s="159"/>
      <c r="M1296" s="74"/>
      <c r="N1296" s="71" t="str">
        <f t="shared" si="47"/>
        <v/>
      </c>
      <c r="O1296" s="99" t="str">
        <f t="shared" si="48"/>
        <v>/</v>
      </c>
    </row>
    <row r="1297" spans="2:15" ht="20.100000000000001" customHeight="1">
      <c r="B1297" s="121"/>
      <c r="C1297" s="121"/>
      <c r="D1297" s="144"/>
      <c r="E1297" s="142"/>
      <c r="F1297" s="143"/>
      <c r="G1297" s="141"/>
      <c r="H1297" s="159"/>
      <c r="I1297" s="159"/>
      <c r="J1297" s="161"/>
      <c r="K1297" s="159"/>
      <c r="L1297" s="159"/>
      <c r="M1297" s="74"/>
      <c r="N1297" s="71" t="str">
        <f t="shared" si="47"/>
        <v/>
      </c>
      <c r="O1297" s="99" t="str">
        <f t="shared" si="48"/>
        <v>/</v>
      </c>
    </row>
    <row r="1298" spans="2:15" ht="20.100000000000001" customHeight="1">
      <c r="B1298" s="121"/>
      <c r="C1298" s="121"/>
      <c r="D1298" s="144"/>
      <c r="E1298" s="142"/>
      <c r="F1298" s="143"/>
      <c r="G1298" s="141"/>
      <c r="H1298" s="159"/>
      <c r="I1298" s="159"/>
      <c r="J1298" s="161"/>
      <c r="K1298" s="159"/>
      <c r="L1298" s="159"/>
      <c r="M1298" s="74"/>
      <c r="N1298" s="71" t="str">
        <f t="shared" si="47"/>
        <v/>
      </c>
      <c r="O1298" s="99" t="str">
        <f t="shared" si="48"/>
        <v>/</v>
      </c>
    </row>
    <row r="1299" spans="2:15" ht="20.100000000000001" customHeight="1">
      <c r="B1299" s="121"/>
      <c r="C1299" s="121"/>
      <c r="D1299" s="144"/>
      <c r="E1299" s="142"/>
      <c r="F1299" s="143"/>
      <c r="G1299" s="141"/>
      <c r="H1299" s="159"/>
      <c r="I1299" s="159"/>
      <c r="J1299" s="161"/>
      <c r="K1299" s="159"/>
      <c r="L1299" s="159"/>
      <c r="M1299" s="74"/>
      <c r="N1299" s="71" t="str">
        <f t="shared" si="47"/>
        <v/>
      </c>
      <c r="O1299" s="99" t="str">
        <f t="shared" si="48"/>
        <v>/</v>
      </c>
    </row>
    <row r="1300" spans="2:15" ht="20.100000000000001" customHeight="1">
      <c r="B1300" s="121"/>
      <c r="C1300" s="121"/>
      <c r="D1300" s="144"/>
      <c r="E1300" s="142"/>
      <c r="F1300" s="143"/>
      <c r="G1300" s="141"/>
      <c r="H1300" s="159"/>
      <c r="I1300" s="159"/>
      <c r="J1300" s="161"/>
      <c r="K1300" s="159"/>
      <c r="L1300" s="159"/>
      <c r="M1300" s="74"/>
      <c r="N1300" s="71" t="str">
        <f t="shared" si="47"/>
        <v/>
      </c>
      <c r="O1300" s="99" t="str">
        <f t="shared" si="48"/>
        <v>/</v>
      </c>
    </row>
    <row r="1301" spans="2:15" ht="20.100000000000001" customHeight="1">
      <c r="B1301" s="121"/>
      <c r="C1301" s="121"/>
      <c r="D1301" s="144"/>
      <c r="E1301" s="142"/>
      <c r="F1301" s="143"/>
      <c r="G1301" s="141"/>
      <c r="H1301" s="159"/>
      <c r="I1301" s="159"/>
      <c r="J1301" s="161"/>
      <c r="K1301" s="159"/>
      <c r="L1301" s="159"/>
      <c r="M1301" s="74"/>
      <c r="N1301" s="71" t="str">
        <f t="shared" si="47"/>
        <v/>
      </c>
      <c r="O1301" s="99" t="str">
        <f t="shared" si="48"/>
        <v>/</v>
      </c>
    </row>
    <row r="1302" spans="2:15" ht="20.100000000000001" customHeight="1">
      <c r="B1302" s="121"/>
      <c r="C1302" s="121"/>
      <c r="D1302" s="144"/>
      <c r="E1302" s="142"/>
      <c r="F1302" s="143"/>
      <c r="G1302" s="141"/>
      <c r="H1302" s="159"/>
      <c r="I1302" s="159"/>
      <c r="J1302" s="161"/>
      <c r="K1302" s="159"/>
      <c r="L1302" s="159"/>
      <c r="M1302" s="74"/>
      <c r="N1302" s="71" t="str">
        <f t="shared" si="47"/>
        <v/>
      </c>
      <c r="O1302" s="99" t="str">
        <f t="shared" si="48"/>
        <v>/</v>
      </c>
    </row>
    <row r="1303" spans="2:15" ht="20.100000000000001" customHeight="1">
      <c r="B1303" s="121"/>
      <c r="C1303" s="121"/>
      <c r="D1303" s="144"/>
      <c r="E1303" s="142"/>
      <c r="F1303" s="143"/>
      <c r="G1303" s="141"/>
      <c r="H1303" s="159"/>
      <c r="I1303" s="159"/>
      <c r="J1303" s="161"/>
      <c r="K1303" s="159"/>
      <c r="L1303" s="159"/>
      <c r="M1303" s="74"/>
      <c r="N1303" s="71" t="str">
        <f t="shared" si="47"/>
        <v/>
      </c>
      <c r="O1303" s="99" t="str">
        <f t="shared" si="48"/>
        <v>/</v>
      </c>
    </row>
    <row r="1304" spans="2:15" ht="20.100000000000001" customHeight="1">
      <c r="B1304" s="121"/>
      <c r="C1304" s="121"/>
      <c r="D1304" s="144"/>
      <c r="E1304" s="142"/>
      <c r="F1304" s="143"/>
      <c r="G1304" s="141"/>
      <c r="H1304" s="159"/>
      <c r="I1304" s="159"/>
      <c r="J1304" s="161"/>
      <c r="K1304" s="159"/>
      <c r="L1304" s="159"/>
      <c r="M1304" s="74"/>
      <c r="N1304" s="71" t="str">
        <f t="shared" si="47"/>
        <v/>
      </c>
      <c r="O1304" s="99" t="str">
        <f t="shared" si="48"/>
        <v>/</v>
      </c>
    </row>
    <row r="1305" spans="2:15" ht="20.100000000000001" customHeight="1">
      <c r="B1305" s="121"/>
      <c r="C1305" s="121"/>
      <c r="D1305" s="144"/>
      <c r="E1305" s="142"/>
      <c r="F1305" s="143"/>
      <c r="G1305" s="141"/>
      <c r="H1305" s="159"/>
      <c r="I1305" s="159"/>
      <c r="J1305" s="161"/>
      <c r="K1305" s="159"/>
      <c r="L1305" s="159"/>
      <c r="M1305" s="74"/>
      <c r="N1305" s="71" t="str">
        <f t="shared" si="47"/>
        <v/>
      </c>
      <c r="O1305" s="99" t="str">
        <f t="shared" si="48"/>
        <v>/</v>
      </c>
    </row>
    <row r="1306" spans="2:15" ht="20.100000000000001" customHeight="1">
      <c r="B1306" s="121"/>
      <c r="C1306" s="121"/>
      <c r="D1306" s="144"/>
      <c r="E1306" s="142"/>
      <c r="F1306" s="143"/>
      <c r="G1306" s="141"/>
      <c r="H1306" s="159"/>
      <c r="I1306" s="159"/>
      <c r="J1306" s="161"/>
      <c r="K1306" s="159"/>
      <c r="L1306" s="159"/>
      <c r="M1306" s="74"/>
      <c r="N1306" s="71" t="str">
        <f t="shared" si="47"/>
        <v/>
      </c>
      <c r="O1306" s="99" t="str">
        <f t="shared" si="48"/>
        <v>/</v>
      </c>
    </row>
    <row r="1307" spans="2:15" ht="20.100000000000001" customHeight="1">
      <c r="B1307" s="121"/>
      <c r="C1307" s="121"/>
      <c r="D1307" s="144"/>
      <c r="E1307" s="142"/>
      <c r="F1307" s="143"/>
      <c r="G1307" s="141"/>
      <c r="H1307" s="159"/>
      <c r="I1307" s="159"/>
      <c r="J1307" s="161"/>
      <c r="K1307" s="159"/>
      <c r="L1307" s="159"/>
      <c r="M1307" s="74"/>
      <c r="N1307" s="71" t="str">
        <f t="shared" si="47"/>
        <v/>
      </c>
      <c r="O1307" s="99" t="str">
        <f t="shared" si="48"/>
        <v>/</v>
      </c>
    </row>
    <row r="1308" spans="2:15" ht="20.100000000000001" customHeight="1">
      <c r="B1308" s="121"/>
      <c r="C1308" s="121"/>
      <c r="D1308" s="144"/>
      <c r="E1308" s="142"/>
      <c r="F1308" s="143"/>
      <c r="G1308" s="141"/>
      <c r="H1308" s="159"/>
      <c r="I1308" s="159"/>
      <c r="J1308" s="161"/>
      <c r="K1308" s="159"/>
      <c r="L1308" s="159"/>
      <c r="M1308" s="74"/>
      <c r="N1308" s="71" t="str">
        <f t="shared" si="47"/>
        <v/>
      </c>
      <c r="O1308" s="99" t="str">
        <f t="shared" si="48"/>
        <v>/</v>
      </c>
    </row>
    <row r="1309" spans="2:15" ht="20.100000000000001" customHeight="1">
      <c r="B1309" s="121"/>
      <c r="C1309" s="121"/>
      <c r="D1309" s="144"/>
      <c r="E1309" s="142"/>
      <c r="F1309" s="143"/>
      <c r="G1309" s="141"/>
      <c r="H1309" s="159"/>
      <c r="I1309" s="159"/>
      <c r="J1309" s="161"/>
      <c r="K1309" s="159"/>
      <c r="L1309" s="159"/>
      <c r="M1309" s="74"/>
      <c r="N1309" s="71" t="str">
        <f t="shared" si="47"/>
        <v/>
      </c>
      <c r="O1309" s="99" t="str">
        <f t="shared" si="48"/>
        <v>/</v>
      </c>
    </row>
    <row r="1310" spans="2:15" ht="20.100000000000001" customHeight="1">
      <c r="B1310" s="121"/>
      <c r="C1310" s="121"/>
      <c r="D1310" s="144"/>
      <c r="E1310" s="142"/>
      <c r="F1310" s="143"/>
      <c r="G1310" s="141"/>
      <c r="H1310" s="159"/>
      <c r="I1310" s="159"/>
      <c r="J1310" s="161"/>
      <c r="K1310" s="159"/>
      <c r="L1310" s="159"/>
      <c r="M1310" s="74"/>
      <c r="N1310" s="71" t="str">
        <f t="shared" si="47"/>
        <v/>
      </c>
      <c r="O1310" s="99" t="str">
        <f t="shared" si="48"/>
        <v>/</v>
      </c>
    </row>
    <row r="1311" spans="2:15" ht="20.100000000000001" customHeight="1">
      <c r="B1311" s="121"/>
      <c r="C1311" s="121"/>
      <c r="D1311" s="144"/>
      <c r="E1311" s="142"/>
      <c r="F1311" s="143"/>
      <c r="G1311" s="141"/>
      <c r="H1311" s="159"/>
      <c r="I1311" s="159"/>
      <c r="J1311" s="161"/>
      <c r="K1311" s="159"/>
      <c r="L1311" s="159"/>
      <c r="M1311" s="74"/>
      <c r="N1311" s="71" t="str">
        <f t="shared" si="47"/>
        <v/>
      </c>
      <c r="O1311" s="99" t="str">
        <f t="shared" si="48"/>
        <v>/</v>
      </c>
    </row>
    <row r="1312" spans="2:15" ht="20.100000000000001" customHeight="1">
      <c r="B1312" s="121"/>
      <c r="C1312" s="121"/>
      <c r="D1312" s="144"/>
      <c r="E1312" s="142"/>
      <c r="F1312" s="143"/>
      <c r="G1312" s="141"/>
      <c r="H1312" s="159"/>
      <c r="I1312" s="159"/>
      <c r="J1312" s="161"/>
      <c r="K1312" s="159"/>
      <c r="L1312" s="159"/>
      <c r="M1312" s="74"/>
      <c r="N1312" s="71" t="str">
        <f t="shared" si="47"/>
        <v/>
      </c>
      <c r="O1312" s="99" t="str">
        <f t="shared" si="48"/>
        <v>/</v>
      </c>
    </row>
    <row r="1313" spans="2:15" ht="20.100000000000001" customHeight="1">
      <c r="B1313" s="121"/>
      <c r="C1313" s="121"/>
      <c r="D1313" s="144"/>
      <c r="E1313" s="142"/>
      <c r="F1313" s="143"/>
      <c r="G1313" s="141"/>
      <c r="H1313" s="159"/>
      <c r="I1313" s="159"/>
      <c r="J1313" s="161"/>
      <c r="K1313" s="159"/>
      <c r="L1313" s="159"/>
      <c r="M1313" s="74"/>
      <c r="N1313" s="71" t="str">
        <f t="shared" si="47"/>
        <v/>
      </c>
      <c r="O1313" s="99" t="str">
        <f t="shared" si="48"/>
        <v>/</v>
      </c>
    </row>
    <row r="1314" spans="2:15" ht="20.100000000000001" customHeight="1">
      <c r="B1314" s="121"/>
      <c r="C1314" s="121"/>
      <c r="D1314" s="144"/>
      <c r="E1314" s="142"/>
      <c r="F1314" s="143"/>
      <c r="G1314" s="141"/>
      <c r="H1314" s="159"/>
      <c r="I1314" s="159"/>
      <c r="J1314" s="161"/>
      <c r="K1314" s="159"/>
      <c r="L1314" s="159"/>
      <c r="M1314" s="74"/>
      <c r="N1314" s="71" t="str">
        <f t="shared" si="47"/>
        <v/>
      </c>
      <c r="O1314" s="99" t="str">
        <f t="shared" si="48"/>
        <v>/</v>
      </c>
    </row>
    <row r="1315" spans="2:15" ht="20.100000000000001" customHeight="1">
      <c r="B1315" s="121"/>
      <c r="C1315" s="121"/>
      <c r="D1315" s="144"/>
      <c r="E1315" s="142"/>
      <c r="F1315" s="143"/>
      <c r="G1315" s="141"/>
      <c r="H1315" s="159"/>
      <c r="I1315" s="159"/>
      <c r="J1315" s="161"/>
      <c r="K1315" s="159"/>
      <c r="L1315" s="159"/>
      <c r="M1315" s="74"/>
      <c r="N1315" s="71" t="str">
        <f t="shared" si="47"/>
        <v/>
      </c>
      <c r="O1315" s="99" t="str">
        <f t="shared" si="48"/>
        <v>/</v>
      </c>
    </row>
    <row r="1316" spans="2:15" ht="20.100000000000001" customHeight="1">
      <c r="B1316" s="121"/>
      <c r="C1316" s="121"/>
      <c r="D1316" s="144"/>
      <c r="E1316" s="142"/>
      <c r="F1316" s="143"/>
      <c r="G1316" s="141"/>
      <c r="H1316" s="159"/>
      <c r="I1316" s="159"/>
      <c r="J1316" s="161"/>
      <c r="K1316" s="159"/>
      <c r="L1316" s="159"/>
      <c r="M1316" s="74"/>
      <c r="N1316" s="71" t="str">
        <f t="shared" si="47"/>
        <v/>
      </c>
      <c r="O1316" s="99" t="str">
        <f t="shared" si="48"/>
        <v>/</v>
      </c>
    </row>
    <row r="1317" spans="2:15" ht="20.100000000000001" customHeight="1">
      <c r="B1317" s="121"/>
      <c r="C1317" s="121"/>
      <c r="D1317" s="144"/>
      <c r="E1317" s="142"/>
      <c r="F1317" s="143"/>
      <c r="G1317" s="141"/>
      <c r="H1317" s="159"/>
      <c r="I1317" s="159"/>
      <c r="J1317" s="161"/>
      <c r="K1317" s="159"/>
      <c r="L1317" s="159"/>
      <c r="M1317" s="74"/>
      <c r="N1317" s="71" t="str">
        <f t="shared" si="47"/>
        <v/>
      </c>
      <c r="O1317" s="99" t="str">
        <f t="shared" si="48"/>
        <v>/</v>
      </c>
    </row>
    <row r="1318" spans="2:15" ht="20.100000000000001" customHeight="1">
      <c r="B1318" s="121"/>
      <c r="C1318" s="121"/>
      <c r="D1318" s="144"/>
      <c r="E1318" s="142"/>
      <c r="F1318" s="143"/>
      <c r="G1318" s="141"/>
      <c r="H1318" s="159"/>
      <c r="I1318" s="159"/>
      <c r="J1318" s="161"/>
      <c r="K1318" s="159"/>
      <c r="L1318" s="159"/>
      <c r="M1318" s="74"/>
      <c r="N1318" s="71" t="str">
        <f t="shared" si="47"/>
        <v/>
      </c>
      <c r="O1318" s="99" t="str">
        <f t="shared" si="48"/>
        <v>/</v>
      </c>
    </row>
    <row r="1319" spans="2:15" ht="20.100000000000001" customHeight="1">
      <c r="B1319" s="121"/>
      <c r="C1319" s="121"/>
      <c r="D1319" s="144"/>
      <c r="E1319" s="142"/>
      <c r="F1319" s="143"/>
      <c r="G1319" s="141"/>
      <c r="H1319" s="159"/>
      <c r="I1319" s="159"/>
      <c r="J1319" s="161"/>
      <c r="K1319" s="159"/>
      <c r="L1319" s="159"/>
      <c r="M1319" s="74"/>
      <c r="N1319" s="71" t="str">
        <f t="shared" si="47"/>
        <v/>
      </c>
      <c r="O1319" s="99" t="str">
        <f t="shared" si="48"/>
        <v>/</v>
      </c>
    </row>
    <row r="1320" spans="2:15" ht="20.100000000000001" customHeight="1">
      <c r="B1320" s="121"/>
      <c r="C1320" s="121"/>
      <c r="D1320" s="144"/>
      <c r="E1320" s="142"/>
      <c r="F1320" s="143"/>
      <c r="G1320" s="141"/>
      <c r="H1320" s="159"/>
      <c r="I1320" s="159"/>
      <c r="J1320" s="161"/>
      <c r="K1320" s="159"/>
      <c r="L1320" s="159"/>
      <c r="M1320" s="74"/>
      <c r="N1320" s="71" t="str">
        <f t="shared" si="47"/>
        <v/>
      </c>
      <c r="O1320" s="99" t="str">
        <f t="shared" si="48"/>
        <v>/</v>
      </c>
    </row>
    <row r="1321" spans="2:15" ht="20.100000000000001" customHeight="1">
      <c r="B1321" s="121"/>
      <c r="C1321" s="121"/>
      <c r="D1321" s="144"/>
      <c r="E1321" s="142"/>
      <c r="F1321" s="143"/>
      <c r="G1321" s="141"/>
      <c r="H1321" s="159"/>
      <c r="I1321" s="159"/>
      <c r="J1321" s="161"/>
      <c r="K1321" s="159"/>
      <c r="L1321" s="159"/>
      <c r="M1321" s="74"/>
      <c r="N1321" s="71" t="str">
        <f t="shared" si="47"/>
        <v/>
      </c>
      <c r="O1321" s="99" t="str">
        <f t="shared" si="48"/>
        <v>/</v>
      </c>
    </row>
    <row r="1322" spans="2:15" ht="20.100000000000001" customHeight="1">
      <c r="B1322" s="121"/>
      <c r="C1322" s="121"/>
      <c r="D1322" s="144"/>
      <c r="E1322" s="142"/>
      <c r="F1322" s="143"/>
      <c r="G1322" s="141"/>
      <c r="H1322" s="159"/>
      <c r="I1322" s="159"/>
      <c r="J1322" s="161"/>
      <c r="K1322" s="159"/>
      <c r="L1322" s="159"/>
      <c r="M1322" s="74"/>
      <c r="N1322" s="71" t="str">
        <f t="shared" si="47"/>
        <v/>
      </c>
      <c r="O1322" s="99" t="str">
        <f t="shared" si="48"/>
        <v>/</v>
      </c>
    </row>
    <row r="1323" spans="2:15" ht="20.100000000000001" customHeight="1">
      <c r="B1323" s="121"/>
      <c r="C1323" s="121"/>
      <c r="D1323" s="144"/>
      <c r="E1323" s="142"/>
      <c r="F1323" s="143"/>
      <c r="G1323" s="141"/>
      <c r="H1323" s="159"/>
      <c r="I1323" s="159"/>
      <c r="J1323" s="161"/>
      <c r="K1323" s="159"/>
      <c r="L1323" s="159"/>
      <c r="M1323" s="74"/>
      <c r="N1323" s="71" t="str">
        <f t="shared" si="47"/>
        <v/>
      </c>
      <c r="O1323" s="99" t="str">
        <f t="shared" si="48"/>
        <v>/</v>
      </c>
    </row>
    <row r="1324" spans="2:15" ht="20.100000000000001" customHeight="1">
      <c r="B1324" s="121"/>
      <c r="C1324" s="121"/>
      <c r="D1324" s="144"/>
      <c r="E1324" s="142"/>
      <c r="F1324" s="143"/>
      <c r="G1324" s="141"/>
      <c r="H1324" s="159"/>
      <c r="I1324" s="159"/>
      <c r="J1324" s="161"/>
      <c r="K1324" s="159"/>
      <c r="L1324" s="159"/>
      <c r="M1324" s="74"/>
      <c r="N1324" s="71" t="str">
        <f t="shared" si="47"/>
        <v/>
      </c>
      <c r="O1324" s="99" t="str">
        <f t="shared" si="48"/>
        <v>/</v>
      </c>
    </row>
    <row r="1325" spans="2:15" ht="20.100000000000001" customHeight="1">
      <c r="B1325" s="121"/>
      <c r="C1325" s="121"/>
      <c r="D1325" s="144"/>
      <c r="E1325" s="142"/>
      <c r="F1325" s="143"/>
      <c r="G1325" s="141"/>
      <c r="H1325" s="159"/>
      <c r="I1325" s="159"/>
      <c r="J1325" s="161"/>
      <c r="K1325" s="159"/>
      <c r="L1325" s="159"/>
      <c r="M1325" s="74"/>
      <c r="N1325" s="71" t="str">
        <f t="shared" si="47"/>
        <v/>
      </c>
      <c r="O1325" s="99" t="str">
        <f t="shared" si="48"/>
        <v>/</v>
      </c>
    </row>
    <row r="1326" spans="2:15" ht="20.100000000000001" customHeight="1">
      <c r="B1326" s="121"/>
      <c r="C1326" s="121"/>
      <c r="D1326" s="144"/>
      <c r="E1326" s="142"/>
      <c r="F1326" s="143"/>
      <c r="G1326" s="141"/>
      <c r="H1326" s="159"/>
      <c r="I1326" s="159"/>
      <c r="J1326" s="161"/>
      <c r="K1326" s="159"/>
      <c r="L1326" s="159"/>
      <c r="M1326" s="74"/>
      <c r="N1326" s="71" t="str">
        <f t="shared" si="47"/>
        <v/>
      </c>
      <c r="O1326" s="99" t="str">
        <f t="shared" si="48"/>
        <v>/</v>
      </c>
    </row>
    <row r="1327" spans="2:15" ht="20.100000000000001" customHeight="1">
      <c r="B1327" s="121"/>
      <c r="C1327" s="121"/>
      <c r="D1327" s="144"/>
      <c r="E1327" s="142"/>
      <c r="F1327" s="143"/>
      <c r="G1327" s="141"/>
      <c r="H1327" s="159"/>
      <c r="I1327" s="159"/>
      <c r="J1327" s="161"/>
      <c r="K1327" s="159"/>
      <c r="L1327" s="159"/>
      <c r="M1327" s="74"/>
      <c r="N1327" s="71" t="str">
        <f t="shared" si="47"/>
        <v/>
      </c>
      <c r="O1327" s="99" t="str">
        <f t="shared" si="48"/>
        <v>/</v>
      </c>
    </row>
    <row r="1328" spans="2:15" ht="20.100000000000001" customHeight="1">
      <c r="B1328" s="121"/>
      <c r="C1328" s="121"/>
      <c r="D1328" s="144"/>
      <c r="E1328" s="142"/>
      <c r="F1328" s="143"/>
      <c r="G1328" s="141"/>
      <c r="H1328" s="159"/>
      <c r="I1328" s="159"/>
      <c r="J1328" s="161"/>
      <c r="K1328" s="159"/>
      <c r="L1328" s="159"/>
      <c r="M1328" s="74"/>
      <c r="N1328" s="71" t="str">
        <f t="shared" si="47"/>
        <v/>
      </c>
      <c r="O1328" s="99" t="str">
        <f t="shared" si="48"/>
        <v>/</v>
      </c>
    </row>
    <row r="1329" spans="2:15" ht="20.100000000000001" customHeight="1">
      <c r="B1329" s="121"/>
      <c r="C1329" s="121"/>
      <c r="D1329" s="144"/>
      <c r="E1329" s="142"/>
      <c r="F1329" s="143"/>
      <c r="G1329" s="141"/>
      <c r="H1329" s="159"/>
      <c r="I1329" s="159"/>
      <c r="J1329" s="161"/>
      <c r="K1329" s="159"/>
      <c r="L1329" s="159"/>
      <c r="M1329" s="74"/>
      <c r="N1329" s="71" t="str">
        <f t="shared" si="47"/>
        <v/>
      </c>
      <c r="O1329" s="99" t="str">
        <f t="shared" si="48"/>
        <v>/</v>
      </c>
    </row>
    <row r="1330" spans="2:15" ht="20.100000000000001" customHeight="1">
      <c r="B1330" s="121"/>
      <c r="C1330" s="121"/>
      <c r="D1330" s="144"/>
      <c r="E1330" s="142"/>
      <c r="F1330" s="143"/>
      <c r="G1330" s="141"/>
      <c r="H1330" s="159"/>
      <c r="I1330" s="159"/>
      <c r="J1330" s="161"/>
      <c r="K1330" s="159"/>
      <c r="L1330" s="159"/>
      <c r="M1330" s="74"/>
      <c r="N1330" s="71" t="str">
        <f t="shared" si="47"/>
        <v/>
      </c>
      <c r="O1330" s="99" t="str">
        <f t="shared" si="48"/>
        <v>/</v>
      </c>
    </row>
    <row r="1331" spans="2:15" ht="20.100000000000001" customHeight="1">
      <c r="B1331" s="121"/>
      <c r="C1331" s="121"/>
      <c r="D1331" s="144"/>
      <c r="E1331" s="142"/>
      <c r="F1331" s="143"/>
      <c r="G1331" s="141"/>
      <c r="H1331" s="159"/>
      <c r="I1331" s="159"/>
      <c r="J1331" s="161"/>
      <c r="K1331" s="159"/>
      <c r="L1331" s="159"/>
      <c r="M1331" s="74"/>
      <c r="N1331" s="71" t="str">
        <f t="shared" si="47"/>
        <v/>
      </c>
      <c r="O1331" s="99" t="str">
        <f t="shared" si="48"/>
        <v>/</v>
      </c>
    </row>
    <row r="1332" spans="2:15" ht="20.100000000000001" customHeight="1">
      <c r="B1332" s="121"/>
      <c r="C1332" s="121"/>
      <c r="D1332" s="144"/>
      <c r="E1332" s="142"/>
      <c r="F1332" s="143"/>
      <c r="G1332" s="141"/>
      <c r="H1332" s="159"/>
      <c r="I1332" s="159"/>
      <c r="J1332" s="161"/>
      <c r="K1332" s="159"/>
      <c r="L1332" s="159"/>
      <c r="M1332" s="74"/>
      <c r="N1332" s="71" t="str">
        <f t="shared" si="47"/>
        <v/>
      </c>
      <c r="O1332" s="99" t="str">
        <f t="shared" si="48"/>
        <v>/</v>
      </c>
    </row>
    <row r="1333" spans="2:15" ht="20.100000000000001" customHeight="1">
      <c r="B1333" s="121"/>
      <c r="C1333" s="121"/>
      <c r="D1333" s="144"/>
      <c r="E1333" s="142"/>
      <c r="F1333" s="143"/>
      <c r="G1333" s="141"/>
      <c r="H1333" s="159"/>
      <c r="I1333" s="159"/>
      <c r="J1333" s="161"/>
      <c r="K1333" s="159"/>
      <c r="L1333" s="159"/>
      <c r="M1333" s="74"/>
      <c r="N1333" s="71" t="str">
        <f t="shared" si="47"/>
        <v/>
      </c>
      <c r="O1333" s="99" t="str">
        <f t="shared" si="48"/>
        <v>/</v>
      </c>
    </row>
    <row r="1334" spans="2:15" ht="20.100000000000001" customHeight="1">
      <c r="B1334" s="121"/>
      <c r="C1334" s="121"/>
      <c r="D1334" s="144"/>
      <c r="E1334" s="142"/>
      <c r="F1334" s="143"/>
      <c r="G1334" s="141"/>
      <c r="H1334" s="159"/>
      <c r="I1334" s="159"/>
      <c r="J1334" s="161"/>
      <c r="K1334" s="159"/>
      <c r="L1334" s="159"/>
      <c r="M1334" s="74"/>
      <c r="N1334" s="71" t="str">
        <f t="shared" si="47"/>
        <v/>
      </c>
      <c r="O1334" s="99" t="str">
        <f t="shared" si="48"/>
        <v>/</v>
      </c>
    </row>
    <row r="1335" spans="2:15" ht="20.100000000000001" customHeight="1">
      <c r="B1335" s="121"/>
      <c r="C1335" s="121"/>
      <c r="D1335" s="144"/>
      <c r="E1335" s="142"/>
      <c r="F1335" s="143"/>
      <c r="G1335" s="141"/>
      <c r="H1335" s="159"/>
      <c r="I1335" s="159"/>
      <c r="J1335" s="161"/>
      <c r="K1335" s="159"/>
      <c r="L1335" s="159"/>
      <c r="M1335" s="74"/>
      <c r="N1335" s="71" t="str">
        <f t="shared" si="47"/>
        <v/>
      </c>
      <c r="O1335" s="99" t="str">
        <f t="shared" si="48"/>
        <v>/</v>
      </c>
    </row>
    <row r="1336" spans="2:15" ht="20.100000000000001" customHeight="1">
      <c r="B1336" s="121"/>
      <c r="C1336" s="121"/>
      <c r="D1336" s="144"/>
      <c r="E1336" s="142"/>
      <c r="F1336" s="143"/>
      <c r="G1336" s="141"/>
      <c r="H1336" s="159"/>
      <c r="I1336" s="159"/>
      <c r="J1336" s="161"/>
      <c r="K1336" s="159"/>
      <c r="L1336" s="159"/>
      <c r="M1336" s="74"/>
      <c r="N1336" s="71" t="str">
        <f t="shared" si="47"/>
        <v/>
      </c>
      <c r="O1336" s="99" t="str">
        <f t="shared" si="48"/>
        <v>/</v>
      </c>
    </row>
    <row r="1337" spans="2:15" ht="20.100000000000001" customHeight="1">
      <c r="B1337" s="121"/>
      <c r="C1337" s="121"/>
      <c r="D1337" s="144"/>
      <c r="E1337" s="142"/>
      <c r="F1337" s="143"/>
      <c r="G1337" s="141"/>
      <c r="H1337" s="159"/>
      <c r="I1337" s="159"/>
      <c r="J1337" s="161"/>
      <c r="K1337" s="159"/>
      <c r="L1337" s="159"/>
      <c r="M1337" s="74"/>
      <c r="N1337" s="71" t="str">
        <f t="shared" si="47"/>
        <v/>
      </c>
      <c r="O1337" s="99" t="str">
        <f t="shared" si="48"/>
        <v>/</v>
      </c>
    </row>
    <row r="1338" spans="2:15" ht="20.100000000000001" customHeight="1">
      <c r="B1338" s="121"/>
      <c r="C1338" s="121"/>
      <c r="D1338" s="144"/>
      <c r="E1338" s="142"/>
      <c r="F1338" s="143"/>
      <c r="G1338" s="141"/>
      <c r="H1338" s="159"/>
      <c r="I1338" s="159"/>
      <c r="J1338" s="161"/>
      <c r="K1338" s="159"/>
      <c r="L1338" s="159"/>
      <c r="M1338" s="74"/>
      <c r="N1338" s="71" t="str">
        <f t="shared" si="47"/>
        <v/>
      </c>
      <c r="O1338" s="99" t="str">
        <f t="shared" si="48"/>
        <v>/</v>
      </c>
    </row>
    <row r="1339" spans="2:15" ht="20.100000000000001" customHeight="1">
      <c r="B1339" s="121"/>
      <c r="C1339" s="121"/>
      <c r="D1339" s="144"/>
      <c r="E1339" s="142"/>
      <c r="F1339" s="143"/>
      <c r="G1339" s="141"/>
      <c r="H1339" s="159"/>
      <c r="I1339" s="159"/>
      <c r="J1339" s="161"/>
      <c r="K1339" s="159"/>
      <c r="L1339" s="159"/>
      <c r="M1339" s="74"/>
      <c r="N1339" s="71" t="str">
        <f t="shared" si="47"/>
        <v/>
      </c>
      <c r="O1339" s="99" t="str">
        <f t="shared" si="48"/>
        <v>/</v>
      </c>
    </row>
    <row r="1340" spans="2:15" ht="20.100000000000001" customHeight="1">
      <c r="B1340" s="121"/>
      <c r="C1340" s="121"/>
      <c r="D1340" s="144"/>
      <c r="E1340" s="142"/>
      <c r="F1340" s="143"/>
      <c r="G1340" s="141"/>
      <c r="H1340" s="159"/>
      <c r="I1340" s="159"/>
      <c r="J1340" s="161"/>
      <c r="K1340" s="159"/>
      <c r="L1340" s="159"/>
      <c r="M1340" s="74"/>
      <c r="N1340" s="71" t="str">
        <f t="shared" si="47"/>
        <v/>
      </c>
      <c r="O1340" s="99" t="str">
        <f t="shared" si="48"/>
        <v>/</v>
      </c>
    </row>
    <row r="1341" spans="2:15" ht="20.100000000000001" customHeight="1">
      <c r="B1341" s="121"/>
      <c r="C1341" s="121"/>
      <c r="D1341" s="144"/>
      <c r="E1341" s="142"/>
      <c r="F1341" s="143"/>
      <c r="G1341" s="141"/>
      <c r="H1341" s="159"/>
      <c r="I1341" s="159"/>
      <c r="J1341" s="161"/>
      <c r="K1341" s="159"/>
      <c r="L1341" s="159"/>
      <c r="M1341" s="74"/>
      <c r="N1341" s="71" t="str">
        <f t="shared" si="47"/>
        <v/>
      </c>
      <c r="O1341" s="99" t="str">
        <f t="shared" si="48"/>
        <v>/</v>
      </c>
    </row>
    <row r="1342" spans="2:15" ht="20.100000000000001" customHeight="1">
      <c r="B1342" s="121"/>
      <c r="C1342" s="121"/>
      <c r="D1342" s="144"/>
      <c r="E1342" s="142"/>
      <c r="F1342" s="143"/>
      <c r="G1342" s="141"/>
      <c r="H1342" s="159"/>
      <c r="I1342" s="159"/>
      <c r="J1342" s="161"/>
      <c r="K1342" s="159"/>
      <c r="L1342" s="159"/>
      <c r="M1342" s="74"/>
      <c r="N1342" s="71" t="str">
        <f t="shared" si="47"/>
        <v/>
      </c>
      <c r="O1342" s="99" t="str">
        <f t="shared" si="48"/>
        <v>/</v>
      </c>
    </row>
    <row r="1343" spans="2:15" ht="20.100000000000001" customHeight="1">
      <c r="B1343" s="121"/>
      <c r="C1343" s="121"/>
      <c r="D1343" s="144"/>
      <c r="E1343" s="142"/>
      <c r="F1343" s="143"/>
      <c r="G1343" s="141"/>
      <c r="H1343" s="159"/>
      <c r="I1343" s="159"/>
      <c r="J1343" s="161"/>
      <c r="K1343" s="159"/>
      <c r="L1343" s="159"/>
      <c r="M1343" s="74"/>
      <c r="N1343" s="71" t="str">
        <f t="shared" si="47"/>
        <v/>
      </c>
      <c r="O1343" s="99" t="str">
        <f t="shared" si="48"/>
        <v>/</v>
      </c>
    </row>
    <row r="1344" spans="2:15" ht="20.100000000000001" customHeight="1">
      <c r="B1344" s="121"/>
      <c r="C1344" s="121"/>
      <c r="D1344" s="144"/>
      <c r="E1344" s="142"/>
      <c r="F1344" s="143"/>
      <c r="G1344" s="141"/>
      <c r="H1344" s="159"/>
      <c r="I1344" s="159"/>
      <c r="J1344" s="161"/>
      <c r="K1344" s="159"/>
      <c r="L1344" s="159"/>
      <c r="M1344" s="74"/>
      <c r="N1344" s="71" t="str">
        <f t="shared" si="47"/>
        <v/>
      </c>
      <c r="O1344" s="99" t="str">
        <f t="shared" si="48"/>
        <v>/</v>
      </c>
    </row>
    <row r="1345" spans="2:15" ht="20.100000000000001" customHeight="1">
      <c r="B1345" s="121"/>
      <c r="C1345" s="121"/>
      <c r="D1345" s="144"/>
      <c r="E1345" s="142"/>
      <c r="F1345" s="143"/>
      <c r="G1345" s="141"/>
      <c r="H1345" s="159"/>
      <c r="I1345" s="159"/>
      <c r="J1345" s="161"/>
      <c r="K1345" s="159"/>
      <c r="L1345" s="159"/>
      <c r="M1345" s="74"/>
      <c r="N1345" s="71" t="str">
        <f t="shared" si="47"/>
        <v/>
      </c>
      <c r="O1345" s="99" t="str">
        <f t="shared" si="48"/>
        <v>/</v>
      </c>
    </row>
    <row r="1346" spans="2:15" ht="20.100000000000001" customHeight="1">
      <c r="B1346" s="121"/>
      <c r="C1346" s="121"/>
      <c r="D1346" s="144"/>
      <c r="E1346" s="142"/>
      <c r="F1346" s="143"/>
      <c r="G1346" s="141"/>
      <c r="H1346" s="159"/>
      <c r="I1346" s="159"/>
      <c r="J1346" s="161"/>
      <c r="K1346" s="159"/>
      <c r="L1346" s="159"/>
      <c r="M1346" s="74"/>
      <c r="N1346" s="71" t="str">
        <f t="shared" si="47"/>
        <v/>
      </c>
      <c r="O1346" s="99" t="str">
        <f t="shared" si="48"/>
        <v>/</v>
      </c>
    </row>
    <row r="1347" spans="2:15" ht="20.100000000000001" customHeight="1">
      <c r="B1347" s="121"/>
      <c r="C1347" s="121"/>
      <c r="D1347" s="144"/>
      <c r="E1347" s="142"/>
      <c r="F1347" s="143"/>
      <c r="G1347" s="141"/>
      <c r="H1347" s="159"/>
      <c r="I1347" s="159"/>
      <c r="J1347" s="161"/>
      <c r="K1347" s="159"/>
      <c r="L1347" s="159"/>
      <c r="M1347" s="74"/>
      <c r="N1347" s="71" t="str">
        <f t="shared" si="47"/>
        <v/>
      </c>
      <c r="O1347" s="99" t="str">
        <f t="shared" si="48"/>
        <v>/</v>
      </c>
    </row>
    <row r="1348" spans="2:15" ht="20.100000000000001" customHeight="1">
      <c r="B1348" s="121"/>
      <c r="C1348" s="121"/>
      <c r="D1348" s="144"/>
      <c r="E1348" s="142"/>
      <c r="F1348" s="143"/>
      <c r="G1348" s="141"/>
      <c r="H1348" s="159"/>
      <c r="I1348" s="159"/>
      <c r="J1348" s="161"/>
      <c r="K1348" s="159"/>
      <c r="L1348" s="159"/>
      <c r="M1348" s="74"/>
      <c r="N1348" s="71" t="str">
        <f t="shared" ref="N1348:N1411" si="49">B1348&amp;C1348</f>
        <v/>
      </c>
      <c r="O1348" s="99" t="str">
        <f t="shared" ref="O1348:O1411" si="50">B1348&amp;"/"&amp;C1348</f>
        <v>/</v>
      </c>
    </row>
    <row r="1349" spans="2:15" ht="20.100000000000001" customHeight="1">
      <c r="B1349" s="121"/>
      <c r="C1349" s="121"/>
      <c r="D1349" s="144"/>
      <c r="E1349" s="142"/>
      <c r="F1349" s="143"/>
      <c r="G1349" s="141"/>
      <c r="H1349" s="159"/>
      <c r="I1349" s="159"/>
      <c r="J1349" s="161"/>
      <c r="K1349" s="159"/>
      <c r="L1349" s="159"/>
      <c r="M1349" s="74"/>
      <c r="N1349" s="71" t="str">
        <f t="shared" si="49"/>
        <v/>
      </c>
      <c r="O1349" s="99" t="str">
        <f t="shared" si="50"/>
        <v>/</v>
      </c>
    </row>
    <row r="1350" spans="2:15" ht="20.100000000000001" customHeight="1">
      <c r="B1350" s="121"/>
      <c r="C1350" s="121"/>
      <c r="D1350" s="144"/>
      <c r="E1350" s="142"/>
      <c r="F1350" s="143"/>
      <c r="G1350" s="141"/>
      <c r="H1350" s="159"/>
      <c r="I1350" s="159"/>
      <c r="J1350" s="161"/>
      <c r="K1350" s="159"/>
      <c r="L1350" s="159"/>
      <c r="M1350" s="74"/>
      <c r="N1350" s="71" t="str">
        <f t="shared" si="49"/>
        <v/>
      </c>
      <c r="O1350" s="99" t="str">
        <f t="shared" si="50"/>
        <v>/</v>
      </c>
    </row>
    <row r="1351" spans="2:15" ht="20.100000000000001" customHeight="1">
      <c r="B1351" s="121"/>
      <c r="C1351" s="121"/>
      <c r="D1351" s="144"/>
      <c r="E1351" s="142"/>
      <c r="F1351" s="143"/>
      <c r="G1351" s="141"/>
      <c r="H1351" s="159"/>
      <c r="I1351" s="159"/>
      <c r="J1351" s="161"/>
      <c r="K1351" s="159"/>
      <c r="L1351" s="159"/>
      <c r="M1351" s="74"/>
      <c r="N1351" s="71" t="str">
        <f t="shared" si="49"/>
        <v/>
      </c>
      <c r="O1351" s="99" t="str">
        <f t="shared" si="50"/>
        <v>/</v>
      </c>
    </row>
    <row r="1352" spans="2:15" ht="20.100000000000001" customHeight="1">
      <c r="B1352" s="121"/>
      <c r="C1352" s="121"/>
      <c r="D1352" s="144"/>
      <c r="E1352" s="142"/>
      <c r="F1352" s="143"/>
      <c r="G1352" s="141"/>
      <c r="H1352" s="159"/>
      <c r="I1352" s="159"/>
      <c r="J1352" s="161"/>
      <c r="K1352" s="159"/>
      <c r="L1352" s="159"/>
      <c r="M1352" s="74"/>
      <c r="N1352" s="71" t="str">
        <f t="shared" si="49"/>
        <v/>
      </c>
      <c r="O1352" s="99" t="str">
        <f t="shared" si="50"/>
        <v>/</v>
      </c>
    </row>
    <row r="1353" spans="2:15" ht="20.100000000000001" customHeight="1">
      <c r="B1353" s="121"/>
      <c r="C1353" s="121"/>
      <c r="D1353" s="144"/>
      <c r="E1353" s="142"/>
      <c r="F1353" s="143"/>
      <c r="G1353" s="141"/>
      <c r="H1353" s="159"/>
      <c r="I1353" s="159"/>
      <c r="J1353" s="161"/>
      <c r="K1353" s="159"/>
      <c r="L1353" s="159"/>
      <c r="M1353" s="74"/>
      <c r="N1353" s="71" t="str">
        <f t="shared" si="49"/>
        <v/>
      </c>
      <c r="O1353" s="99" t="str">
        <f t="shared" si="50"/>
        <v>/</v>
      </c>
    </row>
    <row r="1354" spans="2:15" ht="20.100000000000001" customHeight="1">
      <c r="B1354" s="121"/>
      <c r="C1354" s="121"/>
      <c r="D1354" s="144"/>
      <c r="E1354" s="142"/>
      <c r="F1354" s="143"/>
      <c r="G1354" s="141"/>
      <c r="H1354" s="159"/>
      <c r="I1354" s="159"/>
      <c r="J1354" s="161"/>
      <c r="K1354" s="159"/>
      <c r="L1354" s="159"/>
      <c r="M1354" s="74"/>
      <c r="N1354" s="71" t="str">
        <f t="shared" si="49"/>
        <v/>
      </c>
      <c r="O1354" s="99" t="str">
        <f t="shared" si="50"/>
        <v>/</v>
      </c>
    </row>
    <row r="1355" spans="2:15" ht="20.100000000000001" customHeight="1">
      <c r="B1355" s="121"/>
      <c r="C1355" s="121"/>
      <c r="D1355" s="144"/>
      <c r="E1355" s="142"/>
      <c r="F1355" s="143"/>
      <c r="G1355" s="141"/>
      <c r="H1355" s="159"/>
      <c r="I1355" s="159"/>
      <c r="J1355" s="161"/>
      <c r="K1355" s="159"/>
      <c r="L1355" s="159"/>
      <c r="M1355" s="74"/>
      <c r="N1355" s="71" t="str">
        <f t="shared" si="49"/>
        <v/>
      </c>
      <c r="O1355" s="99" t="str">
        <f t="shared" si="50"/>
        <v>/</v>
      </c>
    </row>
    <row r="1356" spans="2:15" ht="20.100000000000001" customHeight="1">
      <c r="B1356" s="121"/>
      <c r="C1356" s="121"/>
      <c r="D1356" s="144"/>
      <c r="E1356" s="142"/>
      <c r="F1356" s="143"/>
      <c r="G1356" s="141"/>
      <c r="H1356" s="159"/>
      <c r="I1356" s="159"/>
      <c r="J1356" s="161"/>
      <c r="K1356" s="159"/>
      <c r="L1356" s="159"/>
      <c r="M1356" s="74"/>
      <c r="N1356" s="71" t="str">
        <f t="shared" si="49"/>
        <v/>
      </c>
      <c r="O1356" s="99" t="str">
        <f t="shared" si="50"/>
        <v>/</v>
      </c>
    </row>
    <row r="1357" spans="2:15" ht="20.100000000000001" customHeight="1">
      <c r="B1357" s="121"/>
      <c r="C1357" s="121"/>
      <c r="D1357" s="144"/>
      <c r="E1357" s="142"/>
      <c r="F1357" s="143"/>
      <c r="G1357" s="141"/>
      <c r="H1357" s="159"/>
      <c r="I1357" s="159"/>
      <c r="J1357" s="161"/>
      <c r="K1357" s="159"/>
      <c r="L1357" s="159"/>
      <c r="M1357" s="74"/>
      <c r="N1357" s="71" t="str">
        <f t="shared" si="49"/>
        <v/>
      </c>
      <c r="O1357" s="99" t="str">
        <f t="shared" si="50"/>
        <v>/</v>
      </c>
    </row>
    <row r="1358" spans="2:15" ht="20.100000000000001" customHeight="1">
      <c r="B1358" s="121"/>
      <c r="C1358" s="121"/>
      <c r="D1358" s="144"/>
      <c r="E1358" s="142"/>
      <c r="F1358" s="143"/>
      <c r="G1358" s="141"/>
      <c r="H1358" s="159"/>
      <c r="I1358" s="159"/>
      <c r="J1358" s="161"/>
      <c r="K1358" s="159"/>
      <c r="L1358" s="159"/>
      <c r="M1358" s="74"/>
      <c r="N1358" s="71" t="str">
        <f t="shared" si="49"/>
        <v/>
      </c>
      <c r="O1358" s="99" t="str">
        <f t="shared" si="50"/>
        <v>/</v>
      </c>
    </row>
    <row r="1359" spans="2:15" ht="20.100000000000001" customHeight="1">
      <c r="B1359" s="121"/>
      <c r="C1359" s="121"/>
      <c r="D1359" s="144"/>
      <c r="E1359" s="142"/>
      <c r="F1359" s="143"/>
      <c r="G1359" s="141"/>
      <c r="H1359" s="159"/>
      <c r="I1359" s="159"/>
      <c r="J1359" s="161"/>
      <c r="K1359" s="159"/>
      <c r="L1359" s="159"/>
      <c r="M1359" s="74"/>
      <c r="N1359" s="71" t="str">
        <f t="shared" si="49"/>
        <v/>
      </c>
      <c r="O1359" s="99" t="str">
        <f t="shared" si="50"/>
        <v>/</v>
      </c>
    </row>
    <row r="1360" spans="2:15" ht="20.100000000000001" customHeight="1">
      <c r="B1360" s="121"/>
      <c r="C1360" s="121"/>
      <c r="D1360" s="144"/>
      <c r="E1360" s="142"/>
      <c r="F1360" s="143"/>
      <c r="G1360" s="141"/>
      <c r="H1360" s="159"/>
      <c r="I1360" s="159"/>
      <c r="J1360" s="161"/>
      <c r="K1360" s="159"/>
      <c r="L1360" s="159"/>
      <c r="M1360" s="74"/>
      <c r="N1360" s="71" t="str">
        <f t="shared" si="49"/>
        <v/>
      </c>
      <c r="O1360" s="99" t="str">
        <f t="shared" si="50"/>
        <v>/</v>
      </c>
    </row>
    <row r="1361" spans="2:15" ht="20.100000000000001" customHeight="1">
      <c r="B1361" s="121"/>
      <c r="C1361" s="121"/>
      <c r="D1361" s="144"/>
      <c r="E1361" s="142"/>
      <c r="F1361" s="143"/>
      <c r="G1361" s="141"/>
      <c r="H1361" s="159"/>
      <c r="I1361" s="159"/>
      <c r="J1361" s="161"/>
      <c r="K1361" s="159"/>
      <c r="L1361" s="159"/>
      <c r="M1361" s="74"/>
      <c r="N1361" s="71" t="str">
        <f t="shared" si="49"/>
        <v/>
      </c>
      <c r="O1361" s="99" t="str">
        <f t="shared" si="50"/>
        <v>/</v>
      </c>
    </row>
    <row r="1362" spans="2:15" ht="20.100000000000001" customHeight="1">
      <c r="B1362" s="121"/>
      <c r="C1362" s="121"/>
      <c r="D1362" s="144"/>
      <c r="E1362" s="142"/>
      <c r="F1362" s="143"/>
      <c r="G1362" s="141"/>
      <c r="H1362" s="159"/>
      <c r="I1362" s="159"/>
      <c r="J1362" s="161"/>
      <c r="K1362" s="159"/>
      <c r="L1362" s="159"/>
      <c r="M1362" s="74"/>
      <c r="N1362" s="71" t="str">
        <f t="shared" si="49"/>
        <v/>
      </c>
      <c r="O1362" s="99" t="str">
        <f t="shared" si="50"/>
        <v>/</v>
      </c>
    </row>
    <row r="1363" spans="2:15" ht="20.100000000000001" customHeight="1">
      <c r="B1363" s="121"/>
      <c r="C1363" s="121"/>
      <c r="D1363" s="144"/>
      <c r="E1363" s="142"/>
      <c r="F1363" s="143"/>
      <c r="G1363" s="141"/>
      <c r="H1363" s="159"/>
      <c r="I1363" s="159"/>
      <c r="J1363" s="161"/>
      <c r="K1363" s="159"/>
      <c r="L1363" s="159"/>
      <c r="M1363" s="74"/>
      <c r="N1363" s="71" t="str">
        <f t="shared" si="49"/>
        <v/>
      </c>
      <c r="O1363" s="99" t="str">
        <f t="shared" si="50"/>
        <v>/</v>
      </c>
    </row>
    <row r="1364" spans="2:15" ht="20.100000000000001" customHeight="1">
      <c r="B1364" s="121"/>
      <c r="C1364" s="121"/>
      <c r="D1364" s="144"/>
      <c r="E1364" s="142"/>
      <c r="F1364" s="143"/>
      <c r="G1364" s="141"/>
      <c r="H1364" s="159"/>
      <c r="I1364" s="159"/>
      <c r="J1364" s="161"/>
      <c r="K1364" s="159"/>
      <c r="L1364" s="159"/>
      <c r="M1364" s="74"/>
      <c r="N1364" s="71" t="str">
        <f t="shared" si="49"/>
        <v/>
      </c>
      <c r="O1364" s="99" t="str">
        <f t="shared" si="50"/>
        <v>/</v>
      </c>
    </row>
    <row r="1365" spans="2:15" ht="20.100000000000001" customHeight="1">
      <c r="B1365" s="121"/>
      <c r="C1365" s="121"/>
      <c r="D1365" s="144"/>
      <c r="E1365" s="142"/>
      <c r="F1365" s="143"/>
      <c r="G1365" s="141"/>
      <c r="H1365" s="159"/>
      <c r="I1365" s="159"/>
      <c r="J1365" s="161"/>
      <c r="K1365" s="159"/>
      <c r="L1365" s="159"/>
      <c r="M1365" s="74"/>
      <c r="N1365" s="71" t="str">
        <f t="shared" si="49"/>
        <v/>
      </c>
      <c r="O1365" s="99" t="str">
        <f t="shared" si="50"/>
        <v>/</v>
      </c>
    </row>
    <row r="1366" spans="2:15" ht="20.100000000000001" customHeight="1">
      <c r="B1366" s="121"/>
      <c r="C1366" s="121"/>
      <c r="D1366" s="144"/>
      <c r="E1366" s="142"/>
      <c r="F1366" s="143"/>
      <c r="G1366" s="141"/>
      <c r="H1366" s="159"/>
      <c r="I1366" s="159"/>
      <c r="J1366" s="161"/>
      <c r="K1366" s="159"/>
      <c r="L1366" s="159"/>
      <c r="M1366" s="74"/>
      <c r="N1366" s="71" t="str">
        <f t="shared" si="49"/>
        <v/>
      </c>
      <c r="O1366" s="99" t="str">
        <f t="shared" si="50"/>
        <v>/</v>
      </c>
    </row>
    <row r="1367" spans="2:15" ht="20.100000000000001" customHeight="1">
      <c r="B1367" s="121"/>
      <c r="C1367" s="121"/>
      <c r="D1367" s="144"/>
      <c r="E1367" s="142"/>
      <c r="F1367" s="143"/>
      <c r="G1367" s="141"/>
      <c r="H1367" s="159"/>
      <c r="I1367" s="159"/>
      <c r="J1367" s="161"/>
      <c r="K1367" s="159"/>
      <c r="L1367" s="159"/>
      <c r="M1367" s="74"/>
      <c r="N1367" s="71" t="str">
        <f t="shared" si="49"/>
        <v/>
      </c>
      <c r="O1367" s="99" t="str">
        <f t="shared" si="50"/>
        <v>/</v>
      </c>
    </row>
    <row r="1368" spans="2:15" ht="20.100000000000001" customHeight="1">
      <c r="B1368" s="121"/>
      <c r="C1368" s="121"/>
      <c r="D1368" s="144"/>
      <c r="E1368" s="142"/>
      <c r="F1368" s="143"/>
      <c r="G1368" s="141"/>
      <c r="H1368" s="159"/>
      <c r="I1368" s="159"/>
      <c r="J1368" s="161"/>
      <c r="K1368" s="159"/>
      <c r="L1368" s="159"/>
      <c r="M1368" s="74"/>
      <c r="N1368" s="71" t="str">
        <f t="shared" si="49"/>
        <v/>
      </c>
      <c r="O1368" s="99" t="str">
        <f t="shared" si="50"/>
        <v>/</v>
      </c>
    </row>
    <row r="1369" spans="2:15" ht="20.100000000000001" customHeight="1">
      <c r="B1369" s="121"/>
      <c r="C1369" s="121"/>
      <c r="D1369" s="144"/>
      <c r="E1369" s="142"/>
      <c r="F1369" s="143"/>
      <c r="G1369" s="141"/>
      <c r="H1369" s="159"/>
      <c r="I1369" s="159"/>
      <c r="J1369" s="161"/>
      <c r="K1369" s="159"/>
      <c r="L1369" s="159"/>
      <c r="M1369" s="74"/>
      <c r="N1369" s="71" t="str">
        <f t="shared" si="49"/>
        <v/>
      </c>
      <c r="O1369" s="99" t="str">
        <f t="shared" si="50"/>
        <v>/</v>
      </c>
    </row>
    <row r="1370" spans="2:15" ht="20.100000000000001" customHeight="1">
      <c r="B1370" s="121"/>
      <c r="C1370" s="121"/>
      <c r="D1370" s="144"/>
      <c r="E1370" s="142"/>
      <c r="F1370" s="143"/>
      <c r="G1370" s="141"/>
      <c r="H1370" s="159"/>
      <c r="I1370" s="159"/>
      <c r="J1370" s="161"/>
      <c r="K1370" s="159"/>
      <c r="L1370" s="159"/>
      <c r="M1370" s="74"/>
      <c r="N1370" s="71" t="str">
        <f t="shared" si="49"/>
        <v/>
      </c>
      <c r="O1370" s="99" t="str">
        <f t="shared" si="50"/>
        <v>/</v>
      </c>
    </row>
    <row r="1371" spans="2:15" ht="20.100000000000001" customHeight="1">
      <c r="B1371" s="121"/>
      <c r="C1371" s="121"/>
      <c r="D1371" s="144"/>
      <c r="E1371" s="142"/>
      <c r="F1371" s="143"/>
      <c r="G1371" s="141"/>
      <c r="H1371" s="159"/>
      <c r="I1371" s="159"/>
      <c r="J1371" s="161"/>
      <c r="K1371" s="159"/>
      <c r="L1371" s="159"/>
      <c r="M1371" s="74"/>
      <c r="N1371" s="71" t="str">
        <f t="shared" si="49"/>
        <v/>
      </c>
      <c r="O1371" s="99" t="str">
        <f t="shared" si="50"/>
        <v>/</v>
      </c>
    </row>
    <row r="1372" spans="2:15" ht="20.100000000000001" customHeight="1">
      <c r="B1372" s="121"/>
      <c r="C1372" s="121"/>
      <c r="D1372" s="144"/>
      <c r="E1372" s="142"/>
      <c r="F1372" s="143"/>
      <c r="G1372" s="141"/>
      <c r="H1372" s="159"/>
      <c r="I1372" s="159"/>
      <c r="J1372" s="161"/>
      <c r="K1372" s="159"/>
      <c r="L1372" s="159"/>
      <c r="M1372" s="74"/>
      <c r="N1372" s="71" t="str">
        <f t="shared" si="49"/>
        <v/>
      </c>
      <c r="O1372" s="99" t="str">
        <f t="shared" si="50"/>
        <v>/</v>
      </c>
    </row>
    <row r="1373" spans="2:15" ht="20.100000000000001" customHeight="1">
      <c r="B1373" s="121"/>
      <c r="C1373" s="121"/>
      <c r="D1373" s="144"/>
      <c r="E1373" s="142"/>
      <c r="F1373" s="143"/>
      <c r="G1373" s="141"/>
      <c r="H1373" s="159"/>
      <c r="I1373" s="159"/>
      <c r="J1373" s="161"/>
      <c r="K1373" s="159"/>
      <c r="L1373" s="159"/>
      <c r="M1373" s="74"/>
      <c r="N1373" s="71" t="str">
        <f t="shared" si="49"/>
        <v/>
      </c>
      <c r="O1373" s="99" t="str">
        <f t="shared" si="50"/>
        <v>/</v>
      </c>
    </row>
    <row r="1374" spans="2:15" ht="20.100000000000001" customHeight="1">
      <c r="B1374" s="121"/>
      <c r="C1374" s="121"/>
      <c r="D1374" s="144"/>
      <c r="E1374" s="142"/>
      <c r="F1374" s="143"/>
      <c r="G1374" s="141"/>
      <c r="H1374" s="159"/>
      <c r="I1374" s="159"/>
      <c r="J1374" s="161"/>
      <c r="K1374" s="159"/>
      <c r="L1374" s="159"/>
      <c r="M1374" s="74"/>
      <c r="N1374" s="71" t="str">
        <f t="shared" si="49"/>
        <v/>
      </c>
      <c r="O1374" s="99" t="str">
        <f t="shared" si="50"/>
        <v>/</v>
      </c>
    </row>
    <row r="1375" spans="2:15" ht="20.100000000000001" customHeight="1">
      <c r="B1375" s="121"/>
      <c r="C1375" s="121"/>
      <c r="D1375" s="144"/>
      <c r="E1375" s="142"/>
      <c r="F1375" s="143"/>
      <c r="G1375" s="141"/>
      <c r="H1375" s="159"/>
      <c r="I1375" s="159"/>
      <c r="J1375" s="161"/>
      <c r="K1375" s="159"/>
      <c r="L1375" s="159"/>
      <c r="M1375" s="74"/>
      <c r="N1375" s="71" t="str">
        <f t="shared" si="49"/>
        <v/>
      </c>
      <c r="O1375" s="99" t="str">
        <f t="shared" si="50"/>
        <v>/</v>
      </c>
    </row>
    <row r="1376" spans="2:15" ht="20.100000000000001" customHeight="1">
      <c r="B1376" s="121"/>
      <c r="C1376" s="121"/>
      <c r="D1376" s="144"/>
      <c r="E1376" s="142"/>
      <c r="F1376" s="143"/>
      <c r="G1376" s="141"/>
      <c r="H1376" s="159"/>
      <c r="I1376" s="159"/>
      <c r="J1376" s="161"/>
      <c r="K1376" s="159"/>
      <c r="L1376" s="159"/>
      <c r="M1376" s="74"/>
      <c r="N1376" s="71" t="str">
        <f t="shared" si="49"/>
        <v/>
      </c>
      <c r="O1376" s="99" t="str">
        <f t="shared" si="50"/>
        <v>/</v>
      </c>
    </row>
    <row r="1377" spans="2:15" ht="20.100000000000001" customHeight="1">
      <c r="B1377" s="121"/>
      <c r="C1377" s="121"/>
      <c r="D1377" s="144"/>
      <c r="E1377" s="142"/>
      <c r="F1377" s="143"/>
      <c r="G1377" s="141"/>
      <c r="H1377" s="159"/>
      <c r="I1377" s="159"/>
      <c r="J1377" s="161"/>
      <c r="K1377" s="159"/>
      <c r="L1377" s="159"/>
      <c r="M1377" s="74"/>
      <c r="N1377" s="71" t="str">
        <f t="shared" si="49"/>
        <v/>
      </c>
      <c r="O1377" s="99" t="str">
        <f t="shared" si="50"/>
        <v>/</v>
      </c>
    </row>
    <row r="1378" spans="2:15" ht="20.100000000000001" customHeight="1">
      <c r="B1378" s="121"/>
      <c r="C1378" s="121"/>
      <c r="D1378" s="144"/>
      <c r="E1378" s="142"/>
      <c r="F1378" s="143"/>
      <c r="G1378" s="141"/>
      <c r="H1378" s="159"/>
      <c r="I1378" s="159"/>
      <c r="J1378" s="161"/>
      <c r="K1378" s="159"/>
      <c r="L1378" s="159"/>
      <c r="M1378" s="74"/>
      <c r="N1378" s="71" t="str">
        <f t="shared" si="49"/>
        <v/>
      </c>
      <c r="O1378" s="99" t="str">
        <f t="shared" si="50"/>
        <v>/</v>
      </c>
    </row>
    <row r="1379" spans="2:15" ht="20.100000000000001" customHeight="1">
      <c r="B1379" s="121"/>
      <c r="C1379" s="121"/>
      <c r="D1379" s="144"/>
      <c r="E1379" s="142"/>
      <c r="F1379" s="143"/>
      <c r="G1379" s="141"/>
      <c r="H1379" s="159"/>
      <c r="I1379" s="159"/>
      <c r="J1379" s="161"/>
      <c r="K1379" s="159"/>
      <c r="L1379" s="159"/>
      <c r="M1379" s="74"/>
      <c r="N1379" s="71" t="str">
        <f t="shared" si="49"/>
        <v/>
      </c>
      <c r="O1379" s="99" t="str">
        <f t="shared" si="50"/>
        <v>/</v>
      </c>
    </row>
    <row r="1380" spans="2:15" ht="20.100000000000001" customHeight="1">
      <c r="B1380" s="121"/>
      <c r="C1380" s="121"/>
      <c r="D1380" s="144"/>
      <c r="E1380" s="142"/>
      <c r="F1380" s="143"/>
      <c r="G1380" s="141"/>
      <c r="H1380" s="159"/>
      <c r="I1380" s="159"/>
      <c r="J1380" s="161"/>
      <c r="K1380" s="159"/>
      <c r="L1380" s="159"/>
      <c r="M1380" s="74"/>
      <c r="N1380" s="71" t="str">
        <f t="shared" si="49"/>
        <v/>
      </c>
      <c r="O1380" s="99" t="str">
        <f t="shared" si="50"/>
        <v>/</v>
      </c>
    </row>
    <row r="1381" spans="2:15" ht="20.100000000000001" customHeight="1">
      <c r="B1381" s="121"/>
      <c r="C1381" s="121"/>
      <c r="D1381" s="144"/>
      <c r="E1381" s="142"/>
      <c r="F1381" s="143"/>
      <c r="G1381" s="141"/>
      <c r="H1381" s="159"/>
      <c r="I1381" s="159"/>
      <c r="J1381" s="161"/>
      <c r="K1381" s="159"/>
      <c r="L1381" s="159"/>
      <c r="M1381" s="74"/>
      <c r="N1381" s="71" t="str">
        <f t="shared" si="49"/>
        <v/>
      </c>
      <c r="O1381" s="99" t="str">
        <f t="shared" si="50"/>
        <v>/</v>
      </c>
    </row>
    <row r="1382" spans="2:15" ht="20.100000000000001" customHeight="1">
      <c r="B1382" s="121"/>
      <c r="C1382" s="121"/>
      <c r="D1382" s="144"/>
      <c r="E1382" s="142"/>
      <c r="F1382" s="143"/>
      <c r="G1382" s="141"/>
      <c r="H1382" s="159"/>
      <c r="I1382" s="159"/>
      <c r="J1382" s="161"/>
      <c r="K1382" s="159"/>
      <c r="L1382" s="159"/>
      <c r="M1382" s="74"/>
      <c r="N1382" s="71" t="str">
        <f t="shared" si="49"/>
        <v/>
      </c>
      <c r="O1382" s="99" t="str">
        <f t="shared" si="50"/>
        <v>/</v>
      </c>
    </row>
    <row r="1383" spans="2:15" ht="20.100000000000001" customHeight="1">
      <c r="B1383" s="121"/>
      <c r="C1383" s="121"/>
      <c r="D1383" s="144"/>
      <c r="E1383" s="142"/>
      <c r="F1383" s="143"/>
      <c r="G1383" s="141"/>
      <c r="H1383" s="159"/>
      <c r="I1383" s="159"/>
      <c r="J1383" s="161"/>
      <c r="K1383" s="159"/>
      <c r="L1383" s="159"/>
      <c r="M1383" s="74"/>
      <c r="N1383" s="71" t="str">
        <f t="shared" si="49"/>
        <v/>
      </c>
      <c r="O1383" s="99" t="str">
        <f t="shared" si="50"/>
        <v>/</v>
      </c>
    </row>
    <row r="1384" spans="2:15" ht="20.100000000000001" customHeight="1">
      <c r="B1384" s="121"/>
      <c r="C1384" s="121"/>
      <c r="D1384" s="144"/>
      <c r="E1384" s="142"/>
      <c r="F1384" s="143"/>
      <c r="G1384" s="141"/>
      <c r="H1384" s="159"/>
      <c r="I1384" s="159"/>
      <c r="J1384" s="161"/>
      <c r="K1384" s="159"/>
      <c r="L1384" s="159"/>
      <c r="M1384" s="74"/>
      <c r="N1384" s="71" t="str">
        <f t="shared" si="49"/>
        <v/>
      </c>
      <c r="O1384" s="99" t="str">
        <f t="shared" si="50"/>
        <v>/</v>
      </c>
    </row>
    <row r="1385" spans="2:15" ht="20.100000000000001" customHeight="1">
      <c r="B1385" s="121"/>
      <c r="C1385" s="121"/>
      <c r="D1385" s="144"/>
      <c r="E1385" s="142"/>
      <c r="F1385" s="143"/>
      <c r="G1385" s="141"/>
      <c r="H1385" s="159"/>
      <c r="I1385" s="159"/>
      <c r="J1385" s="161"/>
      <c r="K1385" s="159"/>
      <c r="L1385" s="159"/>
      <c r="M1385" s="74"/>
      <c r="N1385" s="71" t="str">
        <f t="shared" si="49"/>
        <v/>
      </c>
      <c r="O1385" s="99" t="str">
        <f t="shared" si="50"/>
        <v>/</v>
      </c>
    </row>
    <row r="1386" spans="2:15" ht="20.100000000000001" customHeight="1">
      <c r="B1386" s="121"/>
      <c r="C1386" s="121"/>
      <c r="D1386" s="144"/>
      <c r="E1386" s="142"/>
      <c r="F1386" s="143"/>
      <c r="G1386" s="141"/>
      <c r="H1386" s="159"/>
      <c r="I1386" s="159"/>
      <c r="J1386" s="161"/>
      <c r="K1386" s="159"/>
      <c r="L1386" s="159"/>
      <c r="M1386" s="74"/>
      <c r="N1386" s="71" t="str">
        <f t="shared" si="49"/>
        <v/>
      </c>
      <c r="O1386" s="99" t="str">
        <f t="shared" si="50"/>
        <v>/</v>
      </c>
    </row>
    <row r="1387" spans="2:15" ht="20.100000000000001" customHeight="1">
      <c r="B1387" s="121"/>
      <c r="C1387" s="121"/>
      <c r="D1387" s="144"/>
      <c r="E1387" s="142"/>
      <c r="F1387" s="143"/>
      <c r="G1387" s="141"/>
      <c r="H1387" s="159"/>
      <c r="I1387" s="159"/>
      <c r="J1387" s="161"/>
      <c r="K1387" s="159"/>
      <c r="L1387" s="159"/>
      <c r="M1387" s="74"/>
      <c r="N1387" s="71" t="str">
        <f t="shared" si="49"/>
        <v/>
      </c>
      <c r="O1387" s="99" t="str">
        <f t="shared" si="50"/>
        <v>/</v>
      </c>
    </row>
    <row r="1388" spans="2:15" ht="20.100000000000001" customHeight="1">
      <c r="B1388" s="121"/>
      <c r="C1388" s="121"/>
      <c r="D1388" s="144"/>
      <c r="E1388" s="142"/>
      <c r="F1388" s="143"/>
      <c r="G1388" s="141"/>
      <c r="H1388" s="159"/>
      <c r="I1388" s="159"/>
      <c r="J1388" s="161"/>
      <c r="K1388" s="159"/>
      <c r="L1388" s="159"/>
      <c r="M1388" s="74"/>
      <c r="N1388" s="71" t="str">
        <f t="shared" si="49"/>
        <v/>
      </c>
      <c r="O1388" s="99" t="str">
        <f t="shared" si="50"/>
        <v>/</v>
      </c>
    </row>
    <row r="1389" spans="2:15" ht="20.100000000000001" customHeight="1">
      <c r="B1389" s="121"/>
      <c r="C1389" s="121"/>
      <c r="D1389" s="144"/>
      <c r="E1389" s="142"/>
      <c r="F1389" s="143"/>
      <c r="G1389" s="141"/>
      <c r="H1389" s="159"/>
      <c r="I1389" s="159"/>
      <c r="J1389" s="161"/>
      <c r="K1389" s="159"/>
      <c r="L1389" s="159"/>
      <c r="M1389" s="74"/>
      <c r="N1389" s="71" t="str">
        <f t="shared" si="49"/>
        <v/>
      </c>
      <c r="O1389" s="99" t="str">
        <f t="shared" si="50"/>
        <v>/</v>
      </c>
    </row>
    <row r="1390" spans="2:15" ht="20.100000000000001" customHeight="1">
      <c r="B1390" s="121"/>
      <c r="C1390" s="121"/>
      <c r="D1390" s="144"/>
      <c r="E1390" s="142"/>
      <c r="F1390" s="143"/>
      <c r="G1390" s="141"/>
      <c r="H1390" s="159"/>
      <c r="I1390" s="159"/>
      <c r="J1390" s="161"/>
      <c r="K1390" s="159"/>
      <c r="L1390" s="159"/>
      <c r="M1390" s="74"/>
      <c r="N1390" s="71" t="str">
        <f t="shared" si="49"/>
        <v/>
      </c>
      <c r="O1390" s="99" t="str">
        <f t="shared" si="50"/>
        <v>/</v>
      </c>
    </row>
    <row r="1391" spans="2:15" ht="20.100000000000001" customHeight="1">
      <c r="B1391" s="121"/>
      <c r="C1391" s="121"/>
      <c r="D1391" s="144"/>
      <c r="E1391" s="142"/>
      <c r="F1391" s="143"/>
      <c r="G1391" s="141"/>
      <c r="H1391" s="159"/>
      <c r="I1391" s="159"/>
      <c r="J1391" s="161"/>
      <c r="K1391" s="159"/>
      <c r="L1391" s="159"/>
      <c r="M1391" s="74"/>
      <c r="N1391" s="71" t="str">
        <f t="shared" si="49"/>
        <v/>
      </c>
      <c r="O1391" s="99" t="str">
        <f t="shared" si="50"/>
        <v>/</v>
      </c>
    </row>
    <row r="1392" spans="2:15" ht="20.100000000000001" customHeight="1">
      <c r="B1392" s="121"/>
      <c r="C1392" s="121"/>
      <c r="D1392" s="144"/>
      <c r="E1392" s="142"/>
      <c r="F1392" s="143"/>
      <c r="G1392" s="141"/>
      <c r="H1392" s="159"/>
      <c r="I1392" s="159"/>
      <c r="J1392" s="161"/>
      <c r="K1392" s="159"/>
      <c r="L1392" s="159"/>
      <c r="M1392" s="74"/>
      <c r="N1392" s="71" t="str">
        <f t="shared" si="49"/>
        <v/>
      </c>
      <c r="O1392" s="99" t="str">
        <f t="shared" si="50"/>
        <v>/</v>
      </c>
    </row>
    <row r="1393" spans="2:15" ht="20.100000000000001" customHeight="1">
      <c r="B1393" s="121"/>
      <c r="C1393" s="121"/>
      <c r="D1393" s="144"/>
      <c r="E1393" s="142"/>
      <c r="F1393" s="143"/>
      <c r="G1393" s="141"/>
      <c r="H1393" s="159"/>
      <c r="I1393" s="159"/>
      <c r="J1393" s="161"/>
      <c r="K1393" s="159"/>
      <c r="L1393" s="159"/>
      <c r="M1393" s="74"/>
      <c r="N1393" s="71" t="str">
        <f t="shared" si="49"/>
        <v/>
      </c>
      <c r="O1393" s="99" t="str">
        <f t="shared" si="50"/>
        <v>/</v>
      </c>
    </row>
    <row r="1394" spans="2:15" ht="20.100000000000001" customHeight="1">
      <c r="B1394" s="121"/>
      <c r="C1394" s="121"/>
      <c r="D1394" s="144"/>
      <c r="E1394" s="142"/>
      <c r="F1394" s="143"/>
      <c r="G1394" s="141"/>
      <c r="H1394" s="159"/>
      <c r="I1394" s="159"/>
      <c r="J1394" s="161"/>
      <c r="K1394" s="159"/>
      <c r="L1394" s="159"/>
      <c r="M1394" s="74"/>
      <c r="N1394" s="71" t="str">
        <f t="shared" si="49"/>
        <v/>
      </c>
      <c r="O1394" s="99" t="str">
        <f t="shared" si="50"/>
        <v>/</v>
      </c>
    </row>
    <row r="1395" spans="2:15" ht="20.100000000000001" customHeight="1">
      <c r="B1395" s="121"/>
      <c r="C1395" s="121"/>
      <c r="D1395" s="144"/>
      <c r="E1395" s="142"/>
      <c r="F1395" s="143"/>
      <c r="G1395" s="141"/>
      <c r="H1395" s="159"/>
      <c r="I1395" s="159"/>
      <c r="J1395" s="161"/>
      <c r="K1395" s="159"/>
      <c r="L1395" s="159"/>
      <c r="M1395" s="74"/>
      <c r="N1395" s="71" t="str">
        <f t="shared" si="49"/>
        <v/>
      </c>
      <c r="O1395" s="99" t="str">
        <f t="shared" si="50"/>
        <v>/</v>
      </c>
    </row>
    <row r="1396" spans="2:15" ht="20.100000000000001" customHeight="1">
      <c r="B1396" s="121"/>
      <c r="C1396" s="121"/>
      <c r="D1396" s="144"/>
      <c r="E1396" s="142"/>
      <c r="F1396" s="143"/>
      <c r="G1396" s="141"/>
      <c r="H1396" s="159"/>
      <c r="I1396" s="159"/>
      <c r="J1396" s="161"/>
      <c r="K1396" s="159"/>
      <c r="L1396" s="159"/>
      <c r="M1396" s="74"/>
      <c r="N1396" s="71" t="str">
        <f t="shared" si="49"/>
        <v/>
      </c>
      <c r="O1396" s="99" t="str">
        <f t="shared" si="50"/>
        <v>/</v>
      </c>
    </row>
    <row r="1397" spans="2:15" ht="20.100000000000001" customHeight="1">
      <c r="B1397" s="121"/>
      <c r="C1397" s="121"/>
      <c r="D1397" s="144"/>
      <c r="E1397" s="142"/>
      <c r="F1397" s="143"/>
      <c r="G1397" s="141"/>
      <c r="H1397" s="159"/>
      <c r="I1397" s="159"/>
      <c r="J1397" s="161"/>
      <c r="K1397" s="159"/>
      <c r="L1397" s="159"/>
      <c r="M1397" s="74"/>
      <c r="N1397" s="71" t="str">
        <f t="shared" si="49"/>
        <v/>
      </c>
      <c r="O1397" s="99" t="str">
        <f t="shared" si="50"/>
        <v>/</v>
      </c>
    </row>
    <row r="1398" spans="2:15" ht="20.100000000000001" customHeight="1">
      <c r="B1398" s="121"/>
      <c r="C1398" s="121"/>
      <c r="D1398" s="144"/>
      <c r="E1398" s="142"/>
      <c r="F1398" s="143"/>
      <c r="G1398" s="141"/>
      <c r="H1398" s="159"/>
      <c r="I1398" s="159"/>
      <c r="J1398" s="161"/>
      <c r="K1398" s="159"/>
      <c r="L1398" s="159"/>
      <c r="M1398" s="74"/>
      <c r="N1398" s="71" t="str">
        <f t="shared" si="49"/>
        <v/>
      </c>
      <c r="O1398" s="99" t="str">
        <f t="shared" si="50"/>
        <v>/</v>
      </c>
    </row>
    <row r="1399" spans="2:15" ht="20.100000000000001" customHeight="1">
      <c r="B1399" s="121"/>
      <c r="C1399" s="121"/>
      <c r="D1399" s="144"/>
      <c r="E1399" s="142"/>
      <c r="F1399" s="143"/>
      <c r="G1399" s="141"/>
      <c r="H1399" s="159"/>
      <c r="I1399" s="159"/>
      <c r="J1399" s="161"/>
      <c r="K1399" s="159"/>
      <c r="L1399" s="159"/>
      <c r="M1399" s="74"/>
      <c r="N1399" s="71" t="str">
        <f t="shared" si="49"/>
        <v/>
      </c>
      <c r="O1399" s="99" t="str">
        <f t="shared" si="50"/>
        <v>/</v>
      </c>
    </row>
    <row r="1400" spans="2:15" ht="20.100000000000001" customHeight="1">
      <c r="B1400" s="121"/>
      <c r="C1400" s="121"/>
      <c r="D1400" s="144"/>
      <c r="E1400" s="142"/>
      <c r="F1400" s="143"/>
      <c r="G1400" s="141"/>
      <c r="H1400" s="159"/>
      <c r="I1400" s="159"/>
      <c r="J1400" s="161"/>
      <c r="K1400" s="159"/>
      <c r="L1400" s="159"/>
      <c r="M1400" s="74"/>
      <c r="N1400" s="71" t="str">
        <f t="shared" si="49"/>
        <v/>
      </c>
      <c r="O1400" s="99" t="str">
        <f t="shared" si="50"/>
        <v>/</v>
      </c>
    </row>
    <row r="1401" spans="2:15" ht="20.100000000000001" customHeight="1">
      <c r="B1401" s="121"/>
      <c r="C1401" s="121"/>
      <c r="D1401" s="144"/>
      <c r="E1401" s="142"/>
      <c r="F1401" s="143"/>
      <c r="G1401" s="141"/>
      <c r="H1401" s="159"/>
      <c r="I1401" s="159"/>
      <c r="J1401" s="161"/>
      <c r="K1401" s="159"/>
      <c r="L1401" s="159"/>
      <c r="M1401" s="74"/>
      <c r="N1401" s="71" t="str">
        <f t="shared" si="49"/>
        <v/>
      </c>
      <c r="O1401" s="99" t="str">
        <f t="shared" si="50"/>
        <v>/</v>
      </c>
    </row>
    <row r="1402" spans="2:15" ht="20.100000000000001" customHeight="1">
      <c r="B1402" s="121"/>
      <c r="C1402" s="121"/>
      <c r="D1402" s="144"/>
      <c r="E1402" s="142"/>
      <c r="F1402" s="143"/>
      <c r="G1402" s="141"/>
      <c r="H1402" s="159"/>
      <c r="I1402" s="159"/>
      <c r="J1402" s="161"/>
      <c r="K1402" s="159"/>
      <c r="L1402" s="159"/>
      <c r="M1402" s="74"/>
      <c r="N1402" s="71" t="str">
        <f t="shared" si="49"/>
        <v/>
      </c>
      <c r="O1402" s="99" t="str">
        <f t="shared" si="50"/>
        <v>/</v>
      </c>
    </row>
    <row r="1403" spans="2:15" ht="20.100000000000001" customHeight="1">
      <c r="B1403" s="121"/>
      <c r="C1403" s="121"/>
      <c r="D1403" s="144"/>
      <c r="E1403" s="142"/>
      <c r="F1403" s="143"/>
      <c r="G1403" s="141"/>
      <c r="H1403" s="159"/>
      <c r="I1403" s="159"/>
      <c r="J1403" s="161"/>
      <c r="K1403" s="159"/>
      <c r="L1403" s="159"/>
      <c r="M1403" s="74"/>
      <c r="N1403" s="71" t="str">
        <f t="shared" si="49"/>
        <v/>
      </c>
      <c r="O1403" s="99" t="str">
        <f t="shared" si="50"/>
        <v>/</v>
      </c>
    </row>
    <row r="1404" spans="2:15" ht="20.100000000000001" customHeight="1">
      <c r="B1404" s="121"/>
      <c r="C1404" s="121"/>
      <c r="D1404" s="144"/>
      <c r="E1404" s="142"/>
      <c r="F1404" s="143"/>
      <c r="G1404" s="141"/>
      <c r="H1404" s="159"/>
      <c r="I1404" s="159"/>
      <c r="J1404" s="161"/>
      <c r="K1404" s="159"/>
      <c r="L1404" s="159"/>
      <c r="M1404" s="74"/>
      <c r="N1404" s="71" t="str">
        <f t="shared" si="49"/>
        <v/>
      </c>
      <c r="O1404" s="99" t="str">
        <f t="shared" si="50"/>
        <v>/</v>
      </c>
    </row>
    <row r="1405" spans="2:15" ht="20.100000000000001" customHeight="1">
      <c r="B1405" s="121"/>
      <c r="C1405" s="121"/>
      <c r="D1405" s="144"/>
      <c r="E1405" s="142"/>
      <c r="F1405" s="143"/>
      <c r="G1405" s="141"/>
      <c r="H1405" s="159"/>
      <c r="I1405" s="159"/>
      <c r="J1405" s="161"/>
      <c r="K1405" s="159"/>
      <c r="L1405" s="159"/>
      <c r="M1405" s="74"/>
      <c r="N1405" s="71" t="str">
        <f t="shared" si="49"/>
        <v/>
      </c>
      <c r="O1405" s="99" t="str">
        <f t="shared" si="50"/>
        <v>/</v>
      </c>
    </row>
    <row r="1406" spans="2:15" ht="20.100000000000001" customHeight="1">
      <c r="B1406" s="121"/>
      <c r="C1406" s="121"/>
      <c r="D1406" s="144"/>
      <c r="E1406" s="142"/>
      <c r="F1406" s="143"/>
      <c r="G1406" s="141"/>
      <c r="H1406" s="159"/>
      <c r="I1406" s="159"/>
      <c r="J1406" s="161"/>
      <c r="K1406" s="159"/>
      <c r="L1406" s="159"/>
      <c r="M1406" s="74"/>
      <c r="N1406" s="71" t="str">
        <f t="shared" si="49"/>
        <v/>
      </c>
      <c r="O1406" s="99" t="str">
        <f t="shared" si="50"/>
        <v>/</v>
      </c>
    </row>
    <row r="1407" spans="2:15" ht="20.100000000000001" customHeight="1">
      <c r="B1407" s="121"/>
      <c r="C1407" s="121"/>
      <c r="D1407" s="144"/>
      <c r="E1407" s="142"/>
      <c r="F1407" s="143"/>
      <c r="G1407" s="141"/>
      <c r="H1407" s="159"/>
      <c r="I1407" s="159"/>
      <c r="J1407" s="161"/>
      <c r="K1407" s="159"/>
      <c r="L1407" s="159"/>
      <c r="M1407" s="74"/>
      <c r="N1407" s="71" t="str">
        <f t="shared" si="49"/>
        <v/>
      </c>
      <c r="O1407" s="99" t="str">
        <f t="shared" si="50"/>
        <v>/</v>
      </c>
    </row>
    <row r="1408" spans="2:15" ht="20.100000000000001" customHeight="1">
      <c r="B1408" s="121"/>
      <c r="C1408" s="121"/>
      <c r="D1408" s="144"/>
      <c r="E1408" s="142"/>
      <c r="F1408" s="143"/>
      <c r="G1408" s="141"/>
      <c r="H1408" s="159"/>
      <c r="I1408" s="159"/>
      <c r="J1408" s="161"/>
      <c r="K1408" s="159"/>
      <c r="L1408" s="159"/>
      <c r="M1408" s="74"/>
      <c r="N1408" s="71" t="str">
        <f t="shared" si="49"/>
        <v/>
      </c>
      <c r="O1408" s="99" t="str">
        <f t="shared" si="50"/>
        <v>/</v>
      </c>
    </row>
    <row r="1409" spans="2:15" ht="20.100000000000001" customHeight="1">
      <c r="B1409" s="121"/>
      <c r="C1409" s="121"/>
      <c r="D1409" s="144"/>
      <c r="E1409" s="142"/>
      <c r="F1409" s="143"/>
      <c r="G1409" s="141"/>
      <c r="H1409" s="159"/>
      <c r="I1409" s="159"/>
      <c r="J1409" s="161"/>
      <c r="K1409" s="159"/>
      <c r="L1409" s="159"/>
      <c r="M1409" s="74"/>
      <c r="N1409" s="71" t="str">
        <f t="shared" si="49"/>
        <v/>
      </c>
      <c r="O1409" s="99" t="str">
        <f t="shared" si="50"/>
        <v>/</v>
      </c>
    </row>
    <row r="1410" spans="2:15" ht="20.100000000000001" customHeight="1">
      <c r="B1410" s="121"/>
      <c r="C1410" s="121"/>
      <c r="D1410" s="144"/>
      <c r="E1410" s="142"/>
      <c r="F1410" s="143"/>
      <c r="G1410" s="141"/>
      <c r="H1410" s="159"/>
      <c r="I1410" s="159"/>
      <c r="J1410" s="161"/>
      <c r="K1410" s="159"/>
      <c r="L1410" s="159"/>
      <c r="M1410" s="74"/>
      <c r="N1410" s="71" t="str">
        <f t="shared" si="49"/>
        <v/>
      </c>
      <c r="O1410" s="99" t="str">
        <f t="shared" si="50"/>
        <v>/</v>
      </c>
    </row>
    <row r="1411" spans="2:15" ht="20.100000000000001" customHeight="1">
      <c r="B1411" s="121"/>
      <c r="C1411" s="121"/>
      <c r="D1411" s="144"/>
      <c r="E1411" s="142"/>
      <c r="F1411" s="143"/>
      <c r="G1411" s="141"/>
      <c r="H1411" s="159"/>
      <c r="I1411" s="159"/>
      <c r="J1411" s="161"/>
      <c r="K1411" s="159"/>
      <c r="L1411" s="159"/>
      <c r="M1411" s="74"/>
      <c r="N1411" s="71" t="str">
        <f t="shared" si="49"/>
        <v/>
      </c>
      <c r="O1411" s="99" t="str">
        <f t="shared" si="50"/>
        <v>/</v>
      </c>
    </row>
    <row r="1412" spans="2:15" ht="20.100000000000001" customHeight="1">
      <c r="B1412" s="121"/>
      <c r="C1412" s="121"/>
      <c r="D1412" s="144"/>
      <c r="E1412" s="142"/>
      <c r="F1412" s="143"/>
      <c r="G1412" s="141"/>
      <c r="H1412" s="159"/>
      <c r="I1412" s="159"/>
      <c r="J1412" s="161"/>
      <c r="K1412" s="159"/>
      <c r="L1412" s="159"/>
      <c r="M1412" s="74"/>
      <c r="N1412" s="71" t="str">
        <f t="shared" ref="N1412:N1475" si="51">B1412&amp;C1412</f>
        <v/>
      </c>
      <c r="O1412" s="99" t="str">
        <f t="shared" ref="O1412:O1475" si="52">B1412&amp;"/"&amp;C1412</f>
        <v>/</v>
      </c>
    </row>
    <row r="1413" spans="2:15" ht="20.100000000000001" customHeight="1">
      <c r="B1413" s="121"/>
      <c r="C1413" s="121"/>
      <c r="D1413" s="144"/>
      <c r="E1413" s="142"/>
      <c r="F1413" s="143"/>
      <c r="G1413" s="141"/>
      <c r="H1413" s="159"/>
      <c r="I1413" s="159"/>
      <c r="J1413" s="161"/>
      <c r="K1413" s="159"/>
      <c r="L1413" s="159"/>
      <c r="M1413" s="74"/>
      <c r="N1413" s="71" t="str">
        <f t="shared" si="51"/>
        <v/>
      </c>
      <c r="O1413" s="99" t="str">
        <f t="shared" si="52"/>
        <v>/</v>
      </c>
    </row>
    <row r="1414" spans="2:15" ht="20.100000000000001" customHeight="1">
      <c r="B1414" s="121"/>
      <c r="C1414" s="121"/>
      <c r="D1414" s="144"/>
      <c r="E1414" s="142"/>
      <c r="F1414" s="143"/>
      <c r="G1414" s="141"/>
      <c r="H1414" s="159"/>
      <c r="I1414" s="159"/>
      <c r="J1414" s="161"/>
      <c r="K1414" s="159"/>
      <c r="L1414" s="159"/>
      <c r="M1414" s="74"/>
      <c r="N1414" s="71" t="str">
        <f t="shared" si="51"/>
        <v/>
      </c>
      <c r="O1414" s="99" t="str">
        <f t="shared" si="52"/>
        <v>/</v>
      </c>
    </row>
    <row r="1415" spans="2:15" ht="20.100000000000001" customHeight="1">
      <c r="B1415" s="121"/>
      <c r="C1415" s="121"/>
      <c r="D1415" s="144"/>
      <c r="E1415" s="142"/>
      <c r="F1415" s="143"/>
      <c r="G1415" s="141"/>
      <c r="H1415" s="159"/>
      <c r="I1415" s="159"/>
      <c r="J1415" s="161"/>
      <c r="K1415" s="159"/>
      <c r="L1415" s="159"/>
      <c r="M1415" s="74"/>
      <c r="N1415" s="71" t="str">
        <f t="shared" si="51"/>
        <v/>
      </c>
      <c r="O1415" s="99" t="str">
        <f t="shared" si="52"/>
        <v>/</v>
      </c>
    </row>
    <row r="1416" spans="2:15" ht="20.100000000000001" customHeight="1">
      <c r="B1416" s="121"/>
      <c r="C1416" s="121"/>
      <c r="D1416" s="144"/>
      <c r="E1416" s="142"/>
      <c r="F1416" s="143"/>
      <c r="G1416" s="141"/>
      <c r="H1416" s="159"/>
      <c r="I1416" s="159"/>
      <c r="J1416" s="161"/>
      <c r="K1416" s="159"/>
      <c r="L1416" s="159"/>
      <c r="M1416" s="74"/>
      <c r="N1416" s="71" t="str">
        <f t="shared" si="51"/>
        <v/>
      </c>
      <c r="O1416" s="99" t="str">
        <f t="shared" si="52"/>
        <v>/</v>
      </c>
    </row>
    <row r="1417" spans="2:15" ht="20.100000000000001" customHeight="1">
      <c r="B1417" s="121"/>
      <c r="C1417" s="121"/>
      <c r="D1417" s="144"/>
      <c r="E1417" s="142"/>
      <c r="F1417" s="143"/>
      <c r="G1417" s="141"/>
      <c r="H1417" s="159"/>
      <c r="I1417" s="159"/>
      <c r="J1417" s="161"/>
      <c r="K1417" s="159"/>
      <c r="L1417" s="159"/>
      <c r="M1417" s="74"/>
      <c r="N1417" s="71" t="str">
        <f t="shared" si="51"/>
        <v/>
      </c>
      <c r="O1417" s="99" t="str">
        <f t="shared" si="52"/>
        <v>/</v>
      </c>
    </row>
    <row r="1418" spans="2:15" ht="20.100000000000001" customHeight="1">
      <c r="B1418" s="121"/>
      <c r="C1418" s="121"/>
      <c r="D1418" s="144"/>
      <c r="E1418" s="142"/>
      <c r="F1418" s="143"/>
      <c r="G1418" s="141"/>
      <c r="H1418" s="159"/>
      <c r="I1418" s="159"/>
      <c r="J1418" s="161"/>
      <c r="K1418" s="159"/>
      <c r="L1418" s="159"/>
      <c r="M1418" s="74"/>
      <c r="N1418" s="71" t="str">
        <f t="shared" si="51"/>
        <v/>
      </c>
      <c r="O1418" s="99" t="str">
        <f t="shared" si="52"/>
        <v>/</v>
      </c>
    </row>
    <row r="1419" spans="2:15" ht="20.100000000000001" customHeight="1">
      <c r="B1419" s="121"/>
      <c r="C1419" s="121"/>
      <c r="D1419" s="144"/>
      <c r="E1419" s="142"/>
      <c r="F1419" s="143"/>
      <c r="G1419" s="141"/>
      <c r="H1419" s="159"/>
      <c r="I1419" s="159"/>
      <c r="J1419" s="161"/>
      <c r="K1419" s="159"/>
      <c r="L1419" s="159"/>
      <c r="M1419" s="74"/>
      <c r="N1419" s="71" t="str">
        <f t="shared" si="51"/>
        <v/>
      </c>
      <c r="O1419" s="99" t="str">
        <f t="shared" si="52"/>
        <v>/</v>
      </c>
    </row>
    <row r="1420" spans="2:15" ht="20.100000000000001" customHeight="1">
      <c r="B1420" s="121"/>
      <c r="C1420" s="121"/>
      <c r="D1420" s="144"/>
      <c r="E1420" s="142"/>
      <c r="F1420" s="143"/>
      <c r="G1420" s="141"/>
      <c r="H1420" s="159"/>
      <c r="I1420" s="159"/>
      <c r="J1420" s="161"/>
      <c r="K1420" s="159"/>
      <c r="L1420" s="159"/>
      <c r="M1420" s="74"/>
      <c r="N1420" s="71" t="str">
        <f t="shared" si="51"/>
        <v/>
      </c>
      <c r="O1420" s="99" t="str">
        <f t="shared" si="52"/>
        <v>/</v>
      </c>
    </row>
    <row r="1421" spans="2:15" ht="20.100000000000001" customHeight="1">
      <c r="B1421" s="121"/>
      <c r="C1421" s="121"/>
      <c r="D1421" s="144"/>
      <c r="E1421" s="142"/>
      <c r="F1421" s="143"/>
      <c r="G1421" s="141"/>
      <c r="H1421" s="159"/>
      <c r="I1421" s="159"/>
      <c r="J1421" s="161"/>
      <c r="K1421" s="159"/>
      <c r="L1421" s="159"/>
      <c r="M1421" s="74"/>
      <c r="N1421" s="71" t="str">
        <f t="shared" si="51"/>
        <v/>
      </c>
      <c r="O1421" s="99" t="str">
        <f t="shared" si="52"/>
        <v>/</v>
      </c>
    </row>
    <row r="1422" spans="2:15" ht="20.100000000000001" customHeight="1">
      <c r="B1422" s="121"/>
      <c r="C1422" s="121"/>
      <c r="D1422" s="144"/>
      <c r="E1422" s="142"/>
      <c r="F1422" s="143"/>
      <c r="G1422" s="141"/>
      <c r="H1422" s="159"/>
      <c r="I1422" s="159"/>
      <c r="J1422" s="161"/>
      <c r="K1422" s="159"/>
      <c r="L1422" s="159"/>
      <c r="M1422" s="74"/>
      <c r="N1422" s="71" t="str">
        <f t="shared" si="51"/>
        <v/>
      </c>
      <c r="O1422" s="99" t="str">
        <f t="shared" si="52"/>
        <v>/</v>
      </c>
    </row>
    <row r="1423" spans="2:15" ht="20.100000000000001" customHeight="1">
      <c r="B1423" s="121"/>
      <c r="C1423" s="121"/>
      <c r="D1423" s="144"/>
      <c r="E1423" s="142"/>
      <c r="F1423" s="143"/>
      <c r="G1423" s="141"/>
      <c r="H1423" s="159"/>
      <c r="I1423" s="159"/>
      <c r="J1423" s="161"/>
      <c r="K1423" s="159"/>
      <c r="L1423" s="159"/>
      <c r="M1423" s="74"/>
      <c r="N1423" s="71" t="str">
        <f t="shared" si="51"/>
        <v/>
      </c>
      <c r="O1423" s="99" t="str">
        <f t="shared" si="52"/>
        <v>/</v>
      </c>
    </row>
    <row r="1424" spans="2:15" ht="20.100000000000001" customHeight="1">
      <c r="B1424" s="121"/>
      <c r="C1424" s="121"/>
      <c r="D1424" s="144"/>
      <c r="E1424" s="142"/>
      <c r="F1424" s="143"/>
      <c r="G1424" s="141"/>
      <c r="H1424" s="159"/>
      <c r="I1424" s="159"/>
      <c r="J1424" s="161"/>
      <c r="K1424" s="159"/>
      <c r="L1424" s="159"/>
      <c r="M1424" s="74"/>
      <c r="N1424" s="71" t="str">
        <f t="shared" si="51"/>
        <v/>
      </c>
      <c r="O1424" s="99" t="str">
        <f t="shared" si="52"/>
        <v>/</v>
      </c>
    </row>
    <row r="1425" spans="2:15" ht="20.100000000000001" customHeight="1">
      <c r="B1425" s="121"/>
      <c r="C1425" s="121"/>
      <c r="D1425" s="144"/>
      <c r="E1425" s="142"/>
      <c r="F1425" s="143"/>
      <c r="G1425" s="141"/>
      <c r="H1425" s="159"/>
      <c r="I1425" s="159"/>
      <c r="J1425" s="161"/>
      <c r="K1425" s="159"/>
      <c r="L1425" s="159"/>
      <c r="M1425" s="74"/>
      <c r="N1425" s="71" t="str">
        <f t="shared" si="51"/>
        <v/>
      </c>
      <c r="O1425" s="99" t="str">
        <f t="shared" si="52"/>
        <v>/</v>
      </c>
    </row>
    <row r="1426" spans="2:15" ht="20.100000000000001" customHeight="1">
      <c r="B1426" s="121"/>
      <c r="C1426" s="121"/>
      <c r="D1426" s="144"/>
      <c r="E1426" s="142"/>
      <c r="F1426" s="143"/>
      <c r="G1426" s="141"/>
      <c r="H1426" s="159"/>
      <c r="I1426" s="159"/>
      <c r="J1426" s="161"/>
      <c r="K1426" s="159"/>
      <c r="L1426" s="159"/>
      <c r="M1426" s="74"/>
      <c r="N1426" s="71" t="str">
        <f t="shared" si="51"/>
        <v/>
      </c>
      <c r="O1426" s="99" t="str">
        <f t="shared" si="52"/>
        <v>/</v>
      </c>
    </row>
    <row r="1427" spans="2:15" ht="20.100000000000001" customHeight="1">
      <c r="B1427" s="121"/>
      <c r="C1427" s="121"/>
      <c r="D1427" s="144"/>
      <c r="E1427" s="142"/>
      <c r="F1427" s="143"/>
      <c r="G1427" s="141"/>
      <c r="H1427" s="159"/>
      <c r="I1427" s="159"/>
      <c r="J1427" s="161"/>
      <c r="K1427" s="159"/>
      <c r="L1427" s="159"/>
      <c r="M1427" s="74"/>
      <c r="N1427" s="71" t="str">
        <f t="shared" si="51"/>
        <v/>
      </c>
      <c r="O1427" s="99" t="str">
        <f t="shared" si="52"/>
        <v>/</v>
      </c>
    </row>
    <row r="1428" spans="2:15" ht="20.100000000000001" customHeight="1">
      <c r="B1428" s="121"/>
      <c r="C1428" s="121"/>
      <c r="D1428" s="144"/>
      <c r="E1428" s="142"/>
      <c r="F1428" s="143"/>
      <c r="G1428" s="141"/>
      <c r="H1428" s="159"/>
      <c r="I1428" s="159"/>
      <c r="J1428" s="161"/>
      <c r="K1428" s="159"/>
      <c r="L1428" s="159"/>
      <c r="M1428" s="74"/>
      <c r="N1428" s="71" t="str">
        <f t="shared" si="51"/>
        <v/>
      </c>
      <c r="O1428" s="99" t="str">
        <f t="shared" si="52"/>
        <v>/</v>
      </c>
    </row>
    <row r="1429" spans="2:15" ht="20.100000000000001" customHeight="1">
      <c r="B1429" s="121"/>
      <c r="C1429" s="121"/>
      <c r="D1429" s="144"/>
      <c r="E1429" s="142"/>
      <c r="F1429" s="143"/>
      <c r="G1429" s="141"/>
      <c r="H1429" s="159"/>
      <c r="I1429" s="159"/>
      <c r="J1429" s="161"/>
      <c r="K1429" s="159"/>
      <c r="L1429" s="159"/>
      <c r="M1429" s="74"/>
      <c r="N1429" s="71" t="str">
        <f t="shared" si="51"/>
        <v/>
      </c>
      <c r="O1429" s="99" t="str">
        <f t="shared" si="52"/>
        <v>/</v>
      </c>
    </row>
    <row r="1430" spans="2:15" ht="20.100000000000001" customHeight="1">
      <c r="B1430" s="121"/>
      <c r="C1430" s="121"/>
      <c r="D1430" s="144"/>
      <c r="E1430" s="142"/>
      <c r="F1430" s="143"/>
      <c r="G1430" s="141"/>
      <c r="H1430" s="159"/>
      <c r="I1430" s="159"/>
      <c r="J1430" s="161"/>
      <c r="K1430" s="159"/>
      <c r="L1430" s="159"/>
      <c r="M1430" s="74"/>
      <c r="N1430" s="71" t="str">
        <f t="shared" si="51"/>
        <v/>
      </c>
      <c r="O1430" s="99" t="str">
        <f t="shared" si="52"/>
        <v>/</v>
      </c>
    </row>
    <row r="1431" spans="2:15" ht="20.100000000000001" customHeight="1">
      <c r="B1431" s="121"/>
      <c r="C1431" s="121"/>
      <c r="D1431" s="144"/>
      <c r="E1431" s="142"/>
      <c r="F1431" s="143"/>
      <c r="G1431" s="141"/>
      <c r="H1431" s="159"/>
      <c r="I1431" s="159"/>
      <c r="J1431" s="161"/>
      <c r="K1431" s="159"/>
      <c r="L1431" s="159"/>
      <c r="M1431" s="74"/>
      <c r="N1431" s="71" t="str">
        <f t="shared" si="51"/>
        <v/>
      </c>
      <c r="O1431" s="99" t="str">
        <f t="shared" si="52"/>
        <v>/</v>
      </c>
    </row>
    <row r="1432" spans="2:15" ht="20.100000000000001" customHeight="1">
      <c r="B1432" s="121"/>
      <c r="C1432" s="121"/>
      <c r="D1432" s="144"/>
      <c r="E1432" s="142"/>
      <c r="F1432" s="143"/>
      <c r="G1432" s="141"/>
      <c r="H1432" s="159"/>
      <c r="I1432" s="159"/>
      <c r="J1432" s="161"/>
      <c r="K1432" s="159"/>
      <c r="L1432" s="159"/>
      <c r="M1432" s="74"/>
      <c r="N1432" s="71" t="str">
        <f t="shared" si="51"/>
        <v/>
      </c>
      <c r="O1432" s="99" t="str">
        <f t="shared" si="52"/>
        <v>/</v>
      </c>
    </row>
    <row r="1433" spans="2:15" ht="20.100000000000001" customHeight="1">
      <c r="B1433" s="121"/>
      <c r="C1433" s="121"/>
      <c r="D1433" s="144"/>
      <c r="E1433" s="142"/>
      <c r="F1433" s="143"/>
      <c r="G1433" s="141"/>
      <c r="H1433" s="159"/>
      <c r="I1433" s="159"/>
      <c r="J1433" s="161"/>
      <c r="K1433" s="159"/>
      <c r="L1433" s="159"/>
      <c r="M1433" s="74"/>
      <c r="N1433" s="71" t="str">
        <f t="shared" si="51"/>
        <v/>
      </c>
      <c r="O1433" s="99" t="str">
        <f t="shared" si="52"/>
        <v>/</v>
      </c>
    </row>
    <row r="1434" spans="2:15" ht="20.100000000000001" customHeight="1">
      <c r="B1434" s="121"/>
      <c r="C1434" s="121"/>
      <c r="D1434" s="144"/>
      <c r="E1434" s="142"/>
      <c r="F1434" s="143"/>
      <c r="G1434" s="141"/>
      <c r="H1434" s="159"/>
      <c r="I1434" s="159"/>
      <c r="J1434" s="161"/>
      <c r="K1434" s="159"/>
      <c r="L1434" s="159"/>
      <c r="M1434" s="74"/>
      <c r="N1434" s="71" t="str">
        <f t="shared" si="51"/>
        <v/>
      </c>
      <c r="O1434" s="99" t="str">
        <f t="shared" si="52"/>
        <v>/</v>
      </c>
    </row>
    <row r="1435" spans="2:15" ht="20.100000000000001" customHeight="1">
      <c r="B1435" s="121"/>
      <c r="C1435" s="121"/>
      <c r="D1435" s="144"/>
      <c r="E1435" s="142"/>
      <c r="F1435" s="143"/>
      <c r="G1435" s="141"/>
      <c r="H1435" s="159"/>
      <c r="I1435" s="159"/>
      <c r="J1435" s="161"/>
      <c r="K1435" s="159"/>
      <c r="L1435" s="159"/>
      <c r="M1435" s="74"/>
      <c r="N1435" s="71" t="str">
        <f t="shared" si="51"/>
        <v/>
      </c>
      <c r="O1435" s="99" t="str">
        <f t="shared" si="52"/>
        <v>/</v>
      </c>
    </row>
    <row r="1436" spans="2:15" ht="20.100000000000001" customHeight="1">
      <c r="B1436" s="121"/>
      <c r="C1436" s="121"/>
      <c r="D1436" s="144"/>
      <c r="E1436" s="142"/>
      <c r="F1436" s="143"/>
      <c r="G1436" s="141"/>
      <c r="H1436" s="159"/>
      <c r="I1436" s="159"/>
      <c r="J1436" s="161"/>
      <c r="K1436" s="159"/>
      <c r="L1436" s="159"/>
      <c r="M1436" s="74"/>
      <c r="N1436" s="71" t="str">
        <f t="shared" si="51"/>
        <v/>
      </c>
      <c r="O1436" s="99" t="str">
        <f t="shared" si="52"/>
        <v>/</v>
      </c>
    </row>
    <row r="1437" spans="2:15" ht="20.100000000000001" customHeight="1">
      <c r="B1437" s="121"/>
      <c r="C1437" s="121"/>
      <c r="D1437" s="144"/>
      <c r="E1437" s="142"/>
      <c r="F1437" s="143"/>
      <c r="G1437" s="141"/>
      <c r="H1437" s="159"/>
      <c r="I1437" s="159"/>
      <c r="J1437" s="161"/>
      <c r="K1437" s="159"/>
      <c r="L1437" s="159"/>
      <c r="M1437" s="74"/>
      <c r="N1437" s="71" t="str">
        <f t="shared" si="51"/>
        <v/>
      </c>
      <c r="O1437" s="99" t="str">
        <f t="shared" si="52"/>
        <v>/</v>
      </c>
    </row>
    <row r="1438" spans="2:15" ht="20.100000000000001" customHeight="1">
      <c r="B1438" s="121"/>
      <c r="C1438" s="121"/>
      <c r="D1438" s="144"/>
      <c r="E1438" s="142"/>
      <c r="F1438" s="143"/>
      <c r="G1438" s="141"/>
      <c r="H1438" s="159"/>
      <c r="I1438" s="159"/>
      <c r="J1438" s="161"/>
      <c r="K1438" s="159"/>
      <c r="L1438" s="159"/>
      <c r="M1438" s="74"/>
      <c r="N1438" s="71" t="str">
        <f t="shared" si="51"/>
        <v/>
      </c>
      <c r="O1438" s="99" t="str">
        <f t="shared" si="52"/>
        <v>/</v>
      </c>
    </row>
    <row r="1439" spans="2:15" ht="20.100000000000001" customHeight="1">
      <c r="B1439" s="121"/>
      <c r="C1439" s="121"/>
      <c r="D1439" s="144"/>
      <c r="E1439" s="142"/>
      <c r="F1439" s="143"/>
      <c r="G1439" s="141"/>
      <c r="H1439" s="159"/>
      <c r="I1439" s="159"/>
      <c r="J1439" s="161"/>
      <c r="K1439" s="159"/>
      <c r="L1439" s="159"/>
      <c r="M1439" s="74"/>
      <c r="N1439" s="71" t="str">
        <f t="shared" si="51"/>
        <v/>
      </c>
      <c r="O1439" s="99" t="str">
        <f t="shared" si="52"/>
        <v>/</v>
      </c>
    </row>
    <row r="1440" spans="2:15" ht="20.100000000000001" customHeight="1">
      <c r="B1440" s="121"/>
      <c r="C1440" s="121"/>
      <c r="D1440" s="144"/>
      <c r="E1440" s="142"/>
      <c r="F1440" s="143"/>
      <c r="G1440" s="141"/>
      <c r="H1440" s="159"/>
      <c r="I1440" s="159"/>
      <c r="J1440" s="161"/>
      <c r="K1440" s="159"/>
      <c r="L1440" s="159"/>
      <c r="M1440" s="74"/>
      <c r="N1440" s="71" t="str">
        <f t="shared" si="51"/>
        <v/>
      </c>
      <c r="O1440" s="99" t="str">
        <f t="shared" si="52"/>
        <v>/</v>
      </c>
    </row>
    <row r="1441" spans="2:15" ht="20.100000000000001" customHeight="1">
      <c r="B1441" s="121"/>
      <c r="C1441" s="121"/>
      <c r="D1441" s="144"/>
      <c r="E1441" s="142"/>
      <c r="F1441" s="143"/>
      <c r="G1441" s="141"/>
      <c r="H1441" s="159"/>
      <c r="I1441" s="159"/>
      <c r="J1441" s="161"/>
      <c r="K1441" s="159"/>
      <c r="L1441" s="159"/>
      <c r="M1441" s="74"/>
      <c r="N1441" s="71" t="str">
        <f t="shared" si="51"/>
        <v/>
      </c>
      <c r="O1441" s="99" t="str">
        <f t="shared" si="52"/>
        <v>/</v>
      </c>
    </row>
    <row r="1442" spans="2:15" ht="20.100000000000001" customHeight="1">
      <c r="B1442" s="121"/>
      <c r="C1442" s="121"/>
      <c r="D1442" s="144"/>
      <c r="E1442" s="142"/>
      <c r="F1442" s="143"/>
      <c r="G1442" s="141"/>
      <c r="H1442" s="159"/>
      <c r="I1442" s="159"/>
      <c r="J1442" s="161"/>
      <c r="K1442" s="159"/>
      <c r="L1442" s="159"/>
      <c r="M1442" s="74"/>
      <c r="N1442" s="71" t="str">
        <f t="shared" si="51"/>
        <v/>
      </c>
      <c r="O1442" s="99" t="str">
        <f t="shared" si="52"/>
        <v>/</v>
      </c>
    </row>
    <row r="1443" spans="2:15" ht="20.100000000000001" customHeight="1">
      <c r="B1443" s="121"/>
      <c r="C1443" s="121"/>
      <c r="D1443" s="144"/>
      <c r="E1443" s="142"/>
      <c r="F1443" s="143"/>
      <c r="G1443" s="141"/>
      <c r="H1443" s="159"/>
      <c r="I1443" s="159"/>
      <c r="J1443" s="161"/>
      <c r="K1443" s="159"/>
      <c r="L1443" s="159"/>
      <c r="M1443" s="74"/>
      <c r="N1443" s="71" t="str">
        <f t="shared" si="51"/>
        <v/>
      </c>
      <c r="O1443" s="99" t="str">
        <f t="shared" si="52"/>
        <v>/</v>
      </c>
    </row>
    <row r="1444" spans="2:15" ht="20.100000000000001" customHeight="1">
      <c r="B1444" s="121"/>
      <c r="C1444" s="121"/>
      <c r="D1444" s="144"/>
      <c r="E1444" s="142"/>
      <c r="F1444" s="143"/>
      <c r="G1444" s="141"/>
      <c r="H1444" s="159"/>
      <c r="I1444" s="159"/>
      <c r="J1444" s="161"/>
      <c r="K1444" s="159"/>
      <c r="L1444" s="159"/>
      <c r="M1444" s="74"/>
      <c r="N1444" s="71" t="str">
        <f t="shared" si="51"/>
        <v/>
      </c>
      <c r="O1444" s="99" t="str">
        <f t="shared" si="52"/>
        <v>/</v>
      </c>
    </row>
    <row r="1445" spans="2:15" ht="20.100000000000001" customHeight="1">
      <c r="B1445" s="121"/>
      <c r="C1445" s="121"/>
      <c r="D1445" s="144"/>
      <c r="E1445" s="142"/>
      <c r="F1445" s="143"/>
      <c r="G1445" s="141"/>
      <c r="H1445" s="159"/>
      <c r="I1445" s="159"/>
      <c r="J1445" s="161"/>
      <c r="K1445" s="159"/>
      <c r="L1445" s="159"/>
      <c r="M1445" s="74"/>
      <c r="N1445" s="71" t="str">
        <f t="shared" si="51"/>
        <v/>
      </c>
      <c r="O1445" s="99" t="str">
        <f t="shared" si="52"/>
        <v>/</v>
      </c>
    </row>
    <row r="1446" spans="2:15" ht="20.100000000000001" customHeight="1">
      <c r="B1446" s="121"/>
      <c r="C1446" s="121"/>
      <c r="D1446" s="144"/>
      <c r="E1446" s="142"/>
      <c r="F1446" s="143"/>
      <c r="G1446" s="141"/>
      <c r="H1446" s="159"/>
      <c r="I1446" s="159"/>
      <c r="J1446" s="161"/>
      <c r="K1446" s="159"/>
      <c r="L1446" s="159"/>
      <c r="M1446" s="74"/>
      <c r="N1446" s="71" t="str">
        <f t="shared" si="51"/>
        <v/>
      </c>
      <c r="O1446" s="99" t="str">
        <f t="shared" si="52"/>
        <v>/</v>
      </c>
    </row>
    <row r="1447" spans="2:15" ht="20.100000000000001" customHeight="1">
      <c r="B1447" s="121"/>
      <c r="C1447" s="121"/>
      <c r="D1447" s="144"/>
      <c r="E1447" s="142"/>
      <c r="F1447" s="143"/>
      <c r="G1447" s="141"/>
      <c r="H1447" s="159"/>
      <c r="I1447" s="159"/>
      <c r="J1447" s="161"/>
      <c r="K1447" s="159"/>
      <c r="L1447" s="159"/>
      <c r="M1447" s="74"/>
      <c r="N1447" s="71" t="str">
        <f t="shared" si="51"/>
        <v/>
      </c>
      <c r="O1447" s="99" t="str">
        <f t="shared" si="52"/>
        <v>/</v>
      </c>
    </row>
    <row r="1448" spans="2:15" ht="20.100000000000001" customHeight="1">
      <c r="B1448" s="121"/>
      <c r="C1448" s="121"/>
      <c r="D1448" s="144"/>
      <c r="E1448" s="142"/>
      <c r="F1448" s="143"/>
      <c r="G1448" s="141"/>
      <c r="H1448" s="159"/>
      <c r="I1448" s="159"/>
      <c r="J1448" s="161"/>
      <c r="K1448" s="159"/>
      <c r="L1448" s="159"/>
      <c r="M1448" s="74"/>
      <c r="N1448" s="71" t="str">
        <f t="shared" si="51"/>
        <v/>
      </c>
      <c r="O1448" s="99" t="str">
        <f t="shared" si="52"/>
        <v>/</v>
      </c>
    </row>
    <row r="1449" spans="2:15" ht="20.100000000000001" customHeight="1">
      <c r="B1449" s="121"/>
      <c r="C1449" s="121"/>
      <c r="D1449" s="144"/>
      <c r="E1449" s="142"/>
      <c r="F1449" s="143"/>
      <c r="G1449" s="141"/>
      <c r="H1449" s="159"/>
      <c r="I1449" s="159"/>
      <c r="J1449" s="161"/>
      <c r="K1449" s="159"/>
      <c r="L1449" s="159"/>
      <c r="M1449" s="74"/>
      <c r="N1449" s="71" t="str">
        <f t="shared" si="51"/>
        <v/>
      </c>
      <c r="O1449" s="99" t="str">
        <f t="shared" si="52"/>
        <v>/</v>
      </c>
    </row>
    <row r="1450" spans="2:15" ht="20.100000000000001" customHeight="1">
      <c r="B1450" s="121"/>
      <c r="C1450" s="121"/>
      <c r="D1450" s="144"/>
      <c r="E1450" s="142"/>
      <c r="F1450" s="143"/>
      <c r="G1450" s="141"/>
      <c r="H1450" s="159"/>
      <c r="I1450" s="159"/>
      <c r="J1450" s="161"/>
      <c r="K1450" s="159"/>
      <c r="L1450" s="159"/>
      <c r="M1450" s="74"/>
      <c r="N1450" s="71" t="str">
        <f t="shared" si="51"/>
        <v/>
      </c>
      <c r="O1450" s="99" t="str">
        <f t="shared" si="52"/>
        <v>/</v>
      </c>
    </row>
    <row r="1451" spans="2:15" ht="20.100000000000001" customHeight="1">
      <c r="B1451" s="121"/>
      <c r="C1451" s="121"/>
      <c r="D1451" s="144"/>
      <c r="E1451" s="142"/>
      <c r="F1451" s="143"/>
      <c r="G1451" s="141"/>
      <c r="H1451" s="159"/>
      <c r="I1451" s="159"/>
      <c r="J1451" s="161"/>
      <c r="K1451" s="159"/>
      <c r="L1451" s="159"/>
      <c r="M1451" s="74"/>
      <c r="N1451" s="71" t="str">
        <f t="shared" si="51"/>
        <v/>
      </c>
      <c r="O1451" s="99" t="str">
        <f t="shared" si="52"/>
        <v>/</v>
      </c>
    </row>
    <row r="1452" spans="2:15" ht="20.100000000000001" customHeight="1">
      <c r="B1452" s="121"/>
      <c r="C1452" s="121"/>
      <c r="D1452" s="144"/>
      <c r="E1452" s="142"/>
      <c r="F1452" s="143"/>
      <c r="G1452" s="141"/>
      <c r="H1452" s="159"/>
      <c r="I1452" s="159"/>
      <c r="J1452" s="161"/>
      <c r="K1452" s="159"/>
      <c r="L1452" s="159"/>
      <c r="M1452" s="74"/>
      <c r="N1452" s="71" t="str">
        <f t="shared" si="51"/>
        <v/>
      </c>
      <c r="O1452" s="99" t="str">
        <f t="shared" si="52"/>
        <v>/</v>
      </c>
    </row>
    <row r="1453" spans="2:15" ht="20.100000000000001" customHeight="1">
      <c r="B1453" s="121"/>
      <c r="C1453" s="121"/>
      <c r="D1453" s="144"/>
      <c r="E1453" s="142"/>
      <c r="F1453" s="143"/>
      <c r="G1453" s="141"/>
      <c r="H1453" s="159"/>
      <c r="I1453" s="159"/>
      <c r="J1453" s="161"/>
      <c r="K1453" s="159"/>
      <c r="L1453" s="159"/>
      <c r="M1453" s="74"/>
      <c r="N1453" s="71" t="str">
        <f t="shared" si="51"/>
        <v/>
      </c>
      <c r="O1453" s="99" t="str">
        <f t="shared" si="52"/>
        <v>/</v>
      </c>
    </row>
    <row r="1454" spans="2:15" ht="20.100000000000001" customHeight="1">
      <c r="B1454" s="121"/>
      <c r="C1454" s="121"/>
      <c r="D1454" s="144"/>
      <c r="E1454" s="142"/>
      <c r="F1454" s="143"/>
      <c r="G1454" s="141"/>
      <c r="H1454" s="159"/>
      <c r="I1454" s="159"/>
      <c r="J1454" s="161"/>
      <c r="K1454" s="159"/>
      <c r="L1454" s="159"/>
      <c r="M1454" s="74"/>
      <c r="N1454" s="71" t="str">
        <f t="shared" si="51"/>
        <v/>
      </c>
      <c r="O1454" s="99" t="str">
        <f t="shared" si="52"/>
        <v>/</v>
      </c>
    </row>
    <row r="1455" spans="2:15" ht="20.100000000000001" customHeight="1">
      <c r="B1455" s="121"/>
      <c r="C1455" s="121"/>
      <c r="D1455" s="144"/>
      <c r="E1455" s="142"/>
      <c r="F1455" s="143"/>
      <c r="G1455" s="141"/>
      <c r="H1455" s="159"/>
      <c r="I1455" s="159"/>
      <c r="J1455" s="161"/>
      <c r="K1455" s="159"/>
      <c r="L1455" s="159"/>
      <c r="M1455" s="74"/>
      <c r="N1455" s="71" t="str">
        <f t="shared" si="51"/>
        <v/>
      </c>
      <c r="O1455" s="99" t="str">
        <f t="shared" si="52"/>
        <v>/</v>
      </c>
    </row>
    <row r="1456" spans="2:15" ht="20.100000000000001" customHeight="1">
      <c r="B1456" s="121"/>
      <c r="C1456" s="121"/>
      <c r="D1456" s="144"/>
      <c r="E1456" s="142"/>
      <c r="F1456" s="143"/>
      <c r="G1456" s="141"/>
      <c r="H1456" s="159"/>
      <c r="I1456" s="159"/>
      <c r="J1456" s="161"/>
      <c r="K1456" s="159"/>
      <c r="L1456" s="159"/>
      <c r="M1456" s="74"/>
      <c r="N1456" s="71" t="str">
        <f t="shared" si="51"/>
        <v/>
      </c>
      <c r="O1456" s="99" t="str">
        <f t="shared" si="52"/>
        <v>/</v>
      </c>
    </row>
    <row r="1457" spans="2:15" ht="20.100000000000001" customHeight="1">
      <c r="B1457" s="121"/>
      <c r="C1457" s="121"/>
      <c r="D1457" s="144"/>
      <c r="E1457" s="142"/>
      <c r="F1457" s="143"/>
      <c r="G1457" s="141"/>
      <c r="H1457" s="159"/>
      <c r="I1457" s="159"/>
      <c r="J1457" s="161"/>
      <c r="K1457" s="159"/>
      <c r="L1457" s="159"/>
      <c r="M1457" s="74"/>
      <c r="N1457" s="71" t="str">
        <f t="shared" si="51"/>
        <v/>
      </c>
      <c r="O1457" s="99" t="str">
        <f t="shared" si="52"/>
        <v>/</v>
      </c>
    </row>
    <row r="1458" spans="2:15" ht="20.100000000000001" customHeight="1">
      <c r="B1458" s="121"/>
      <c r="C1458" s="121"/>
      <c r="D1458" s="144"/>
      <c r="E1458" s="142"/>
      <c r="F1458" s="143"/>
      <c r="G1458" s="141"/>
      <c r="H1458" s="159"/>
      <c r="I1458" s="159"/>
      <c r="J1458" s="161"/>
      <c r="K1458" s="159"/>
      <c r="L1458" s="159"/>
      <c r="M1458" s="74"/>
      <c r="N1458" s="71" t="str">
        <f t="shared" si="51"/>
        <v/>
      </c>
      <c r="O1458" s="99" t="str">
        <f t="shared" si="52"/>
        <v>/</v>
      </c>
    </row>
    <row r="1459" spans="2:15" ht="20.100000000000001" customHeight="1">
      <c r="B1459" s="121"/>
      <c r="C1459" s="121"/>
      <c r="D1459" s="144"/>
      <c r="E1459" s="142"/>
      <c r="F1459" s="143"/>
      <c r="G1459" s="141"/>
      <c r="H1459" s="159"/>
      <c r="I1459" s="159"/>
      <c r="J1459" s="161"/>
      <c r="K1459" s="159"/>
      <c r="L1459" s="159"/>
      <c r="M1459" s="74"/>
      <c r="N1459" s="71" t="str">
        <f t="shared" si="51"/>
        <v/>
      </c>
      <c r="O1459" s="99" t="str">
        <f t="shared" si="52"/>
        <v>/</v>
      </c>
    </row>
    <row r="1460" spans="2:15" ht="20.100000000000001" customHeight="1">
      <c r="B1460" s="121"/>
      <c r="C1460" s="121"/>
      <c r="D1460" s="144"/>
      <c r="E1460" s="142"/>
      <c r="F1460" s="143"/>
      <c r="G1460" s="141"/>
      <c r="H1460" s="159"/>
      <c r="I1460" s="159"/>
      <c r="J1460" s="161"/>
      <c r="K1460" s="159"/>
      <c r="L1460" s="159"/>
      <c r="M1460" s="74"/>
      <c r="N1460" s="71" t="str">
        <f t="shared" si="51"/>
        <v/>
      </c>
      <c r="O1460" s="99" t="str">
        <f t="shared" si="52"/>
        <v>/</v>
      </c>
    </row>
    <row r="1461" spans="2:15" ht="20.100000000000001" customHeight="1">
      <c r="B1461" s="121"/>
      <c r="C1461" s="121"/>
      <c r="D1461" s="144"/>
      <c r="E1461" s="142"/>
      <c r="F1461" s="143"/>
      <c r="G1461" s="141"/>
      <c r="H1461" s="159"/>
      <c r="I1461" s="159"/>
      <c r="J1461" s="161"/>
      <c r="K1461" s="159"/>
      <c r="L1461" s="159"/>
      <c r="M1461" s="74"/>
      <c r="N1461" s="71" t="str">
        <f t="shared" si="51"/>
        <v/>
      </c>
      <c r="O1461" s="99" t="str">
        <f t="shared" si="52"/>
        <v>/</v>
      </c>
    </row>
    <row r="1462" spans="2:15" ht="20.100000000000001" customHeight="1">
      <c r="B1462" s="121"/>
      <c r="C1462" s="121"/>
      <c r="D1462" s="144"/>
      <c r="E1462" s="142"/>
      <c r="F1462" s="143"/>
      <c r="G1462" s="141"/>
      <c r="H1462" s="159"/>
      <c r="I1462" s="159"/>
      <c r="J1462" s="161"/>
      <c r="K1462" s="159"/>
      <c r="L1462" s="159"/>
      <c r="M1462" s="74"/>
      <c r="N1462" s="71" t="str">
        <f t="shared" si="51"/>
        <v/>
      </c>
      <c r="O1462" s="99" t="str">
        <f t="shared" si="52"/>
        <v>/</v>
      </c>
    </row>
    <row r="1463" spans="2:15" ht="20.100000000000001" customHeight="1">
      <c r="B1463" s="121"/>
      <c r="C1463" s="121"/>
      <c r="D1463" s="144"/>
      <c r="E1463" s="142"/>
      <c r="F1463" s="143"/>
      <c r="G1463" s="141"/>
      <c r="H1463" s="159"/>
      <c r="I1463" s="159"/>
      <c r="J1463" s="161"/>
      <c r="K1463" s="159"/>
      <c r="L1463" s="159"/>
      <c r="M1463" s="74"/>
      <c r="N1463" s="71" t="str">
        <f t="shared" si="51"/>
        <v/>
      </c>
      <c r="O1463" s="99" t="str">
        <f t="shared" si="52"/>
        <v>/</v>
      </c>
    </row>
    <row r="1464" spans="2:15" ht="20.100000000000001" customHeight="1">
      <c r="B1464" s="121"/>
      <c r="C1464" s="121"/>
      <c r="D1464" s="144"/>
      <c r="E1464" s="142"/>
      <c r="F1464" s="143"/>
      <c r="G1464" s="141"/>
      <c r="H1464" s="159"/>
      <c r="I1464" s="159"/>
      <c r="J1464" s="161"/>
      <c r="K1464" s="159"/>
      <c r="L1464" s="159"/>
      <c r="M1464" s="74"/>
      <c r="N1464" s="71" t="str">
        <f t="shared" si="51"/>
        <v/>
      </c>
      <c r="O1464" s="99" t="str">
        <f t="shared" si="52"/>
        <v>/</v>
      </c>
    </row>
    <row r="1465" spans="2:15" ht="20.100000000000001" customHeight="1">
      <c r="B1465" s="121"/>
      <c r="C1465" s="121"/>
      <c r="D1465" s="144"/>
      <c r="E1465" s="142"/>
      <c r="F1465" s="143"/>
      <c r="G1465" s="141"/>
      <c r="H1465" s="159"/>
      <c r="I1465" s="159"/>
      <c r="J1465" s="161"/>
      <c r="K1465" s="159"/>
      <c r="L1465" s="159"/>
      <c r="M1465" s="74"/>
      <c r="N1465" s="71" t="str">
        <f t="shared" si="51"/>
        <v/>
      </c>
      <c r="O1465" s="99" t="str">
        <f t="shared" si="52"/>
        <v>/</v>
      </c>
    </row>
    <row r="1466" spans="2:15" ht="20.100000000000001" customHeight="1">
      <c r="B1466" s="121"/>
      <c r="C1466" s="121"/>
      <c r="D1466" s="144"/>
      <c r="E1466" s="142"/>
      <c r="F1466" s="143"/>
      <c r="G1466" s="141"/>
      <c r="H1466" s="159"/>
      <c r="I1466" s="159"/>
      <c r="J1466" s="161"/>
      <c r="K1466" s="159"/>
      <c r="L1466" s="159"/>
      <c r="M1466" s="74"/>
      <c r="N1466" s="71" t="str">
        <f t="shared" si="51"/>
        <v/>
      </c>
      <c r="O1466" s="99" t="str">
        <f t="shared" si="52"/>
        <v>/</v>
      </c>
    </row>
    <row r="1467" spans="2:15" ht="20.100000000000001" customHeight="1">
      <c r="B1467" s="121"/>
      <c r="C1467" s="121"/>
      <c r="D1467" s="144"/>
      <c r="E1467" s="142"/>
      <c r="F1467" s="143"/>
      <c r="G1467" s="141"/>
      <c r="H1467" s="159"/>
      <c r="I1467" s="159"/>
      <c r="J1467" s="161"/>
      <c r="K1467" s="159"/>
      <c r="L1467" s="159"/>
      <c r="M1467" s="74"/>
      <c r="N1467" s="71" t="str">
        <f t="shared" si="51"/>
        <v/>
      </c>
      <c r="O1467" s="99" t="str">
        <f t="shared" si="52"/>
        <v>/</v>
      </c>
    </row>
    <row r="1468" spans="2:15" ht="20.100000000000001" customHeight="1">
      <c r="B1468" s="121"/>
      <c r="C1468" s="121"/>
      <c r="D1468" s="144"/>
      <c r="E1468" s="142"/>
      <c r="F1468" s="143"/>
      <c r="G1468" s="141"/>
      <c r="H1468" s="159"/>
      <c r="I1468" s="159"/>
      <c r="J1468" s="161"/>
      <c r="K1468" s="159"/>
      <c r="L1468" s="159"/>
      <c r="M1468" s="74"/>
      <c r="N1468" s="71" t="str">
        <f t="shared" si="51"/>
        <v/>
      </c>
      <c r="O1468" s="99" t="str">
        <f t="shared" si="52"/>
        <v>/</v>
      </c>
    </row>
    <row r="1469" spans="2:15" ht="20.100000000000001" customHeight="1">
      <c r="B1469" s="121"/>
      <c r="C1469" s="121"/>
      <c r="D1469" s="144"/>
      <c r="E1469" s="142"/>
      <c r="F1469" s="143"/>
      <c r="G1469" s="141"/>
      <c r="H1469" s="159"/>
      <c r="I1469" s="159"/>
      <c r="J1469" s="161"/>
      <c r="K1469" s="159"/>
      <c r="L1469" s="159"/>
      <c r="M1469" s="74"/>
      <c r="N1469" s="71" t="str">
        <f t="shared" si="51"/>
        <v/>
      </c>
      <c r="O1469" s="99" t="str">
        <f t="shared" si="52"/>
        <v>/</v>
      </c>
    </row>
    <row r="1470" spans="2:15" ht="20.100000000000001" customHeight="1">
      <c r="B1470" s="121"/>
      <c r="C1470" s="121"/>
      <c r="D1470" s="144"/>
      <c r="E1470" s="142"/>
      <c r="F1470" s="143"/>
      <c r="G1470" s="141"/>
      <c r="H1470" s="159"/>
      <c r="I1470" s="159"/>
      <c r="J1470" s="161"/>
      <c r="K1470" s="159"/>
      <c r="L1470" s="159"/>
      <c r="M1470" s="74"/>
      <c r="N1470" s="71" t="str">
        <f t="shared" si="51"/>
        <v/>
      </c>
      <c r="O1470" s="99" t="str">
        <f t="shared" si="52"/>
        <v>/</v>
      </c>
    </row>
    <row r="1471" spans="2:15" ht="20.100000000000001" customHeight="1">
      <c r="B1471" s="121"/>
      <c r="C1471" s="121"/>
      <c r="D1471" s="144"/>
      <c r="E1471" s="142"/>
      <c r="F1471" s="143"/>
      <c r="G1471" s="141"/>
      <c r="H1471" s="159"/>
      <c r="I1471" s="159"/>
      <c r="J1471" s="161"/>
      <c r="K1471" s="159"/>
      <c r="L1471" s="159"/>
      <c r="M1471" s="74"/>
      <c r="N1471" s="71" t="str">
        <f t="shared" si="51"/>
        <v/>
      </c>
      <c r="O1471" s="99" t="str">
        <f t="shared" si="52"/>
        <v>/</v>
      </c>
    </row>
    <row r="1472" spans="2:15" ht="20.100000000000001" customHeight="1">
      <c r="B1472" s="121"/>
      <c r="C1472" s="121"/>
      <c r="D1472" s="144"/>
      <c r="E1472" s="142"/>
      <c r="F1472" s="143"/>
      <c r="G1472" s="141"/>
      <c r="H1472" s="159"/>
      <c r="I1472" s="159"/>
      <c r="J1472" s="161"/>
      <c r="K1472" s="159"/>
      <c r="L1472" s="159"/>
      <c r="M1472" s="74"/>
      <c r="N1472" s="71" t="str">
        <f t="shared" si="51"/>
        <v/>
      </c>
      <c r="O1472" s="99" t="str">
        <f t="shared" si="52"/>
        <v>/</v>
      </c>
    </row>
    <row r="1473" spans="2:15" ht="20.100000000000001" customHeight="1">
      <c r="B1473" s="121"/>
      <c r="C1473" s="121"/>
      <c r="D1473" s="144"/>
      <c r="E1473" s="142"/>
      <c r="F1473" s="143"/>
      <c r="G1473" s="141"/>
      <c r="H1473" s="159"/>
      <c r="I1473" s="159"/>
      <c r="J1473" s="161"/>
      <c r="K1473" s="159"/>
      <c r="L1473" s="159"/>
      <c r="M1473" s="74"/>
      <c r="N1473" s="71" t="str">
        <f t="shared" si="51"/>
        <v/>
      </c>
      <c r="O1473" s="99" t="str">
        <f t="shared" si="52"/>
        <v>/</v>
      </c>
    </row>
    <row r="1474" spans="2:15" ht="20.100000000000001" customHeight="1">
      <c r="B1474" s="121"/>
      <c r="C1474" s="121"/>
      <c r="D1474" s="144"/>
      <c r="E1474" s="142"/>
      <c r="F1474" s="143"/>
      <c r="G1474" s="141"/>
      <c r="H1474" s="159"/>
      <c r="I1474" s="159"/>
      <c r="J1474" s="161"/>
      <c r="K1474" s="159"/>
      <c r="L1474" s="159"/>
      <c r="M1474" s="74"/>
      <c r="N1474" s="71" t="str">
        <f t="shared" si="51"/>
        <v/>
      </c>
      <c r="O1474" s="99" t="str">
        <f t="shared" si="52"/>
        <v>/</v>
      </c>
    </row>
    <row r="1475" spans="2:15" ht="20.100000000000001" customHeight="1">
      <c r="B1475" s="121"/>
      <c r="C1475" s="121"/>
      <c r="D1475" s="144"/>
      <c r="E1475" s="142"/>
      <c r="F1475" s="143"/>
      <c r="G1475" s="141"/>
      <c r="H1475" s="159"/>
      <c r="I1475" s="159"/>
      <c r="J1475" s="161"/>
      <c r="K1475" s="159"/>
      <c r="L1475" s="159"/>
      <c r="M1475" s="74"/>
      <c r="N1475" s="71" t="str">
        <f t="shared" si="51"/>
        <v/>
      </c>
      <c r="O1475" s="99" t="str">
        <f t="shared" si="52"/>
        <v>/</v>
      </c>
    </row>
    <row r="1476" spans="2:15" ht="20.100000000000001" customHeight="1">
      <c r="B1476" s="121"/>
      <c r="C1476" s="121"/>
      <c r="D1476" s="144"/>
      <c r="E1476" s="142"/>
      <c r="F1476" s="143"/>
      <c r="G1476" s="141"/>
      <c r="H1476" s="159"/>
      <c r="I1476" s="159"/>
      <c r="J1476" s="161"/>
      <c r="K1476" s="159"/>
      <c r="L1476" s="159"/>
      <c r="M1476" s="74"/>
      <c r="N1476" s="71" t="str">
        <f t="shared" ref="N1476:N1502" si="53">B1476&amp;C1476</f>
        <v/>
      </c>
      <c r="O1476" s="99" t="str">
        <f t="shared" ref="O1476:O1502" si="54">B1476&amp;"/"&amp;C1476</f>
        <v>/</v>
      </c>
    </row>
    <row r="1477" spans="2:15" ht="20.100000000000001" customHeight="1">
      <c r="B1477" s="121"/>
      <c r="C1477" s="121"/>
      <c r="D1477" s="144"/>
      <c r="E1477" s="142"/>
      <c r="F1477" s="143"/>
      <c r="G1477" s="141"/>
      <c r="H1477" s="159"/>
      <c r="I1477" s="159"/>
      <c r="J1477" s="161"/>
      <c r="K1477" s="159"/>
      <c r="L1477" s="159"/>
      <c r="M1477" s="74"/>
      <c r="N1477" s="71" t="str">
        <f t="shared" si="53"/>
        <v/>
      </c>
      <c r="O1477" s="99" t="str">
        <f t="shared" si="54"/>
        <v>/</v>
      </c>
    </row>
    <row r="1478" spans="2:15" ht="20.100000000000001" customHeight="1">
      <c r="B1478" s="121"/>
      <c r="C1478" s="121"/>
      <c r="D1478" s="144"/>
      <c r="E1478" s="142"/>
      <c r="F1478" s="143"/>
      <c r="G1478" s="141"/>
      <c r="H1478" s="159"/>
      <c r="I1478" s="159"/>
      <c r="J1478" s="161"/>
      <c r="K1478" s="159"/>
      <c r="L1478" s="159"/>
      <c r="M1478" s="74"/>
      <c r="N1478" s="71" t="str">
        <f t="shared" si="53"/>
        <v/>
      </c>
      <c r="O1478" s="99" t="str">
        <f t="shared" si="54"/>
        <v>/</v>
      </c>
    </row>
    <row r="1479" spans="2:15" ht="20.100000000000001" customHeight="1">
      <c r="B1479" s="121"/>
      <c r="C1479" s="121"/>
      <c r="D1479" s="144"/>
      <c r="E1479" s="142"/>
      <c r="F1479" s="143"/>
      <c r="G1479" s="141"/>
      <c r="H1479" s="159"/>
      <c r="I1479" s="159"/>
      <c r="J1479" s="161"/>
      <c r="K1479" s="159"/>
      <c r="L1479" s="159"/>
      <c r="M1479" s="74"/>
      <c r="N1479" s="71" t="str">
        <f t="shared" si="53"/>
        <v/>
      </c>
      <c r="O1479" s="99" t="str">
        <f t="shared" si="54"/>
        <v>/</v>
      </c>
    </row>
    <row r="1480" spans="2:15" ht="20.100000000000001" customHeight="1">
      <c r="B1480" s="121"/>
      <c r="C1480" s="121"/>
      <c r="D1480" s="144"/>
      <c r="E1480" s="142"/>
      <c r="F1480" s="143"/>
      <c r="G1480" s="141"/>
      <c r="H1480" s="159"/>
      <c r="I1480" s="159"/>
      <c r="J1480" s="161"/>
      <c r="K1480" s="159"/>
      <c r="L1480" s="159"/>
      <c r="M1480" s="74"/>
      <c r="N1480" s="71" t="str">
        <f t="shared" si="53"/>
        <v/>
      </c>
      <c r="O1480" s="99" t="str">
        <f t="shared" si="54"/>
        <v>/</v>
      </c>
    </row>
    <row r="1481" spans="2:15" ht="20.100000000000001" customHeight="1">
      <c r="B1481" s="121"/>
      <c r="C1481" s="121"/>
      <c r="D1481" s="144"/>
      <c r="E1481" s="142"/>
      <c r="F1481" s="143"/>
      <c r="G1481" s="141"/>
      <c r="H1481" s="159"/>
      <c r="I1481" s="159"/>
      <c r="J1481" s="161"/>
      <c r="K1481" s="159"/>
      <c r="L1481" s="159"/>
      <c r="M1481" s="74"/>
      <c r="N1481" s="71" t="str">
        <f t="shared" si="53"/>
        <v/>
      </c>
      <c r="O1481" s="99" t="str">
        <f t="shared" si="54"/>
        <v>/</v>
      </c>
    </row>
    <row r="1482" spans="2:15" ht="20.100000000000001" customHeight="1">
      <c r="B1482" s="121"/>
      <c r="C1482" s="121"/>
      <c r="D1482" s="144"/>
      <c r="E1482" s="142"/>
      <c r="F1482" s="143"/>
      <c r="G1482" s="141"/>
      <c r="H1482" s="159"/>
      <c r="I1482" s="159"/>
      <c r="J1482" s="161"/>
      <c r="K1482" s="159"/>
      <c r="L1482" s="159"/>
      <c r="M1482" s="74"/>
      <c r="N1482" s="71" t="str">
        <f t="shared" si="53"/>
        <v/>
      </c>
      <c r="O1482" s="99" t="str">
        <f t="shared" si="54"/>
        <v>/</v>
      </c>
    </row>
    <row r="1483" spans="2:15" ht="20.100000000000001" customHeight="1">
      <c r="B1483" s="121"/>
      <c r="C1483" s="121"/>
      <c r="D1483" s="144"/>
      <c r="E1483" s="142"/>
      <c r="F1483" s="143"/>
      <c r="G1483" s="141"/>
      <c r="H1483" s="159"/>
      <c r="I1483" s="159"/>
      <c r="J1483" s="161"/>
      <c r="K1483" s="159"/>
      <c r="L1483" s="159"/>
      <c r="M1483" s="74"/>
      <c r="N1483" s="71" t="str">
        <f t="shared" si="53"/>
        <v/>
      </c>
      <c r="O1483" s="99" t="str">
        <f t="shared" si="54"/>
        <v>/</v>
      </c>
    </row>
    <row r="1484" spans="2:15" ht="20.100000000000001" customHeight="1">
      <c r="B1484" s="121"/>
      <c r="C1484" s="121"/>
      <c r="D1484" s="144"/>
      <c r="E1484" s="142"/>
      <c r="F1484" s="143"/>
      <c r="G1484" s="141"/>
      <c r="H1484" s="159"/>
      <c r="I1484" s="159"/>
      <c r="J1484" s="161"/>
      <c r="K1484" s="159"/>
      <c r="L1484" s="159"/>
      <c r="M1484" s="74"/>
      <c r="N1484" s="71" t="str">
        <f t="shared" si="53"/>
        <v/>
      </c>
      <c r="O1484" s="99" t="str">
        <f t="shared" si="54"/>
        <v>/</v>
      </c>
    </row>
    <row r="1485" spans="2:15" ht="20.100000000000001" customHeight="1">
      <c r="B1485" s="121"/>
      <c r="C1485" s="121"/>
      <c r="D1485" s="144"/>
      <c r="E1485" s="142"/>
      <c r="F1485" s="143"/>
      <c r="G1485" s="141"/>
      <c r="H1485" s="159"/>
      <c r="I1485" s="159"/>
      <c r="J1485" s="161"/>
      <c r="K1485" s="159"/>
      <c r="L1485" s="159"/>
      <c r="M1485" s="74"/>
      <c r="N1485" s="71" t="str">
        <f t="shared" si="53"/>
        <v/>
      </c>
      <c r="O1485" s="99" t="str">
        <f t="shared" si="54"/>
        <v>/</v>
      </c>
    </row>
    <row r="1486" spans="2:15" ht="20.100000000000001" customHeight="1">
      <c r="B1486" s="121"/>
      <c r="C1486" s="121"/>
      <c r="D1486" s="144"/>
      <c r="E1486" s="142"/>
      <c r="F1486" s="143"/>
      <c r="G1486" s="141"/>
      <c r="H1486" s="159"/>
      <c r="I1486" s="159"/>
      <c r="J1486" s="161"/>
      <c r="K1486" s="159"/>
      <c r="L1486" s="159"/>
      <c r="M1486" s="74"/>
      <c r="N1486" s="71" t="str">
        <f t="shared" si="53"/>
        <v/>
      </c>
      <c r="O1486" s="99" t="str">
        <f t="shared" si="54"/>
        <v>/</v>
      </c>
    </row>
    <row r="1487" spans="2:15" ht="20.100000000000001" customHeight="1">
      <c r="B1487" s="121"/>
      <c r="C1487" s="121"/>
      <c r="D1487" s="144"/>
      <c r="E1487" s="142"/>
      <c r="F1487" s="143"/>
      <c r="G1487" s="141"/>
      <c r="H1487" s="159"/>
      <c r="I1487" s="159"/>
      <c r="J1487" s="161"/>
      <c r="K1487" s="159"/>
      <c r="L1487" s="159"/>
      <c r="M1487" s="74"/>
      <c r="N1487" s="71" t="str">
        <f t="shared" si="53"/>
        <v/>
      </c>
      <c r="O1487" s="99" t="str">
        <f t="shared" si="54"/>
        <v>/</v>
      </c>
    </row>
    <row r="1488" spans="2:15" ht="20.100000000000001" customHeight="1">
      <c r="B1488" s="121"/>
      <c r="C1488" s="121"/>
      <c r="D1488" s="144"/>
      <c r="E1488" s="142"/>
      <c r="F1488" s="143"/>
      <c r="G1488" s="141"/>
      <c r="H1488" s="159"/>
      <c r="I1488" s="159"/>
      <c r="J1488" s="161"/>
      <c r="K1488" s="159"/>
      <c r="L1488" s="159"/>
      <c r="M1488" s="74"/>
      <c r="N1488" s="71" t="str">
        <f t="shared" si="53"/>
        <v/>
      </c>
      <c r="O1488" s="99" t="str">
        <f t="shared" si="54"/>
        <v>/</v>
      </c>
    </row>
    <row r="1489" spans="2:15" ht="20.100000000000001" customHeight="1">
      <c r="B1489" s="121"/>
      <c r="C1489" s="121"/>
      <c r="D1489" s="144"/>
      <c r="E1489" s="142"/>
      <c r="F1489" s="143"/>
      <c r="G1489" s="141"/>
      <c r="H1489" s="159"/>
      <c r="I1489" s="159"/>
      <c r="J1489" s="161"/>
      <c r="K1489" s="159"/>
      <c r="L1489" s="159"/>
      <c r="M1489" s="74"/>
      <c r="N1489" s="71" t="str">
        <f t="shared" si="53"/>
        <v/>
      </c>
      <c r="O1489" s="99" t="str">
        <f t="shared" si="54"/>
        <v>/</v>
      </c>
    </row>
    <row r="1490" spans="2:15" ht="20.100000000000001" customHeight="1">
      <c r="B1490" s="121"/>
      <c r="C1490" s="121"/>
      <c r="D1490" s="144"/>
      <c r="E1490" s="142"/>
      <c r="F1490" s="143"/>
      <c r="G1490" s="141"/>
      <c r="H1490" s="159"/>
      <c r="I1490" s="159"/>
      <c r="J1490" s="161"/>
      <c r="K1490" s="159"/>
      <c r="L1490" s="159"/>
      <c r="M1490" s="74"/>
      <c r="N1490" s="71" t="str">
        <f t="shared" si="53"/>
        <v/>
      </c>
      <c r="O1490" s="99" t="str">
        <f t="shared" si="54"/>
        <v>/</v>
      </c>
    </row>
    <row r="1491" spans="2:15" ht="20.100000000000001" customHeight="1">
      <c r="B1491" s="121"/>
      <c r="C1491" s="121"/>
      <c r="D1491" s="144"/>
      <c r="E1491" s="142"/>
      <c r="F1491" s="143"/>
      <c r="G1491" s="141"/>
      <c r="H1491" s="159"/>
      <c r="I1491" s="159"/>
      <c r="J1491" s="161"/>
      <c r="K1491" s="159"/>
      <c r="L1491" s="159"/>
      <c r="M1491" s="74"/>
      <c r="N1491" s="71" t="str">
        <f t="shared" si="53"/>
        <v/>
      </c>
      <c r="O1491" s="99" t="str">
        <f t="shared" si="54"/>
        <v>/</v>
      </c>
    </row>
    <row r="1492" spans="2:15" ht="20.100000000000001" customHeight="1">
      <c r="B1492" s="121"/>
      <c r="C1492" s="121"/>
      <c r="D1492" s="144"/>
      <c r="E1492" s="142"/>
      <c r="F1492" s="143"/>
      <c r="G1492" s="141"/>
      <c r="H1492" s="159"/>
      <c r="I1492" s="159"/>
      <c r="J1492" s="161"/>
      <c r="K1492" s="159"/>
      <c r="L1492" s="159"/>
      <c r="M1492" s="74"/>
      <c r="N1492" s="71" t="str">
        <f t="shared" si="53"/>
        <v/>
      </c>
      <c r="O1492" s="99" t="str">
        <f t="shared" si="54"/>
        <v>/</v>
      </c>
    </row>
    <row r="1493" spans="2:15" ht="20.100000000000001" customHeight="1">
      <c r="B1493" s="121"/>
      <c r="C1493" s="121"/>
      <c r="D1493" s="144"/>
      <c r="E1493" s="142"/>
      <c r="F1493" s="143"/>
      <c r="G1493" s="141"/>
      <c r="H1493" s="159"/>
      <c r="I1493" s="159"/>
      <c r="J1493" s="161"/>
      <c r="K1493" s="159"/>
      <c r="L1493" s="159"/>
      <c r="M1493" s="74"/>
      <c r="N1493" s="71" t="str">
        <f t="shared" si="53"/>
        <v/>
      </c>
      <c r="O1493" s="99" t="str">
        <f t="shared" si="54"/>
        <v>/</v>
      </c>
    </row>
    <row r="1494" spans="2:15" ht="20.100000000000001" customHeight="1">
      <c r="B1494" s="121"/>
      <c r="C1494" s="121"/>
      <c r="D1494" s="144"/>
      <c r="E1494" s="142"/>
      <c r="F1494" s="143"/>
      <c r="G1494" s="141"/>
      <c r="H1494" s="159"/>
      <c r="I1494" s="159"/>
      <c r="J1494" s="161"/>
      <c r="K1494" s="159"/>
      <c r="L1494" s="159"/>
      <c r="M1494" s="74"/>
      <c r="N1494" s="71" t="str">
        <f t="shared" si="53"/>
        <v/>
      </c>
      <c r="O1494" s="99" t="str">
        <f t="shared" si="54"/>
        <v>/</v>
      </c>
    </row>
    <row r="1495" spans="2:15" ht="20.100000000000001" customHeight="1">
      <c r="B1495" s="121"/>
      <c r="C1495" s="121"/>
      <c r="D1495" s="144"/>
      <c r="E1495" s="142"/>
      <c r="F1495" s="143"/>
      <c r="G1495" s="141"/>
      <c r="H1495" s="159"/>
      <c r="I1495" s="159"/>
      <c r="J1495" s="161"/>
      <c r="K1495" s="159"/>
      <c r="L1495" s="159"/>
      <c r="M1495" s="74"/>
      <c r="N1495" s="71" t="str">
        <f t="shared" si="53"/>
        <v/>
      </c>
      <c r="O1495" s="99" t="str">
        <f t="shared" si="54"/>
        <v>/</v>
      </c>
    </row>
    <row r="1496" spans="2:15" ht="20.100000000000001" customHeight="1">
      <c r="B1496" s="121"/>
      <c r="C1496" s="121"/>
      <c r="D1496" s="144"/>
      <c r="E1496" s="142"/>
      <c r="F1496" s="143"/>
      <c r="G1496" s="141"/>
      <c r="H1496" s="159"/>
      <c r="I1496" s="159"/>
      <c r="J1496" s="161"/>
      <c r="K1496" s="159"/>
      <c r="L1496" s="159"/>
      <c r="M1496" s="74"/>
      <c r="N1496" s="71" t="str">
        <f t="shared" si="53"/>
        <v/>
      </c>
      <c r="O1496" s="99" t="str">
        <f t="shared" si="54"/>
        <v>/</v>
      </c>
    </row>
    <row r="1497" spans="2:15" ht="20.100000000000001" customHeight="1">
      <c r="B1497" s="121"/>
      <c r="C1497" s="121"/>
      <c r="D1497" s="144"/>
      <c r="E1497" s="142"/>
      <c r="F1497" s="143"/>
      <c r="G1497" s="141"/>
      <c r="H1497" s="159"/>
      <c r="I1497" s="159"/>
      <c r="J1497" s="161"/>
      <c r="K1497" s="159"/>
      <c r="L1497" s="159"/>
      <c r="M1497" s="74"/>
      <c r="N1497" s="71" t="str">
        <f t="shared" si="53"/>
        <v/>
      </c>
      <c r="O1497" s="99" t="str">
        <f t="shared" si="54"/>
        <v>/</v>
      </c>
    </row>
    <row r="1498" spans="2:15" ht="20.100000000000001" customHeight="1">
      <c r="B1498" s="121"/>
      <c r="C1498" s="121"/>
      <c r="D1498" s="144"/>
      <c r="E1498" s="142"/>
      <c r="F1498" s="143"/>
      <c r="G1498" s="141"/>
      <c r="H1498" s="159"/>
      <c r="I1498" s="159"/>
      <c r="J1498" s="161"/>
      <c r="K1498" s="159"/>
      <c r="L1498" s="159"/>
      <c r="M1498" s="74"/>
      <c r="N1498" s="71" t="str">
        <f t="shared" si="53"/>
        <v/>
      </c>
      <c r="O1498" s="99" t="str">
        <f t="shared" si="54"/>
        <v>/</v>
      </c>
    </row>
    <row r="1499" spans="2:15" ht="20.100000000000001" customHeight="1">
      <c r="B1499" s="121"/>
      <c r="C1499" s="121"/>
      <c r="D1499" s="144"/>
      <c r="E1499" s="142"/>
      <c r="F1499" s="143"/>
      <c r="G1499" s="141"/>
      <c r="H1499" s="159"/>
      <c r="I1499" s="159"/>
      <c r="J1499" s="161"/>
      <c r="K1499" s="159"/>
      <c r="L1499" s="159"/>
      <c r="M1499" s="74"/>
      <c r="N1499" s="71" t="str">
        <f t="shared" si="53"/>
        <v/>
      </c>
      <c r="O1499" s="99" t="str">
        <f t="shared" si="54"/>
        <v>/</v>
      </c>
    </row>
    <row r="1500" spans="2:15" ht="20.100000000000001" customHeight="1">
      <c r="B1500" s="121"/>
      <c r="C1500" s="121"/>
      <c r="D1500" s="144"/>
      <c r="E1500" s="142"/>
      <c r="F1500" s="143"/>
      <c r="G1500" s="141"/>
      <c r="H1500" s="159"/>
      <c r="I1500" s="159"/>
      <c r="J1500" s="161"/>
      <c r="K1500" s="159"/>
      <c r="L1500" s="159"/>
      <c r="M1500" s="74"/>
      <c r="N1500" s="71" t="str">
        <f t="shared" si="53"/>
        <v/>
      </c>
      <c r="O1500" s="99" t="str">
        <f t="shared" si="54"/>
        <v>/</v>
      </c>
    </row>
    <row r="1501" spans="2:15" ht="20.100000000000001" customHeight="1">
      <c r="B1501" s="121"/>
      <c r="C1501" s="121"/>
      <c r="D1501" s="144"/>
      <c r="E1501" s="142"/>
      <c r="F1501" s="143"/>
      <c r="G1501" s="141"/>
      <c r="H1501" s="159"/>
      <c r="I1501" s="159"/>
      <c r="J1501" s="161"/>
      <c r="K1501" s="159"/>
      <c r="L1501" s="159"/>
      <c r="M1501" s="74"/>
      <c r="N1501" s="71" t="str">
        <f t="shared" si="53"/>
        <v/>
      </c>
      <c r="O1501" s="99" t="str">
        <f t="shared" si="54"/>
        <v>/</v>
      </c>
    </row>
    <row r="1502" spans="2:15" ht="20.100000000000001" customHeight="1">
      <c r="B1502" s="121"/>
      <c r="C1502" s="121"/>
      <c r="D1502" s="144"/>
      <c r="E1502" s="142"/>
      <c r="F1502" s="143"/>
      <c r="G1502" s="141"/>
      <c r="H1502" s="159"/>
      <c r="I1502" s="159"/>
      <c r="J1502" s="161"/>
      <c r="K1502" s="159"/>
      <c r="L1502" s="159"/>
      <c r="M1502" s="74"/>
      <c r="N1502" s="71" t="str">
        <f t="shared" si="53"/>
        <v/>
      </c>
      <c r="O1502" s="99" t="str">
        <f t="shared" si="54"/>
        <v>/</v>
      </c>
    </row>
    <row r="1503" spans="2:15" s="151" customFormat="1" ht="57" customHeight="1">
      <c r="B1503" s="160"/>
      <c r="C1503" s="160"/>
      <c r="D1503" s="160"/>
      <c r="E1503" s="160"/>
      <c r="F1503" s="160"/>
      <c r="G1503" s="152"/>
      <c r="J1503" s="153"/>
      <c r="M1503" s="153"/>
      <c r="N1503" s="154"/>
    </row>
  </sheetData>
  <sheetProtection selectLockedCells="1"/>
  <mergeCells count="2">
    <mergeCell ref="I10:K10"/>
    <mergeCell ref="I2:K2"/>
  </mergeCells>
  <dataValidations count="1">
    <dataValidation type="list" allowBlank="1" showInputMessage="1" showErrorMessage="1" error="นักเรียนที่เรียนเพิ่มเติมใส่  2  เท่านั้น" sqref="G3:G1502">
      <formula1>$P$3:$P$4</formula1>
    </dataValidation>
  </dataValidations>
  <printOptions horizontalCentered="1"/>
  <pageMargins left="0.78740157480314965" right="0.39370078740157483" top="0.39370078740157483" bottom="0.39370078740157483" header="0" footer="0"/>
  <pageSetup paperSize="9" scale="71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>
    <tabColor rgb="FFFFFF00"/>
  </sheetPr>
  <dimension ref="A1:K16"/>
  <sheetViews>
    <sheetView showGridLines="0" tabSelected="1" workbookViewId="0">
      <selection activeCell="I9" sqref="I9"/>
    </sheetView>
  </sheetViews>
  <sheetFormatPr defaultColWidth="9.140625" defaultRowHeight="23.25" customHeight="1" zeroHeight="1"/>
  <cols>
    <col min="1" max="1" width="10.7109375" style="39" customWidth="1"/>
    <col min="2" max="3" width="9.140625" style="39" customWidth="1"/>
    <col min="4" max="4" width="21.28515625" style="39" customWidth="1"/>
    <col min="5" max="5" width="3.140625" style="39" customWidth="1"/>
    <col min="6" max="6" width="21.28515625" style="39" customWidth="1"/>
    <col min="7" max="7" width="3.140625" style="39" customWidth="1"/>
    <col min="8" max="8" width="21.28515625" style="39" customWidth="1"/>
    <col min="9" max="11" width="9.140625" style="38"/>
    <col min="12" max="16384" width="9.140625" style="39"/>
  </cols>
  <sheetData>
    <row r="1" spans="1:8" ht="56.25" customHeight="1">
      <c r="A1" s="37"/>
      <c r="B1" s="38"/>
      <c r="C1" s="38"/>
      <c r="D1" s="38"/>
      <c r="E1" s="38"/>
      <c r="F1" s="38"/>
      <c r="G1" s="38"/>
      <c r="H1" s="38"/>
    </row>
    <row r="2" spans="1:8">
      <c r="A2" s="38"/>
      <c r="B2" s="38"/>
      <c r="C2" s="38"/>
      <c r="D2" s="38"/>
      <c r="E2" s="38"/>
      <c r="F2" s="38"/>
      <c r="G2" s="38"/>
      <c r="H2" s="38"/>
    </row>
    <row r="3" spans="1:8">
      <c r="A3" s="38"/>
      <c r="B3" s="38"/>
      <c r="C3" s="38"/>
      <c r="D3" s="38"/>
      <c r="E3" s="38"/>
      <c r="F3" s="38"/>
      <c r="G3" s="38"/>
      <c r="H3" s="38"/>
    </row>
    <row r="4" spans="1:8" ht="38.25">
      <c r="A4" s="38"/>
      <c r="B4" s="38"/>
      <c r="C4" s="40"/>
      <c r="D4" s="40"/>
      <c r="E4" s="40"/>
      <c r="F4" s="40"/>
      <c r="G4" s="40"/>
      <c r="H4" s="40"/>
    </row>
    <row r="5" spans="1:8">
      <c r="A5" s="38"/>
      <c r="B5" s="38"/>
      <c r="C5" s="38"/>
      <c r="D5" s="38"/>
      <c r="E5" s="38"/>
      <c r="F5" s="38"/>
      <c r="G5" s="38"/>
      <c r="H5" s="38"/>
    </row>
    <row r="6" spans="1:8">
      <c r="A6" s="38"/>
      <c r="B6" s="38"/>
      <c r="C6" s="38"/>
      <c r="D6" s="38"/>
      <c r="E6" s="38"/>
      <c r="F6" s="38"/>
      <c r="G6" s="38"/>
      <c r="H6" s="38"/>
    </row>
    <row r="7" spans="1:8">
      <c r="A7" s="38"/>
      <c r="B7" s="38"/>
      <c r="C7" s="38"/>
      <c r="D7" s="38"/>
      <c r="E7" s="38"/>
      <c r="F7" s="38"/>
      <c r="G7" s="38"/>
      <c r="H7" s="38"/>
    </row>
    <row r="8" spans="1:8">
      <c r="A8" s="38"/>
      <c r="B8" s="38"/>
      <c r="C8" s="38"/>
      <c r="D8" s="38"/>
      <c r="E8" s="38"/>
      <c r="F8" s="38"/>
      <c r="G8" s="38"/>
      <c r="H8" s="38"/>
    </row>
    <row r="9" spans="1:8">
      <c r="A9" s="38"/>
      <c r="B9" s="38"/>
      <c r="C9" s="38"/>
      <c r="D9" s="38"/>
      <c r="E9" s="38"/>
      <c r="F9" s="38"/>
      <c r="G9" s="38"/>
      <c r="H9" s="38"/>
    </row>
    <row r="10" spans="1:8">
      <c r="A10" s="38"/>
      <c r="B10" s="38"/>
      <c r="C10" s="38"/>
      <c r="D10" s="38"/>
      <c r="E10" s="38"/>
      <c r="F10" s="38"/>
      <c r="G10" s="38"/>
      <c r="H10" s="38"/>
    </row>
    <row r="11" spans="1:8" ht="18" customHeight="1">
      <c r="A11" s="38"/>
      <c r="B11" s="38"/>
      <c r="C11" s="163"/>
      <c r="D11" s="179"/>
      <c r="E11" s="179"/>
      <c r="F11" s="179"/>
      <c r="G11" s="179"/>
      <c r="H11" s="179"/>
    </row>
    <row r="12" spans="1:8" ht="18" customHeight="1">
      <c r="A12" s="38"/>
      <c r="B12" s="38"/>
      <c r="C12" s="163"/>
      <c r="D12" s="179"/>
      <c r="E12" s="179"/>
      <c r="F12" s="179"/>
      <c r="G12" s="179"/>
      <c r="H12" s="179"/>
    </row>
    <row r="13" spans="1:8" ht="18" customHeight="1">
      <c r="A13" s="38"/>
      <c r="B13" s="38"/>
      <c r="C13" s="163"/>
      <c r="D13" s="179"/>
      <c r="E13" s="179"/>
      <c r="F13" s="179"/>
      <c r="G13" s="179"/>
      <c r="H13" s="179"/>
    </row>
    <row r="14" spans="1:8" ht="18" customHeight="1">
      <c r="A14" s="38"/>
      <c r="B14" s="38"/>
      <c r="C14" s="163"/>
      <c r="D14" s="179"/>
      <c r="E14" s="179"/>
      <c r="F14" s="179"/>
      <c r="G14" s="179"/>
      <c r="H14" s="179"/>
    </row>
    <row r="15" spans="1:8" ht="18" customHeight="1">
      <c r="A15" s="38"/>
      <c r="B15" s="38"/>
      <c r="C15" s="163"/>
      <c r="D15" s="179"/>
      <c r="E15" s="179"/>
      <c r="F15" s="179"/>
      <c r="G15" s="179"/>
      <c r="H15" s="179"/>
    </row>
    <row r="16" spans="1:8" ht="56.25" customHeight="1">
      <c r="A16" s="38"/>
      <c r="B16" s="38"/>
      <c r="C16" s="38"/>
      <c r="D16" s="38"/>
      <c r="E16" s="38"/>
      <c r="F16" s="38"/>
      <c r="G16" s="38"/>
      <c r="H16" s="38"/>
    </row>
  </sheetData>
  <sheetProtection selectLockedCells="1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5">
    <tabColor rgb="FFFFFF00"/>
  </sheetPr>
  <dimension ref="A1:W49"/>
  <sheetViews>
    <sheetView showGridLines="0" zoomScaleSheetLayoutView="100" workbookViewId="0">
      <pane ySplit="5" topLeftCell="A6" activePane="bottomLeft" state="frozen"/>
      <selection activeCell="P27" sqref="P27"/>
      <selection pane="bottomLeft" activeCell="R14" sqref="R14"/>
    </sheetView>
  </sheetViews>
  <sheetFormatPr defaultColWidth="0" defaultRowHeight="23.25" customHeight="1" zeroHeight="1"/>
  <cols>
    <col min="1" max="1" width="2.85546875" style="41" customWidth="1"/>
    <col min="2" max="2" width="7.85546875" style="41" customWidth="1"/>
    <col min="3" max="3" width="5.140625" style="42" customWidth="1"/>
    <col min="4" max="4" width="9.140625" style="42" customWidth="1"/>
    <col min="5" max="5" width="20.5703125" style="42" customWidth="1"/>
    <col min="6" max="6" width="16.140625" style="42" customWidth="1"/>
    <col min="7" max="17" width="4" style="42" customWidth="1"/>
    <col min="18" max="18" width="10.7109375" style="41" customWidth="1"/>
    <col min="19" max="21" width="4" style="42" hidden="1" customWidth="1"/>
    <col min="22" max="22" width="5.42578125" style="102" hidden="1" customWidth="1"/>
    <col min="23" max="23" width="0" style="42" hidden="1" customWidth="1"/>
    <col min="24" max="16384" width="9.140625" style="42" hidden="1"/>
  </cols>
  <sheetData>
    <row r="1" spans="1:23" s="41" customFormat="1" ht="56.25" customHeight="1">
      <c r="V1" s="101"/>
    </row>
    <row r="2" spans="1:23" ht="26.25" customHeight="1">
      <c r="C2" s="201" t="s">
        <v>159</v>
      </c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</row>
    <row r="3" spans="1:23">
      <c r="C3" s="202" t="str">
        <f>Index!H10&amp;"/1"&amp;"     ภาคเรียนที่  "&amp;Index!D11&amp;"     ปีการศึกษา  "&amp;Index!H11</f>
        <v xml:space="preserve">ชั้นมัธยมศึกษาปีที่  1/1     ภาคเรียนที่       ปีการศึกษา  </v>
      </c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</row>
    <row r="4" spans="1:23">
      <c r="C4" s="202" t="str">
        <f>"รายวิชา  "&amp;Index!D12&amp;"          รหัสวิชา  "&amp;Index!D13&amp;"           จำนวน   "&amp;Index!H14&amp;"   หน่วยกิต"</f>
        <v>รายวิชา            รหัสวิชา             จำนวน      หน่วยกิต</v>
      </c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</row>
    <row r="5" spans="1:23" s="45" customFormat="1" ht="18.75" customHeight="1">
      <c r="A5" s="43"/>
      <c r="B5" s="43"/>
      <c r="C5" s="71" t="s">
        <v>76</v>
      </c>
      <c r="D5" s="103" t="s">
        <v>77</v>
      </c>
      <c r="E5" s="203" t="s">
        <v>78</v>
      </c>
      <c r="F5" s="203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3"/>
    </row>
    <row r="6" spans="1:23" s="47" customFormat="1" ht="18" customHeight="1">
      <c r="A6" s="46"/>
      <c r="B6" s="46"/>
      <c r="C6" s="104">
        <f>IF(E6&lt;&gt;"",U6,"")</f>
        <v>1</v>
      </c>
      <c r="D6" s="105" t="str">
        <f t="array" ref="D6">IF($U6&gt;$V$6,"",INDEX(NstuA!D$3:D$1502,SMALL(IF(NstuA!$B$3:$B$1502=Index!$M$10,IF(NstuA!$C$3:$C$1502=$T$6,ROW(NstuA!$C$3:$C$1502)-ROW(NstuA!$C$3)+1)),$U6)))</f>
        <v>06046</v>
      </c>
      <c r="E6" s="106" t="str">
        <f t="array" ref="E6">IF($U6&gt;$V$6,"",INDEX(NstuA!E$3:E$1502,SMALL(IF(NstuA!$B$3:$B$1502=Index!$M$10,IF(NstuA!$C$3:$C$1502=$T$6,ROW(NstuA!$C$3:$C$1502)-ROW(NstuA!$C$3)+1)),$U6)))</f>
        <v xml:space="preserve">เด็กชายชยานนท์  </v>
      </c>
      <c r="F6" s="107" t="str">
        <f t="array" ref="F6">IF($U6&gt;$V$6,"",INDEX(NstuA!F$3:F$1502,SMALL(IF(NstuA!$B$3:$B$1502=Index!$M$10,IF(NstuA!$C$3:$C$1502=$T$6,ROW(NstuA!$C$3:$C$1502)-ROW(NstuA!$C$3)+1)),$U6)))</f>
        <v>สีทิพย์</v>
      </c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46"/>
      <c r="S6" s="96">
        <v>6</v>
      </c>
      <c r="T6" s="96">
        <v>1</v>
      </c>
      <c r="U6" s="100">
        <v>1</v>
      </c>
      <c r="V6" s="100">
        <f>SUMPRODUCT(--(Index!M10=NstuA!B3:B1502),--(T6=NstuA!C3:C1502))</f>
        <v>27</v>
      </c>
      <c r="W6" s="99">
        <f>C6</f>
        <v>1</v>
      </c>
    </row>
    <row r="7" spans="1:23" s="47" customFormat="1" ht="18" customHeight="1">
      <c r="A7" s="46"/>
      <c r="B7" s="46"/>
      <c r="C7" s="104">
        <f t="shared" ref="C7:C32" si="0">IF(E7&lt;&gt;"",U7,"")</f>
        <v>2</v>
      </c>
      <c r="D7" s="105" t="str">
        <f t="array" ref="D7">IF($U7&gt;$V$6,"",INDEX(NstuA!D$3:D$1502,SMALL(IF(NstuA!$B$3:$B$1502=Index!$M$10,IF(NstuA!$C$3:$C$1502=$T$6,ROW(NstuA!$C$3:$C$1502)-ROW(NstuA!$C$3)+1)),$U7)))</f>
        <v>06047</v>
      </c>
      <c r="E7" s="106" t="str">
        <f t="array" ref="E7">IF($U7&gt;$V$6,"",INDEX(NstuA!E$3:E$1502,SMALL(IF(NstuA!$B$3:$B$1502=Index!$M$10,IF(NstuA!$C$3:$C$1502=$T$6,ROW(NstuA!$C$3:$C$1502)-ROW(NstuA!$C$3)+1)),$U7)))</f>
        <v xml:space="preserve">เด็กชายฟาริด   </v>
      </c>
      <c r="F7" s="107" t="str">
        <f t="array" ref="F7">IF($U7&gt;$V$6,"",INDEX(NstuA!F$3:F$1502,SMALL(IF(NstuA!$B$3:$B$1502=Index!$M$10,IF(NstuA!$C$3:$C$1502=$T$6,ROW(NstuA!$C$3:$C$1502)-ROW(NstuA!$C$3)+1)),$U7)))</f>
        <v>ทะเลลึก</v>
      </c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46"/>
      <c r="U7" s="100">
        <v>2</v>
      </c>
      <c r="V7" s="45"/>
      <c r="W7" s="99">
        <f t="shared" ref="W7:W47" si="1">C7</f>
        <v>2</v>
      </c>
    </row>
    <row r="8" spans="1:23" s="47" customFormat="1" ht="18" customHeight="1">
      <c r="A8" s="46"/>
      <c r="B8" s="46"/>
      <c r="C8" s="104">
        <f t="shared" si="0"/>
        <v>3</v>
      </c>
      <c r="D8" s="105" t="str">
        <f t="array" ref="D8">IF($U8&gt;$V$6,"",INDEX(NstuA!D$3:D$1502,SMALL(IF(NstuA!$B$3:$B$1502=Index!$M$10,IF(NstuA!$C$3:$C$1502=$T$6,ROW(NstuA!$C$3:$C$1502)-ROW(NstuA!$C$3)+1)),$U8)))</f>
        <v>06048</v>
      </c>
      <c r="E8" s="106" t="str">
        <f t="array" ref="E8">IF($U8&gt;$V$6,"",INDEX(NstuA!E$3:E$1502,SMALL(IF(NstuA!$B$3:$B$1502=Index!$M$10,IF(NstuA!$C$3:$C$1502=$T$6,ROW(NstuA!$C$3:$C$1502)-ROW(NstuA!$C$3)+1)),$U8)))</f>
        <v xml:space="preserve">เด็กชายก้าน    </v>
      </c>
      <c r="F8" s="107" t="str">
        <f t="array" ref="F8">IF($U8&gt;$V$6,"",INDEX(NstuA!F$3:F$1502,SMALL(IF(NstuA!$B$3:$B$1502=Index!$M$10,IF(NstuA!$C$3:$C$1502=$T$6,ROW(NstuA!$C$3:$C$1502)-ROW(NstuA!$C$3)+1)),$U8)))</f>
        <v>หนูแดง</v>
      </c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46"/>
      <c r="U8" s="100">
        <v>3</v>
      </c>
      <c r="V8" s="45"/>
      <c r="W8" s="99">
        <f t="shared" si="1"/>
        <v>3</v>
      </c>
    </row>
    <row r="9" spans="1:23" s="47" customFormat="1" ht="18" customHeight="1">
      <c r="A9" s="46"/>
      <c r="B9" s="46"/>
      <c r="C9" s="104">
        <f t="shared" si="0"/>
        <v>4</v>
      </c>
      <c r="D9" s="105" t="str">
        <f t="array" ref="D9">IF($U9&gt;$V$6,"",INDEX(NstuA!D$3:D$1502,SMALL(IF(NstuA!$B$3:$B$1502=Index!$M$10,IF(NstuA!$C$3:$C$1502=$T$6,ROW(NstuA!$C$3:$C$1502)-ROW(NstuA!$C$3)+1)),$U9)))</f>
        <v>06049</v>
      </c>
      <c r="E9" s="106" t="str">
        <f t="array" ref="E9">IF($U9&gt;$V$6,"",INDEX(NstuA!E$3:E$1502,SMALL(IF(NstuA!$B$3:$B$1502=Index!$M$10,IF(NstuA!$C$3:$C$1502=$T$6,ROW(NstuA!$C$3:$C$1502)-ROW(NstuA!$C$3)+1)),$U9)))</f>
        <v xml:space="preserve">เด็กชายธนโชติ    </v>
      </c>
      <c r="F9" s="107" t="str">
        <f t="array" ref="F9">IF($U9&gt;$V$6,"",INDEX(NstuA!F$3:F$1502,SMALL(IF(NstuA!$B$3:$B$1502=Index!$M$10,IF(NstuA!$C$3:$C$1502=$T$6,ROW(NstuA!$C$3:$C$1502)-ROW(NstuA!$C$3)+1)),$U9)))</f>
        <v>กันตังกุล</v>
      </c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46"/>
      <c r="U9" s="100">
        <v>4</v>
      </c>
      <c r="V9" s="45"/>
      <c r="W9" s="99">
        <f t="shared" si="1"/>
        <v>4</v>
      </c>
    </row>
    <row r="10" spans="1:23" s="47" customFormat="1" ht="18" customHeight="1">
      <c r="A10" s="46"/>
      <c r="B10" s="46"/>
      <c r="C10" s="104">
        <f t="shared" si="0"/>
        <v>5</v>
      </c>
      <c r="D10" s="105" t="str">
        <f t="array" ref="D10">IF($U10&gt;$V$6,"",INDEX(NstuA!D$3:D$1502,SMALL(IF(NstuA!$B$3:$B$1502=Index!$M$10,IF(NstuA!$C$3:$C$1502=$T$6,ROW(NstuA!$C$3:$C$1502)-ROW(NstuA!$C$3)+1)),$U10)))</f>
        <v>06050</v>
      </c>
      <c r="E10" s="106" t="str">
        <f t="array" ref="E10">IF($U10&gt;$V$6,"",INDEX(NstuA!E$3:E$1502,SMALL(IF(NstuA!$B$3:$B$1502=Index!$M$10,IF(NstuA!$C$3:$C$1502=$T$6,ROW(NstuA!$C$3:$C$1502)-ROW(NstuA!$C$3)+1)),$U10)))</f>
        <v xml:space="preserve">เด็กชายธนาวุฒิ   </v>
      </c>
      <c r="F10" s="107" t="str">
        <f t="array" ref="F10">IF($U10&gt;$V$6,"",INDEX(NstuA!F$3:F$1502,SMALL(IF(NstuA!$B$3:$B$1502=Index!$M$10,IF(NstuA!$C$3:$C$1502=$T$6,ROW(NstuA!$C$3:$C$1502)-ROW(NstuA!$C$3)+1)),$U10)))</f>
        <v>คงเส็ม</v>
      </c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46"/>
      <c r="U10" s="100">
        <v>5</v>
      </c>
      <c r="V10" s="45"/>
      <c r="W10" s="99">
        <f t="shared" si="1"/>
        <v>5</v>
      </c>
    </row>
    <row r="11" spans="1:23" s="47" customFormat="1" ht="18" customHeight="1">
      <c r="A11" s="46"/>
      <c r="B11" s="46"/>
      <c r="C11" s="104">
        <f t="shared" si="0"/>
        <v>6</v>
      </c>
      <c r="D11" s="105" t="str">
        <f t="array" ref="D11">IF($U11&gt;$V$6,"",INDEX(NstuA!D$3:D$1502,SMALL(IF(NstuA!$B$3:$B$1502=Index!$M$10,IF(NstuA!$C$3:$C$1502=$T$6,ROW(NstuA!$C$3:$C$1502)-ROW(NstuA!$C$3)+1)),$U11)))</f>
        <v>06051</v>
      </c>
      <c r="E11" s="106" t="str">
        <f t="array" ref="E11">IF($U11&gt;$V$6,"",INDEX(NstuA!E$3:E$1502,SMALL(IF(NstuA!$B$3:$B$1502=Index!$M$10,IF(NstuA!$C$3:$C$1502=$T$6,ROW(NstuA!$C$3:$C$1502)-ROW(NstuA!$C$3)+1)),$U11)))</f>
        <v xml:space="preserve">เด็กชายบุญรักษ์   </v>
      </c>
      <c r="F11" s="107" t="str">
        <f t="array" ref="F11">IF($U11&gt;$V$6,"",INDEX(NstuA!F$3:F$1502,SMALL(IF(NstuA!$B$3:$B$1502=Index!$M$10,IF(NstuA!$C$3:$C$1502=$T$6,ROW(NstuA!$C$3:$C$1502)-ROW(NstuA!$C$3)+1)),$U11)))</f>
        <v>พระคง</v>
      </c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46"/>
      <c r="U11" s="100">
        <v>6</v>
      </c>
      <c r="V11" s="45"/>
      <c r="W11" s="99">
        <f t="shared" si="1"/>
        <v>6</v>
      </c>
    </row>
    <row r="12" spans="1:23" s="47" customFormat="1" ht="18" customHeight="1">
      <c r="A12" s="46"/>
      <c r="B12" s="46"/>
      <c r="C12" s="104">
        <f t="shared" si="0"/>
        <v>7</v>
      </c>
      <c r="D12" s="105" t="str">
        <f t="array" ref="D12">IF($U12&gt;$V$6,"",INDEX(NstuA!D$3:D$1502,SMALL(IF(NstuA!$B$3:$B$1502=Index!$M$10,IF(NstuA!$C$3:$C$1502=$T$6,ROW(NstuA!$C$3:$C$1502)-ROW(NstuA!$C$3)+1)),$U12)))</f>
        <v>06052</v>
      </c>
      <c r="E12" s="106" t="str">
        <f t="array" ref="E12">IF($U12&gt;$V$6,"",INDEX(NstuA!E$3:E$1502,SMALL(IF(NstuA!$B$3:$B$1502=Index!$M$10,IF(NstuA!$C$3:$C$1502=$T$6,ROW(NstuA!$C$3:$C$1502)-ROW(NstuA!$C$3)+1)),$U12)))</f>
        <v xml:space="preserve">เด็กชายปริญญา    </v>
      </c>
      <c r="F12" s="107" t="str">
        <f t="array" ref="F12">IF($U12&gt;$V$6,"",INDEX(NstuA!F$3:F$1502,SMALL(IF(NstuA!$B$3:$B$1502=Index!$M$10,IF(NstuA!$C$3:$C$1502=$T$6,ROW(NstuA!$C$3:$C$1502)-ROW(NstuA!$C$3)+1)),$U12)))</f>
        <v>ปานชนะ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46"/>
      <c r="U12" s="100">
        <v>7</v>
      </c>
      <c r="V12" s="45"/>
      <c r="W12" s="99">
        <f t="shared" si="1"/>
        <v>7</v>
      </c>
    </row>
    <row r="13" spans="1:23" s="47" customFormat="1" ht="18" customHeight="1">
      <c r="A13" s="46"/>
      <c r="B13" s="46"/>
      <c r="C13" s="104">
        <f t="shared" si="0"/>
        <v>8</v>
      </c>
      <c r="D13" s="105" t="str">
        <f t="array" ref="D13">IF($U13&gt;$V$6,"",INDEX(NstuA!D$3:D$1502,SMALL(IF(NstuA!$B$3:$B$1502=Index!$M$10,IF(NstuA!$C$3:$C$1502=$T$6,ROW(NstuA!$C$3:$C$1502)-ROW(NstuA!$C$3)+1)),$U13)))</f>
        <v>06053</v>
      </c>
      <c r="E13" s="106" t="str">
        <f t="array" ref="E13">IF($U13&gt;$V$6,"",INDEX(NstuA!E$3:E$1502,SMALL(IF(NstuA!$B$3:$B$1502=Index!$M$10,IF(NstuA!$C$3:$C$1502=$T$6,ROW(NstuA!$C$3:$C$1502)-ROW(NstuA!$C$3)+1)),$U13)))</f>
        <v xml:space="preserve">เด็กชายยุนดุ๊บ   </v>
      </c>
      <c r="F13" s="107" t="str">
        <f t="array" ref="F13">IF($U13&gt;$V$6,"",INDEX(NstuA!F$3:F$1502,SMALL(IF(NstuA!$B$3:$B$1502=Index!$M$10,IF(NstuA!$C$3:$C$1502=$T$6,ROW(NstuA!$C$3:$C$1502)-ROW(NstuA!$C$3)+1)),$U13)))</f>
        <v>เส็นทอง</v>
      </c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46"/>
      <c r="U13" s="100">
        <v>8</v>
      </c>
      <c r="V13" s="45"/>
      <c r="W13" s="99">
        <f t="shared" si="1"/>
        <v>8</v>
      </c>
    </row>
    <row r="14" spans="1:23" s="47" customFormat="1" ht="18" customHeight="1">
      <c r="A14" s="46"/>
      <c r="B14" s="46"/>
      <c r="C14" s="104">
        <f t="shared" si="0"/>
        <v>9</v>
      </c>
      <c r="D14" s="105" t="str">
        <f t="array" ref="D14">IF($U14&gt;$V$6,"",INDEX(NstuA!D$3:D$1502,SMALL(IF(NstuA!$B$3:$B$1502=Index!$M$10,IF(NstuA!$C$3:$C$1502=$T$6,ROW(NstuA!$C$3:$C$1502)-ROW(NstuA!$C$3)+1)),$U14)))</f>
        <v>06054</v>
      </c>
      <c r="E14" s="106" t="str">
        <f t="array" ref="E14">IF($U14&gt;$V$6,"",INDEX(NstuA!E$3:E$1502,SMALL(IF(NstuA!$B$3:$B$1502=Index!$M$10,IF(NstuA!$C$3:$C$1502=$T$6,ROW(NstuA!$C$3:$C$1502)-ROW(NstuA!$C$3)+1)),$U14)))</f>
        <v xml:space="preserve">เด็กชายุรุ่งโรจน์   </v>
      </c>
      <c r="F14" s="107" t="str">
        <f t="array" ref="F14">IF($U14&gt;$V$6,"",INDEX(NstuA!F$3:F$1502,SMALL(IF(NstuA!$B$3:$B$1502=Index!$M$10,IF(NstuA!$C$3:$C$1502=$T$6,ROW(NstuA!$C$3:$C$1502)-ROW(NstuA!$C$3)+1)),$U14)))</f>
        <v>ทองเกลา</v>
      </c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46"/>
      <c r="U14" s="100">
        <v>9</v>
      </c>
      <c r="V14" s="45"/>
      <c r="W14" s="99">
        <f t="shared" si="1"/>
        <v>9</v>
      </c>
    </row>
    <row r="15" spans="1:23" s="47" customFormat="1" ht="18" customHeight="1">
      <c r="A15" s="46"/>
      <c r="B15" s="46"/>
      <c r="C15" s="104">
        <f t="shared" si="0"/>
        <v>10</v>
      </c>
      <c r="D15" s="105" t="str">
        <f t="array" ref="D15">IF($U15&gt;$V$6,"",INDEX(NstuA!D$3:D$1502,SMALL(IF(NstuA!$B$3:$B$1502=Index!$M$10,IF(NstuA!$C$3:$C$1502=$T$6,ROW(NstuA!$C$3:$C$1502)-ROW(NstuA!$C$3)+1)),$U15)))</f>
        <v>06055</v>
      </c>
      <c r="E15" s="106" t="str">
        <f t="array" ref="E15">IF($U15&gt;$V$6,"",INDEX(NstuA!E$3:E$1502,SMALL(IF(NstuA!$B$3:$B$1502=Index!$M$10,IF(NstuA!$C$3:$C$1502=$T$6,ROW(NstuA!$C$3:$C$1502)-ROW(NstuA!$C$3)+1)),$U15)))</f>
        <v xml:space="preserve">เด็กชายสุภิชัย   </v>
      </c>
      <c r="F15" s="107" t="str">
        <f t="array" ref="F15">IF($U15&gt;$V$6,"",INDEX(NstuA!F$3:F$1502,SMALL(IF(NstuA!$B$3:$B$1502=Index!$M$10,IF(NstuA!$C$3:$C$1502=$T$6,ROW(NstuA!$C$3:$C$1502)-ROW(NstuA!$C$3)+1)),$U15)))</f>
        <v>ทองโสม</v>
      </c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46"/>
      <c r="U15" s="100">
        <v>10</v>
      </c>
      <c r="V15" s="45"/>
      <c r="W15" s="99">
        <f t="shared" si="1"/>
        <v>10</v>
      </c>
    </row>
    <row r="16" spans="1:23" s="47" customFormat="1" ht="18" customHeight="1">
      <c r="A16" s="46"/>
      <c r="B16" s="46"/>
      <c r="C16" s="104">
        <f t="shared" si="0"/>
        <v>11</v>
      </c>
      <c r="D16" s="105" t="str">
        <f t="array" ref="D16">IF($U16&gt;$V$6,"",INDEX(NstuA!D$3:D$1502,SMALL(IF(NstuA!$B$3:$B$1502=Index!$M$10,IF(NstuA!$C$3:$C$1502=$T$6,ROW(NstuA!$C$3:$C$1502)-ROW(NstuA!$C$3)+1)),$U16)))</f>
        <v>06056</v>
      </c>
      <c r="E16" s="106" t="str">
        <f t="array" ref="E16">IF($U16&gt;$V$6,"",INDEX(NstuA!E$3:E$1502,SMALL(IF(NstuA!$B$3:$B$1502=Index!$M$10,IF(NstuA!$C$3:$C$1502=$T$6,ROW(NstuA!$C$3:$C$1502)-ROW(NstuA!$C$3)+1)),$U16)))</f>
        <v xml:space="preserve">เด็กชายศราวุธ    </v>
      </c>
      <c r="F16" s="107" t="str">
        <f t="array" ref="F16">IF($U16&gt;$V$6,"",INDEX(NstuA!F$3:F$1502,SMALL(IF(NstuA!$B$3:$B$1502=Index!$M$10,IF(NstuA!$C$3:$C$1502=$T$6,ROW(NstuA!$C$3:$C$1502)-ROW(NstuA!$C$3)+1)),$U16)))</f>
        <v>กูมุดา</v>
      </c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46"/>
      <c r="U16" s="100">
        <v>11</v>
      </c>
      <c r="V16" s="45"/>
      <c r="W16" s="99">
        <f t="shared" si="1"/>
        <v>11</v>
      </c>
    </row>
    <row r="17" spans="1:23" s="47" customFormat="1" ht="18" customHeight="1">
      <c r="A17" s="46"/>
      <c r="B17" s="46"/>
      <c r="C17" s="104">
        <f t="shared" si="0"/>
        <v>12</v>
      </c>
      <c r="D17" s="105" t="str">
        <f t="array" ref="D17">IF($U17&gt;$V$6,"",INDEX(NstuA!D$3:D$1502,SMALL(IF(NstuA!$B$3:$B$1502=Index!$M$10,IF(NstuA!$C$3:$C$1502=$T$6,ROW(NstuA!$C$3:$C$1502)-ROW(NstuA!$C$3)+1)),$U17)))</f>
        <v>06057</v>
      </c>
      <c r="E17" s="106" t="str">
        <f t="array" ref="E17">IF($U17&gt;$V$6,"",INDEX(NstuA!E$3:E$1502,SMALL(IF(NstuA!$B$3:$B$1502=Index!$M$10,IF(NstuA!$C$3:$C$1502=$T$6,ROW(NstuA!$C$3:$C$1502)-ROW(NstuA!$C$3)+1)),$U17)))</f>
        <v xml:space="preserve">เด็กชายสานนท์    </v>
      </c>
      <c r="F17" s="107" t="str">
        <f t="array" ref="F17">IF($U17&gt;$V$6,"",INDEX(NstuA!F$3:F$1502,SMALL(IF(NstuA!$B$3:$B$1502=Index!$M$10,IF(NstuA!$C$3:$C$1502=$T$6,ROW(NstuA!$C$3:$C$1502)-ROW(NstuA!$C$3)+1)),$U17)))</f>
        <v>ฉิมลี</v>
      </c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46"/>
      <c r="U17" s="100">
        <v>12</v>
      </c>
      <c r="V17" s="45"/>
      <c r="W17" s="99">
        <f t="shared" si="1"/>
        <v>12</v>
      </c>
    </row>
    <row r="18" spans="1:23" s="47" customFormat="1" ht="18" customHeight="1">
      <c r="A18" s="46"/>
      <c r="B18" s="46"/>
      <c r="C18" s="104">
        <f t="shared" si="0"/>
        <v>13</v>
      </c>
      <c r="D18" s="105" t="str">
        <f t="array" ref="D18">IF($U18&gt;$V$6,"",INDEX(NstuA!D$3:D$1502,SMALL(IF(NstuA!$B$3:$B$1502=Index!$M$10,IF(NstuA!$C$3:$C$1502=$T$6,ROW(NstuA!$C$3:$C$1502)-ROW(NstuA!$C$3)+1)),$U18)))</f>
        <v>06058</v>
      </c>
      <c r="E18" s="106" t="str">
        <f t="array" ref="E18">IF($U18&gt;$V$6,"",INDEX(NstuA!E$3:E$1502,SMALL(IF(NstuA!$B$3:$B$1502=Index!$M$10,IF(NstuA!$C$3:$C$1502=$T$6,ROW(NstuA!$C$3:$C$1502)-ROW(NstuA!$C$3)+1)),$U18)))</f>
        <v xml:space="preserve">เด็กชายสิรภพ    </v>
      </c>
      <c r="F18" s="107" t="str">
        <f t="array" ref="F18">IF($U18&gt;$V$6,"",INDEX(NstuA!F$3:F$1502,SMALL(IF(NstuA!$B$3:$B$1502=Index!$M$10,IF(NstuA!$C$3:$C$1502=$T$6,ROW(NstuA!$C$3:$C$1502)-ROW(NstuA!$C$3)+1)),$U18)))</f>
        <v>แซ่เลี้ยว</v>
      </c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46"/>
      <c r="U18" s="100">
        <v>13</v>
      </c>
      <c r="V18" s="45"/>
      <c r="W18" s="99">
        <f t="shared" si="1"/>
        <v>13</v>
      </c>
    </row>
    <row r="19" spans="1:23" s="47" customFormat="1" ht="18" customHeight="1">
      <c r="A19" s="46"/>
      <c r="B19" s="46"/>
      <c r="C19" s="104">
        <f t="shared" si="0"/>
        <v>14</v>
      </c>
      <c r="D19" s="105" t="str">
        <f t="array" ref="D19">IF($U19&gt;$V$6,"",INDEX(NstuA!D$3:D$1502,SMALL(IF(NstuA!$B$3:$B$1502=Index!$M$10,IF(NstuA!$C$3:$C$1502=$T$6,ROW(NstuA!$C$3:$C$1502)-ROW(NstuA!$C$3)+1)),$U19)))</f>
        <v>06059</v>
      </c>
      <c r="E19" s="106" t="str">
        <f t="array" ref="E19">IF($U19&gt;$V$6,"",INDEX(NstuA!E$3:E$1502,SMALL(IF(NstuA!$B$3:$B$1502=Index!$M$10,IF(NstuA!$C$3:$C$1502=$T$6,ROW(NstuA!$C$3:$C$1502)-ROW(NstuA!$C$3)+1)),$U19)))</f>
        <v xml:space="preserve">เด็กหญิงกนกอร    </v>
      </c>
      <c r="F19" s="107" t="str">
        <f t="array" ref="F19">IF($U19&gt;$V$6,"",INDEX(NstuA!F$3:F$1502,SMALL(IF(NstuA!$B$3:$B$1502=Index!$M$10,IF(NstuA!$C$3:$C$1502=$T$6,ROW(NstuA!$C$3:$C$1502)-ROW(NstuA!$C$3)+1)),$U19)))</f>
        <v>สวนศรี</v>
      </c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46"/>
      <c r="U19" s="100">
        <v>14</v>
      </c>
      <c r="V19" s="45"/>
      <c r="W19" s="99">
        <f t="shared" si="1"/>
        <v>14</v>
      </c>
    </row>
    <row r="20" spans="1:23" s="47" customFormat="1" ht="18" customHeight="1">
      <c r="A20" s="46"/>
      <c r="B20" s="46"/>
      <c r="C20" s="104">
        <f t="shared" si="0"/>
        <v>15</v>
      </c>
      <c r="D20" s="105" t="str">
        <f t="array" ref="D20">IF($U20&gt;$V$6,"",INDEX(NstuA!D$3:D$1502,SMALL(IF(NstuA!$B$3:$B$1502=Index!$M$10,IF(NstuA!$C$3:$C$1502=$T$6,ROW(NstuA!$C$3:$C$1502)-ROW(NstuA!$C$3)+1)),$U20)))</f>
        <v>06060</v>
      </c>
      <c r="E20" s="106" t="str">
        <f t="array" ref="E20">IF($U20&gt;$V$6,"",INDEX(NstuA!E$3:E$1502,SMALL(IF(NstuA!$B$3:$B$1502=Index!$M$10,IF(NstuA!$C$3:$C$1502=$T$6,ROW(NstuA!$C$3:$C$1502)-ROW(NstuA!$C$3)+1)),$U20)))</f>
        <v xml:space="preserve">เด็กหญิงนุชรี  </v>
      </c>
      <c r="F20" s="107" t="str">
        <f t="array" ref="F20">IF($U20&gt;$V$6,"",INDEX(NstuA!F$3:F$1502,SMALL(IF(NstuA!$B$3:$B$1502=Index!$M$10,IF(NstuA!$C$3:$C$1502=$T$6,ROW(NstuA!$C$3:$C$1502)-ROW(NstuA!$C$3)+1)),$U20)))</f>
        <v>รองเมือง</v>
      </c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46"/>
      <c r="U20" s="100">
        <v>15</v>
      </c>
      <c r="V20" s="45"/>
      <c r="W20" s="99">
        <f t="shared" si="1"/>
        <v>15</v>
      </c>
    </row>
    <row r="21" spans="1:23" s="47" customFormat="1" ht="18" customHeight="1">
      <c r="A21" s="46"/>
      <c r="B21" s="46"/>
      <c r="C21" s="104">
        <f t="shared" si="0"/>
        <v>16</v>
      </c>
      <c r="D21" s="105" t="str">
        <f t="array" ref="D21">IF($U21&gt;$V$6,"",INDEX(NstuA!D$3:D$1502,SMALL(IF(NstuA!$B$3:$B$1502=Index!$M$10,IF(NstuA!$C$3:$C$1502=$T$6,ROW(NstuA!$C$3:$C$1502)-ROW(NstuA!$C$3)+1)),$U21)))</f>
        <v>06061</v>
      </c>
      <c r="E21" s="106" t="str">
        <f t="array" ref="E21">IF($U21&gt;$V$6,"",INDEX(NstuA!E$3:E$1502,SMALL(IF(NstuA!$B$3:$B$1502=Index!$M$10,IF(NstuA!$C$3:$C$1502=$T$6,ROW(NstuA!$C$3:$C$1502)-ROW(NstuA!$C$3)+1)),$U21)))</f>
        <v xml:space="preserve">เด็กหญิงบุณยนุช   </v>
      </c>
      <c r="F21" s="107" t="str">
        <f t="array" ref="F21">IF($U21&gt;$V$6,"",INDEX(NstuA!F$3:F$1502,SMALL(IF(NstuA!$B$3:$B$1502=Index!$M$10,IF(NstuA!$C$3:$C$1502=$T$6,ROW(NstuA!$C$3:$C$1502)-ROW(NstuA!$C$3)+1)),$U21)))</f>
        <v>แกล้วชิต</v>
      </c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46"/>
      <c r="U21" s="100">
        <v>16</v>
      </c>
      <c r="V21" s="45"/>
      <c r="W21" s="99">
        <f t="shared" si="1"/>
        <v>16</v>
      </c>
    </row>
    <row r="22" spans="1:23" s="47" customFormat="1" ht="18" customHeight="1">
      <c r="A22" s="46"/>
      <c r="B22" s="46"/>
      <c r="C22" s="104">
        <f t="shared" si="0"/>
        <v>17</v>
      </c>
      <c r="D22" s="105" t="str">
        <f t="array" ref="D22">IF($U22&gt;$V$6,"",INDEX(NstuA!D$3:D$1502,SMALL(IF(NstuA!$B$3:$B$1502=Index!$M$10,IF(NstuA!$C$3:$C$1502=$T$6,ROW(NstuA!$C$3:$C$1502)-ROW(NstuA!$C$3)+1)),$U22)))</f>
        <v>06062</v>
      </c>
      <c r="E22" s="106" t="str">
        <f t="array" ref="E22">IF($U22&gt;$V$6,"",INDEX(NstuA!E$3:E$1502,SMALL(IF(NstuA!$B$3:$B$1502=Index!$M$10,IF(NstuA!$C$3:$C$1502=$T$6,ROW(NstuA!$C$3:$C$1502)-ROW(NstuA!$C$3)+1)),$U22)))</f>
        <v xml:space="preserve">เด็กหญิงปวรา    </v>
      </c>
      <c r="F22" s="107" t="str">
        <f t="array" ref="F22">IF($U22&gt;$V$6,"",INDEX(NstuA!F$3:F$1502,SMALL(IF(NstuA!$B$3:$B$1502=Index!$M$10,IF(NstuA!$C$3:$C$1502=$T$6,ROW(NstuA!$C$3:$C$1502)-ROW(NstuA!$C$3)+1)),$U22)))</f>
        <v>คงเอียด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46"/>
      <c r="U22" s="100">
        <v>17</v>
      </c>
      <c r="V22" s="45"/>
      <c r="W22" s="99">
        <f t="shared" si="1"/>
        <v>17</v>
      </c>
    </row>
    <row r="23" spans="1:23" s="47" customFormat="1" ht="18" customHeight="1">
      <c r="A23" s="46"/>
      <c r="B23" s="46"/>
      <c r="C23" s="104">
        <f t="shared" si="0"/>
        <v>18</v>
      </c>
      <c r="D23" s="105" t="str">
        <f t="array" ref="D23">IF($U23&gt;$V$6,"",INDEX(NstuA!D$3:D$1502,SMALL(IF(NstuA!$B$3:$B$1502=Index!$M$10,IF(NstuA!$C$3:$C$1502=$T$6,ROW(NstuA!$C$3:$C$1502)-ROW(NstuA!$C$3)+1)),$U23)))</f>
        <v>06063</v>
      </c>
      <c r="E23" s="106" t="str">
        <f t="array" ref="E23">IF($U23&gt;$V$6,"",INDEX(NstuA!E$3:E$1502,SMALL(IF(NstuA!$B$3:$B$1502=Index!$M$10,IF(NstuA!$C$3:$C$1502=$T$6,ROW(NstuA!$C$3:$C$1502)-ROW(NstuA!$C$3)+1)),$U23)))</f>
        <v xml:space="preserve">เด็กหญิงพีระยา   </v>
      </c>
      <c r="F23" s="107" t="str">
        <f t="array" ref="F23">IF($U23&gt;$V$6,"",INDEX(NstuA!F$3:F$1502,SMALL(IF(NstuA!$B$3:$B$1502=Index!$M$10,IF(NstuA!$C$3:$C$1502=$T$6,ROW(NstuA!$C$3:$C$1502)-ROW(NstuA!$C$3)+1)),$U23)))</f>
        <v>ภีสระ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46"/>
      <c r="U23" s="100">
        <v>18</v>
      </c>
      <c r="V23" s="45"/>
      <c r="W23" s="99">
        <f t="shared" si="1"/>
        <v>18</v>
      </c>
    </row>
    <row r="24" spans="1:23" s="47" customFormat="1" ht="18" customHeight="1">
      <c r="A24" s="46"/>
      <c r="B24" s="46"/>
      <c r="C24" s="104">
        <f t="shared" si="0"/>
        <v>19</v>
      </c>
      <c r="D24" s="105" t="str">
        <f t="array" ref="D24">IF($U24&gt;$V$6,"",INDEX(NstuA!D$3:D$1502,SMALL(IF(NstuA!$B$3:$B$1502=Index!$M$10,IF(NstuA!$C$3:$C$1502=$T$6,ROW(NstuA!$C$3:$C$1502)-ROW(NstuA!$C$3)+1)),$U24)))</f>
        <v>06064</v>
      </c>
      <c r="E24" s="106" t="str">
        <f t="array" ref="E24">IF($U24&gt;$V$6,"",INDEX(NstuA!E$3:E$1502,SMALL(IF(NstuA!$B$3:$B$1502=Index!$M$10,IF(NstuA!$C$3:$C$1502=$T$6,ROW(NstuA!$C$3:$C$1502)-ROW(NstuA!$C$3)+1)),$U24)))</f>
        <v xml:space="preserve">เด็กหญิงพุทธิตา    </v>
      </c>
      <c r="F24" s="107" t="str">
        <f t="array" ref="F24">IF($U24&gt;$V$6,"",INDEX(NstuA!F$3:F$1502,SMALL(IF(NstuA!$B$3:$B$1502=Index!$M$10,IF(NstuA!$C$3:$C$1502=$T$6,ROW(NstuA!$C$3:$C$1502)-ROW(NstuA!$C$3)+1)),$U24)))</f>
        <v>หมันสัน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46"/>
      <c r="U24" s="100">
        <v>19</v>
      </c>
      <c r="V24" s="45"/>
      <c r="W24" s="99">
        <f t="shared" si="1"/>
        <v>19</v>
      </c>
    </row>
    <row r="25" spans="1:23" s="47" customFormat="1" ht="18" customHeight="1">
      <c r="A25" s="46"/>
      <c r="B25" s="46"/>
      <c r="C25" s="104">
        <f t="shared" si="0"/>
        <v>20</v>
      </c>
      <c r="D25" s="105" t="str">
        <f t="array" ref="D25">IF($U25&gt;$V$6,"",INDEX(NstuA!D$3:D$1502,SMALL(IF(NstuA!$B$3:$B$1502=Index!$M$10,IF(NstuA!$C$3:$C$1502=$T$6,ROW(NstuA!$C$3:$C$1502)-ROW(NstuA!$C$3)+1)),$U25)))</f>
        <v>06065</v>
      </c>
      <c r="E25" s="106" t="str">
        <f t="array" ref="E25">IF($U25&gt;$V$6,"",INDEX(NstuA!E$3:E$1502,SMALL(IF(NstuA!$B$3:$B$1502=Index!$M$10,IF(NstuA!$C$3:$C$1502=$T$6,ROW(NstuA!$C$3:$C$1502)-ROW(NstuA!$C$3)+1)),$U25)))</f>
        <v xml:space="preserve">เด็กหญิงศศินิภา    </v>
      </c>
      <c r="F25" s="107" t="str">
        <f t="array" ref="F25">IF($U25&gt;$V$6,"",INDEX(NstuA!F$3:F$1502,SMALL(IF(NstuA!$B$3:$B$1502=Index!$M$10,IF(NstuA!$C$3:$C$1502=$T$6,ROW(NstuA!$C$3:$C$1502)-ROW(NstuA!$C$3)+1)),$U25)))</f>
        <v>หลงละเลิง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46"/>
      <c r="U25" s="100">
        <v>20</v>
      </c>
      <c r="V25" s="45"/>
      <c r="W25" s="99">
        <f t="shared" si="1"/>
        <v>20</v>
      </c>
    </row>
    <row r="26" spans="1:23" s="47" customFormat="1" ht="18" customHeight="1">
      <c r="A26" s="46"/>
      <c r="B26" s="46"/>
      <c r="C26" s="104">
        <f t="shared" si="0"/>
        <v>21</v>
      </c>
      <c r="D26" s="105" t="str">
        <f t="array" ref="D26">IF($U26&gt;$V$6,"",INDEX(NstuA!D$3:D$1502,SMALL(IF(NstuA!$B$3:$B$1502=Index!$M$10,IF(NstuA!$C$3:$C$1502=$T$6,ROW(NstuA!$C$3:$C$1502)-ROW(NstuA!$C$3)+1)),$U26)))</f>
        <v>06066</v>
      </c>
      <c r="E26" s="106" t="str">
        <f t="array" ref="E26">IF($U26&gt;$V$6,"",INDEX(NstuA!E$3:E$1502,SMALL(IF(NstuA!$B$3:$B$1502=Index!$M$10,IF(NstuA!$C$3:$C$1502=$T$6,ROW(NstuA!$C$3:$C$1502)-ROW(NstuA!$C$3)+1)),$U26)))</f>
        <v xml:space="preserve">เด็กหญิงสัณห์ฤทัย    </v>
      </c>
      <c r="F26" s="107" t="str">
        <f t="array" ref="F26">IF($U26&gt;$V$6,"",INDEX(NstuA!F$3:F$1502,SMALL(IF(NstuA!$B$3:$B$1502=Index!$M$10,IF(NstuA!$C$3:$C$1502=$T$6,ROW(NstuA!$C$3:$C$1502)-ROW(NstuA!$C$3)+1)),$U26)))</f>
        <v>แซ่หว่อง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46"/>
      <c r="U26" s="100">
        <v>21</v>
      </c>
      <c r="V26" s="45"/>
      <c r="W26" s="99">
        <f t="shared" si="1"/>
        <v>21</v>
      </c>
    </row>
    <row r="27" spans="1:23" s="47" customFormat="1" ht="18" customHeight="1">
      <c r="A27" s="46"/>
      <c r="B27" s="46"/>
      <c r="C27" s="104">
        <f t="shared" si="0"/>
        <v>22</v>
      </c>
      <c r="D27" s="105" t="str">
        <f t="array" ref="D27">IF($U27&gt;$V$6,"",INDEX(NstuA!D$3:D$1502,SMALL(IF(NstuA!$B$3:$B$1502=Index!$M$10,IF(NstuA!$C$3:$C$1502=$T$6,ROW(NstuA!$C$3:$C$1502)-ROW(NstuA!$C$3)+1)),$U27)))</f>
        <v>06067</v>
      </c>
      <c r="E27" s="106" t="str">
        <f t="array" ref="E27">IF($U27&gt;$V$6,"",INDEX(NstuA!E$3:E$1502,SMALL(IF(NstuA!$B$3:$B$1502=Index!$M$10,IF(NstuA!$C$3:$C$1502=$T$6,ROW(NstuA!$C$3:$C$1502)-ROW(NstuA!$C$3)+1)),$U27)))</f>
        <v xml:space="preserve">เด็กหญิงสุนิดา   </v>
      </c>
      <c r="F27" s="107" t="str">
        <f t="array" ref="F27">IF($U27&gt;$V$6,"",INDEX(NstuA!F$3:F$1502,SMALL(IF(NstuA!$B$3:$B$1502=Index!$M$10,IF(NstuA!$C$3:$C$1502=$T$6,ROW(NstuA!$C$3:$C$1502)-ROW(NstuA!$C$3)+1)),$U27)))</f>
        <v>สาดสาย</v>
      </c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46"/>
      <c r="U27" s="100">
        <v>22</v>
      </c>
      <c r="V27" s="45"/>
      <c r="W27" s="99">
        <f t="shared" si="1"/>
        <v>22</v>
      </c>
    </row>
    <row r="28" spans="1:23" s="47" customFormat="1" ht="18" customHeight="1">
      <c r="A28" s="46"/>
      <c r="B28" s="46"/>
      <c r="C28" s="104">
        <f t="shared" si="0"/>
        <v>23</v>
      </c>
      <c r="D28" s="105" t="str">
        <f t="array" ref="D28">IF($U28&gt;$V$6,"",INDEX(NstuA!D$3:D$1502,SMALL(IF(NstuA!$B$3:$B$1502=Index!$M$10,IF(NstuA!$C$3:$C$1502=$T$6,ROW(NstuA!$C$3:$C$1502)-ROW(NstuA!$C$3)+1)),$U28)))</f>
        <v>06068</v>
      </c>
      <c r="E28" s="106" t="str">
        <f t="array" ref="E28">IF($U28&gt;$V$6,"",INDEX(NstuA!E$3:E$1502,SMALL(IF(NstuA!$B$3:$B$1502=Index!$M$10,IF(NstuA!$C$3:$C$1502=$T$6,ROW(NstuA!$C$3:$C$1502)-ROW(NstuA!$C$3)+1)),$U28)))</f>
        <v xml:space="preserve">เด็กหญิงสุดารัตน์   </v>
      </c>
      <c r="F28" s="107" t="str">
        <f t="array" ref="F28">IF($U28&gt;$V$6,"",INDEX(NstuA!F$3:F$1502,SMALL(IF(NstuA!$B$3:$B$1502=Index!$M$10,IF(NstuA!$C$3:$C$1502=$T$6,ROW(NstuA!$C$3:$C$1502)-ROW(NstuA!$C$3)+1)),$U28)))</f>
        <v>ทองแก้มแก้ว</v>
      </c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46"/>
      <c r="U28" s="100">
        <v>23</v>
      </c>
      <c r="V28" s="45"/>
      <c r="W28" s="99">
        <f t="shared" si="1"/>
        <v>23</v>
      </c>
    </row>
    <row r="29" spans="1:23" s="47" customFormat="1" ht="18" customHeight="1">
      <c r="A29" s="46"/>
      <c r="B29" s="46"/>
      <c r="C29" s="104">
        <f t="shared" si="0"/>
        <v>24</v>
      </c>
      <c r="D29" s="105" t="str">
        <f t="array" ref="D29">IF($U29&gt;$V$6,"",INDEX(NstuA!D$3:D$1502,SMALL(IF(NstuA!$B$3:$B$1502=Index!$M$10,IF(NstuA!$C$3:$C$1502=$T$6,ROW(NstuA!$C$3:$C$1502)-ROW(NstuA!$C$3)+1)),$U29)))</f>
        <v>06069</v>
      </c>
      <c r="E29" s="106" t="str">
        <f t="array" ref="E29">IF($U29&gt;$V$6,"",INDEX(NstuA!E$3:E$1502,SMALL(IF(NstuA!$B$3:$B$1502=Index!$M$10,IF(NstuA!$C$3:$C$1502=$T$6,ROW(NstuA!$C$3:$C$1502)-ROW(NstuA!$C$3)+1)),$U29)))</f>
        <v xml:space="preserve">เด็กหญิงสุมณฑา    </v>
      </c>
      <c r="F29" s="107" t="str">
        <f t="array" ref="F29">IF($U29&gt;$V$6,"",INDEX(NstuA!F$3:F$1502,SMALL(IF(NstuA!$B$3:$B$1502=Index!$M$10,IF(NstuA!$C$3:$C$1502=$T$6,ROW(NstuA!$C$3:$C$1502)-ROW(NstuA!$C$3)+1)),$U29)))</f>
        <v>ชุมนาค</v>
      </c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46"/>
      <c r="U29" s="100">
        <v>24</v>
      </c>
      <c r="V29" s="45"/>
      <c r="W29" s="99">
        <f t="shared" si="1"/>
        <v>24</v>
      </c>
    </row>
    <row r="30" spans="1:23" s="47" customFormat="1" ht="18" customHeight="1">
      <c r="A30" s="46"/>
      <c r="B30" s="46"/>
      <c r="C30" s="104">
        <f t="shared" si="0"/>
        <v>25</v>
      </c>
      <c r="D30" s="105" t="str">
        <f t="array" ref="D30">IF($U30&gt;$V$6,"",INDEX(NstuA!D$3:D$1502,SMALL(IF(NstuA!$B$3:$B$1502=Index!$M$10,IF(NstuA!$C$3:$C$1502=$T$6,ROW(NstuA!$C$3:$C$1502)-ROW(NstuA!$C$3)+1)),$U30)))</f>
        <v>06070</v>
      </c>
      <c r="E30" s="106" t="str">
        <f t="array" ref="E30">IF($U30&gt;$V$6,"",INDEX(NstuA!E$3:E$1502,SMALL(IF(NstuA!$B$3:$B$1502=Index!$M$10,IF(NstuA!$C$3:$C$1502=$T$6,ROW(NstuA!$C$3:$C$1502)-ROW(NstuA!$C$3)+1)),$U30)))</f>
        <v xml:space="preserve">เด็กหญิงสุวรรณี   </v>
      </c>
      <c r="F30" s="107" t="str">
        <f t="array" ref="F30">IF($U30&gt;$V$6,"",INDEX(NstuA!F$3:F$1502,SMALL(IF(NstuA!$B$3:$B$1502=Index!$M$10,IF(NstuA!$C$3:$C$1502=$T$6,ROW(NstuA!$C$3:$C$1502)-ROW(NstuA!$C$3)+1)),$U30)))</f>
        <v>เพ็ชร์สวัสดิ์</v>
      </c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46"/>
      <c r="U30" s="100">
        <v>25</v>
      </c>
      <c r="V30" s="45"/>
      <c r="W30" s="99">
        <f t="shared" si="1"/>
        <v>25</v>
      </c>
    </row>
    <row r="31" spans="1:23" s="47" customFormat="1" ht="18" customHeight="1">
      <c r="A31" s="46"/>
      <c r="B31" s="46"/>
      <c r="C31" s="104">
        <f t="shared" si="0"/>
        <v>26</v>
      </c>
      <c r="D31" s="105" t="str">
        <f t="array" ref="D31">IF($U31&gt;$V$6,"",INDEX(NstuA!D$3:D$1502,SMALL(IF(NstuA!$B$3:$B$1502=Index!$M$10,IF(NstuA!$C$3:$C$1502=$T$6,ROW(NstuA!$C$3:$C$1502)-ROW(NstuA!$C$3)+1)),$U31)))</f>
        <v>06071</v>
      </c>
      <c r="E31" s="106" t="str">
        <f t="array" ref="E31">IF($U31&gt;$V$6,"",INDEX(NstuA!E$3:E$1502,SMALL(IF(NstuA!$B$3:$B$1502=Index!$M$10,IF(NstuA!$C$3:$C$1502=$T$6,ROW(NstuA!$C$3:$C$1502)-ROW(NstuA!$C$3)+1)),$U31)))</f>
        <v xml:space="preserve">เด็กหญิงอนิสา   </v>
      </c>
      <c r="F31" s="107" t="str">
        <f t="array" ref="F31">IF($U31&gt;$V$6,"",INDEX(NstuA!F$3:F$1502,SMALL(IF(NstuA!$B$3:$B$1502=Index!$M$10,IF(NstuA!$C$3:$C$1502=$T$6,ROW(NstuA!$C$3:$C$1502)-ROW(NstuA!$C$3)+1)),$U31)))</f>
        <v>เสงี่ยมวงศ์</v>
      </c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46"/>
      <c r="U31" s="100">
        <v>26</v>
      </c>
      <c r="V31" s="45"/>
      <c r="W31" s="99">
        <f t="shared" si="1"/>
        <v>26</v>
      </c>
    </row>
    <row r="32" spans="1:23" s="47" customFormat="1" ht="18" customHeight="1">
      <c r="A32" s="46"/>
      <c r="B32" s="46"/>
      <c r="C32" s="104">
        <f t="shared" si="0"/>
        <v>27</v>
      </c>
      <c r="D32" s="105" t="str">
        <f t="array" ref="D32">IF($U32&gt;$V$6,"",INDEX(NstuA!D$3:D$1502,SMALL(IF(NstuA!$B$3:$B$1502=Index!$M$10,IF(NstuA!$C$3:$C$1502=$T$6,ROW(NstuA!$C$3:$C$1502)-ROW(NstuA!$C$3)+1)),$U32)))</f>
        <v>06072</v>
      </c>
      <c r="E32" s="106" t="str">
        <f t="array" ref="E32">IF($U32&gt;$V$6,"",INDEX(NstuA!E$3:E$1502,SMALL(IF(NstuA!$B$3:$B$1502=Index!$M$10,IF(NstuA!$C$3:$C$1502=$T$6,ROW(NstuA!$C$3:$C$1502)-ROW(NstuA!$C$3)+1)),$U32)))</f>
        <v xml:space="preserve">เด็กหญิงอมลวัทน์    </v>
      </c>
      <c r="F32" s="107" t="str">
        <f t="array" ref="F32">IF($U32&gt;$V$6,"",INDEX(NstuA!F$3:F$1502,SMALL(IF(NstuA!$B$3:$B$1502=Index!$M$10,IF(NstuA!$C$3:$C$1502=$T$6,ROW(NstuA!$C$3:$C$1502)-ROW(NstuA!$C$3)+1)),$U32)))</f>
        <v>จันทร์เมือง</v>
      </c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46"/>
      <c r="U32" s="100">
        <v>27</v>
      </c>
      <c r="V32" s="45"/>
      <c r="W32" s="99">
        <f t="shared" si="1"/>
        <v>27</v>
      </c>
    </row>
    <row r="33" spans="1:23" s="47" customFormat="1" ht="18" customHeight="1">
      <c r="A33" s="46"/>
      <c r="B33" s="46"/>
      <c r="C33" s="104" t="str">
        <f t="shared" ref="C33:C44" si="2">IF(E33&lt;&gt;"",U33,"")</f>
        <v/>
      </c>
      <c r="D33" s="105" t="str">
        <f t="array" ref="D33">IF($U33&gt;$V$6,"",INDEX(NstuA!D$3:D$1502,SMALL(IF(NstuA!$B$3:$B$1502=Index!$M$10,IF(NstuA!$C$3:$C$1502=$T$6,ROW(NstuA!$C$3:$C$1502)-ROW(NstuA!$C$3)+1)),$U33)))</f>
        <v/>
      </c>
      <c r="E33" s="106" t="str">
        <f t="array" ref="E33">IF($U33&gt;$V$6,"",INDEX(NstuA!E$3:E$1502,SMALL(IF(NstuA!$B$3:$B$1502=Index!$M$10,IF(NstuA!$C$3:$C$1502=$T$6,ROW(NstuA!$C$3:$C$1502)-ROW(NstuA!$C$3)+1)),$U33)))</f>
        <v/>
      </c>
      <c r="F33" s="107" t="str">
        <f t="array" ref="F33">IF($U33&gt;$V$6,"",INDEX(NstuA!F$3:F$1502,SMALL(IF(NstuA!$B$3:$B$1502=Index!$M$10,IF(NstuA!$C$3:$C$1502=$T$6,ROW(NstuA!$C$3:$C$1502)-ROW(NstuA!$C$3)+1)),$U33)))</f>
        <v/>
      </c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46"/>
      <c r="U33" s="100">
        <v>28</v>
      </c>
      <c r="V33" s="45"/>
      <c r="W33" s="99" t="str">
        <f t="shared" si="1"/>
        <v/>
      </c>
    </row>
    <row r="34" spans="1:23" s="47" customFormat="1" ht="18" customHeight="1">
      <c r="A34" s="46"/>
      <c r="B34" s="46"/>
      <c r="C34" s="104" t="str">
        <f t="shared" si="2"/>
        <v/>
      </c>
      <c r="D34" s="105" t="str">
        <f t="array" ref="D34">IF($U34&gt;$V$6,"",INDEX(NstuA!D$3:D$1502,SMALL(IF(NstuA!$B$3:$B$1502=Index!$M$10,IF(NstuA!$C$3:$C$1502=$T$6,ROW(NstuA!$C$3:$C$1502)-ROW(NstuA!$C$3)+1)),$U34)))</f>
        <v/>
      </c>
      <c r="E34" s="106" t="str">
        <f t="array" ref="E34">IF($U34&gt;$V$6,"",INDEX(NstuA!E$3:E$1502,SMALL(IF(NstuA!$B$3:$B$1502=Index!$M$10,IF(NstuA!$C$3:$C$1502=$T$6,ROW(NstuA!$C$3:$C$1502)-ROW(NstuA!$C$3)+1)),$U34)))</f>
        <v/>
      </c>
      <c r="F34" s="107" t="str">
        <f t="array" ref="F34">IF($U34&gt;$V$6,"",INDEX(NstuA!F$3:F$1502,SMALL(IF(NstuA!$B$3:$B$1502=Index!$M$10,IF(NstuA!$C$3:$C$1502=$T$6,ROW(NstuA!$C$3:$C$1502)-ROW(NstuA!$C$3)+1)),$U34)))</f>
        <v/>
      </c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46"/>
      <c r="U34" s="100">
        <v>29</v>
      </c>
      <c r="V34" s="45"/>
      <c r="W34" s="99" t="str">
        <f t="shared" si="1"/>
        <v/>
      </c>
    </row>
    <row r="35" spans="1:23" s="47" customFormat="1" ht="18" customHeight="1">
      <c r="A35" s="46"/>
      <c r="B35" s="46"/>
      <c r="C35" s="104" t="str">
        <f t="shared" si="2"/>
        <v/>
      </c>
      <c r="D35" s="105" t="str">
        <f t="array" ref="D35">IF($U35&gt;$V$6,"",INDEX(NstuA!D$3:D$1502,SMALL(IF(NstuA!$B$3:$B$1502=Index!$M$10,IF(NstuA!$C$3:$C$1502=$T$6,ROW(NstuA!$C$3:$C$1502)-ROW(NstuA!$C$3)+1)),$U35)))</f>
        <v/>
      </c>
      <c r="E35" s="106" t="str">
        <f t="array" ref="E35">IF($U35&gt;$V$6,"",INDEX(NstuA!E$3:E$1502,SMALL(IF(NstuA!$B$3:$B$1502=Index!$M$10,IF(NstuA!$C$3:$C$1502=$T$6,ROW(NstuA!$C$3:$C$1502)-ROW(NstuA!$C$3)+1)),$U35)))</f>
        <v/>
      </c>
      <c r="F35" s="107" t="str">
        <f t="array" ref="F35">IF($U35&gt;$V$6,"",INDEX(NstuA!F$3:F$1502,SMALL(IF(NstuA!$B$3:$B$1502=Index!$M$10,IF(NstuA!$C$3:$C$1502=$T$6,ROW(NstuA!$C$3:$C$1502)-ROW(NstuA!$C$3)+1)),$U35)))</f>
        <v/>
      </c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46"/>
      <c r="U35" s="100">
        <v>30</v>
      </c>
      <c r="V35" s="45"/>
      <c r="W35" s="99" t="str">
        <f t="shared" si="1"/>
        <v/>
      </c>
    </row>
    <row r="36" spans="1:23" s="47" customFormat="1" ht="18" customHeight="1">
      <c r="A36" s="46"/>
      <c r="B36" s="46"/>
      <c r="C36" s="104" t="str">
        <f t="shared" si="2"/>
        <v/>
      </c>
      <c r="D36" s="105" t="str">
        <f t="array" ref="D36">IF($U36&gt;$V$6,"",INDEX(NstuA!D$3:D$1502,SMALL(IF(NstuA!$B$3:$B$1502=Index!$M$10,IF(NstuA!$C$3:$C$1502=$T$6,ROW(NstuA!$C$3:$C$1502)-ROW(NstuA!$C$3)+1)),$U36)))</f>
        <v/>
      </c>
      <c r="E36" s="106" t="str">
        <f t="array" ref="E36">IF($U36&gt;$V$6,"",INDEX(NstuA!E$3:E$1502,SMALL(IF(NstuA!$B$3:$B$1502=Index!$M$10,IF(NstuA!$C$3:$C$1502=$T$6,ROW(NstuA!$C$3:$C$1502)-ROW(NstuA!$C$3)+1)),$U36)))</f>
        <v/>
      </c>
      <c r="F36" s="107" t="str">
        <f t="array" ref="F36">IF($U36&gt;$V$6,"",INDEX(NstuA!F$3:F$1502,SMALL(IF(NstuA!$B$3:$B$1502=Index!$M$10,IF(NstuA!$C$3:$C$1502=$T$6,ROW(NstuA!$C$3:$C$1502)-ROW(NstuA!$C$3)+1)),$U36)))</f>
        <v/>
      </c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46"/>
      <c r="U36" s="100">
        <v>31</v>
      </c>
      <c r="V36" s="45"/>
      <c r="W36" s="99" t="str">
        <f t="shared" si="1"/>
        <v/>
      </c>
    </row>
    <row r="37" spans="1:23" s="47" customFormat="1" ht="18" customHeight="1">
      <c r="A37" s="46"/>
      <c r="B37" s="46"/>
      <c r="C37" s="104" t="str">
        <f t="shared" si="2"/>
        <v/>
      </c>
      <c r="D37" s="105" t="str">
        <f t="array" ref="D37">IF($U37&gt;$V$6,"",INDEX(NstuA!D$3:D$1502,SMALL(IF(NstuA!$B$3:$B$1502=Index!$M$10,IF(NstuA!$C$3:$C$1502=$T$6,ROW(NstuA!$C$3:$C$1502)-ROW(NstuA!$C$3)+1)),$U37)))</f>
        <v/>
      </c>
      <c r="E37" s="106" t="str">
        <f t="array" ref="E37">IF($U37&gt;$V$6,"",INDEX(NstuA!E$3:E$1502,SMALL(IF(NstuA!$B$3:$B$1502=Index!$M$10,IF(NstuA!$C$3:$C$1502=$T$6,ROW(NstuA!$C$3:$C$1502)-ROW(NstuA!$C$3)+1)),$U37)))</f>
        <v/>
      </c>
      <c r="F37" s="107" t="str">
        <f t="array" ref="F37">IF($U37&gt;$V$6,"",INDEX(NstuA!F$3:F$1502,SMALL(IF(NstuA!$B$3:$B$1502=Index!$M$10,IF(NstuA!$C$3:$C$1502=$T$6,ROW(NstuA!$C$3:$C$1502)-ROW(NstuA!$C$3)+1)),$U37)))</f>
        <v/>
      </c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46"/>
      <c r="U37" s="100">
        <v>32</v>
      </c>
      <c r="V37" s="45"/>
      <c r="W37" s="99" t="str">
        <f t="shared" si="1"/>
        <v/>
      </c>
    </row>
    <row r="38" spans="1:23" s="47" customFormat="1" ht="18" customHeight="1">
      <c r="A38" s="46"/>
      <c r="B38" s="46"/>
      <c r="C38" s="104" t="str">
        <f t="shared" si="2"/>
        <v/>
      </c>
      <c r="D38" s="105" t="str">
        <f t="array" ref="D38">IF($U38&gt;$V$6,"",INDEX(NstuA!D$3:D$1502,SMALL(IF(NstuA!$B$3:$B$1502=Index!$M$10,IF(NstuA!$C$3:$C$1502=$T$6,ROW(NstuA!$C$3:$C$1502)-ROW(NstuA!$C$3)+1)),$U38)))</f>
        <v/>
      </c>
      <c r="E38" s="106" t="str">
        <f t="array" ref="E38">IF($U38&gt;$V$6,"",INDEX(NstuA!E$3:E$1502,SMALL(IF(NstuA!$B$3:$B$1502=Index!$M$10,IF(NstuA!$C$3:$C$1502=$T$6,ROW(NstuA!$C$3:$C$1502)-ROW(NstuA!$C$3)+1)),$U38)))</f>
        <v/>
      </c>
      <c r="F38" s="107" t="str">
        <f t="array" ref="F38">IF($U38&gt;$V$6,"",INDEX(NstuA!F$3:F$1502,SMALL(IF(NstuA!$B$3:$B$1502=Index!$M$10,IF(NstuA!$C$3:$C$1502=$T$6,ROW(NstuA!$C$3:$C$1502)-ROW(NstuA!$C$3)+1)),$U38)))</f>
        <v/>
      </c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46"/>
      <c r="U38" s="100">
        <v>33</v>
      </c>
      <c r="V38" s="45"/>
      <c r="W38" s="99" t="str">
        <f t="shared" si="1"/>
        <v/>
      </c>
    </row>
    <row r="39" spans="1:23" s="47" customFormat="1" ht="18" customHeight="1">
      <c r="A39" s="46"/>
      <c r="B39" s="46"/>
      <c r="C39" s="104" t="str">
        <f t="shared" si="2"/>
        <v/>
      </c>
      <c r="D39" s="105" t="str">
        <f t="array" ref="D39">IF($U39&gt;$V$6,"",INDEX(NstuA!D$3:D$1502,SMALL(IF(NstuA!$B$3:$B$1502=Index!$M$10,IF(NstuA!$C$3:$C$1502=$T$6,ROW(NstuA!$C$3:$C$1502)-ROW(NstuA!$C$3)+1)),$U39)))</f>
        <v/>
      </c>
      <c r="E39" s="106" t="str">
        <f t="array" ref="E39">IF($U39&gt;$V$6,"",INDEX(NstuA!E$3:E$1502,SMALL(IF(NstuA!$B$3:$B$1502=Index!$M$10,IF(NstuA!$C$3:$C$1502=$T$6,ROW(NstuA!$C$3:$C$1502)-ROW(NstuA!$C$3)+1)),$U39)))</f>
        <v/>
      </c>
      <c r="F39" s="107" t="str">
        <f t="array" ref="F39">IF($U39&gt;$V$6,"",INDEX(NstuA!F$3:F$1502,SMALL(IF(NstuA!$B$3:$B$1502=Index!$M$10,IF(NstuA!$C$3:$C$1502=$T$6,ROW(NstuA!$C$3:$C$1502)-ROW(NstuA!$C$3)+1)),$U39)))</f>
        <v/>
      </c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46"/>
      <c r="U39" s="100">
        <v>34</v>
      </c>
      <c r="V39" s="45"/>
      <c r="W39" s="99" t="str">
        <f t="shared" si="1"/>
        <v/>
      </c>
    </row>
    <row r="40" spans="1:23" s="47" customFormat="1" ht="18" customHeight="1">
      <c r="A40" s="46"/>
      <c r="B40" s="46"/>
      <c r="C40" s="104" t="str">
        <f t="shared" si="2"/>
        <v/>
      </c>
      <c r="D40" s="105" t="str">
        <f t="array" ref="D40">IF($U40&gt;$V$6,"",INDEX(NstuA!D$3:D$1502,SMALL(IF(NstuA!$B$3:$B$1502=Index!$M$10,IF(NstuA!$C$3:$C$1502=$T$6,ROW(NstuA!$C$3:$C$1502)-ROW(NstuA!$C$3)+1)),$U40)))</f>
        <v/>
      </c>
      <c r="E40" s="106" t="str">
        <f t="array" ref="E40">IF($U40&gt;$V$6,"",INDEX(NstuA!E$3:E$1502,SMALL(IF(NstuA!$B$3:$B$1502=Index!$M$10,IF(NstuA!$C$3:$C$1502=$T$6,ROW(NstuA!$C$3:$C$1502)-ROW(NstuA!$C$3)+1)),$U40)))</f>
        <v/>
      </c>
      <c r="F40" s="107" t="str">
        <f t="array" ref="F40">IF($U40&gt;$V$6,"",INDEX(NstuA!F$3:F$1502,SMALL(IF(NstuA!$B$3:$B$1502=Index!$M$10,IF(NstuA!$C$3:$C$1502=$T$6,ROW(NstuA!$C$3:$C$1502)-ROW(NstuA!$C$3)+1)),$U40)))</f>
        <v/>
      </c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46"/>
      <c r="U40" s="100">
        <v>35</v>
      </c>
      <c r="V40" s="45"/>
      <c r="W40" s="99" t="str">
        <f t="shared" si="1"/>
        <v/>
      </c>
    </row>
    <row r="41" spans="1:23" s="47" customFormat="1" ht="18" customHeight="1">
      <c r="A41" s="46"/>
      <c r="B41" s="46"/>
      <c r="C41" s="104" t="str">
        <f t="shared" si="2"/>
        <v/>
      </c>
      <c r="D41" s="105" t="str">
        <f t="array" ref="D41">IF($U41&gt;$V$6,"",INDEX(NstuA!D$3:D$1502,SMALL(IF(NstuA!$B$3:$B$1502=Index!$M$10,IF(NstuA!$C$3:$C$1502=$T$6,ROW(NstuA!$C$3:$C$1502)-ROW(NstuA!$C$3)+1)),$U41)))</f>
        <v/>
      </c>
      <c r="E41" s="106" t="str">
        <f t="array" ref="E41">IF($U41&gt;$V$6,"",INDEX(NstuA!E$3:E$1502,SMALL(IF(NstuA!$B$3:$B$1502=Index!$M$10,IF(NstuA!$C$3:$C$1502=$T$6,ROW(NstuA!$C$3:$C$1502)-ROW(NstuA!$C$3)+1)),$U41)))</f>
        <v/>
      </c>
      <c r="F41" s="107" t="str">
        <f t="array" ref="F41">IF($U41&gt;$V$6,"",INDEX(NstuA!F$3:F$1502,SMALL(IF(NstuA!$B$3:$B$1502=Index!$M$10,IF(NstuA!$C$3:$C$1502=$T$6,ROW(NstuA!$C$3:$C$1502)-ROW(NstuA!$C$3)+1)),$U41)))</f>
        <v/>
      </c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46"/>
      <c r="U41" s="100">
        <v>36</v>
      </c>
      <c r="V41" s="45"/>
      <c r="W41" s="99" t="str">
        <f t="shared" si="1"/>
        <v/>
      </c>
    </row>
    <row r="42" spans="1:23" s="47" customFormat="1" ht="18" customHeight="1">
      <c r="A42" s="46"/>
      <c r="B42" s="46"/>
      <c r="C42" s="104" t="str">
        <f t="shared" si="2"/>
        <v/>
      </c>
      <c r="D42" s="105" t="str">
        <f t="array" ref="D42">IF($U42&gt;$V$6,"",INDEX(NstuA!D$3:D$1502,SMALL(IF(NstuA!$B$3:$B$1502=Index!$M$10,IF(NstuA!$C$3:$C$1502=$T$6,ROW(NstuA!$C$3:$C$1502)-ROW(NstuA!$C$3)+1)),$U42)))</f>
        <v/>
      </c>
      <c r="E42" s="106" t="str">
        <f t="array" ref="E42">IF($U42&gt;$V$6,"",INDEX(NstuA!E$3:E$1502,SMALL(IF(NstuA!$B$3:$B$1502=Index!$M$10,IF(NstuA!$C$3:$C$1502=$T$6,ROW(NstuA!$C$3:$C$1502)-ROW(NstuA!$C$3)+1)),$U42)))</f>
        <v/>
      </c>
      <c r="F42" s="107" t="str">
        <f t="array" ref="F42">IF($U42&gt;$V$6,"",INDEX(NstuA!F$3:F$1502,SMALL(IF(NstuA!$B$3:$B$1502=Index!$M$10,IF(NstuA!$C$3:$C$1502=$T$6,ROW(NstuA!$C$3:$C$1502)-ROW(NstuA!$C$3)+1)),$U42)))</f>
        <v/>
      </c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46"/>
      <c r="U42" s="100">
        <v>37</v>
      </c>
      <c r="V42" s="45"/>
      <c r="W42" s="99" t="str">
        <f t="shared" si="1"/>
        <v/>
      </c>
    </row>
    <row r="43" spans="1:23" s="47" customFormat="1" ht="18" customHeight="1">
      <c r="A43" s="46"/>
      <c r="B43" s="46"/>
      <c r="C43" s="104" t="str">
        <f t="shared" si="2"/>
        <v/>
      </c>
      <c r="D43" s="105" t="str">
        <f t="array" ref="D43">IF($U43&gt;$V$6,"",INDEX(NstuA!D$3:D$1502,SMALL(IF(NstuA!$B$3:$B$1502=Index!$M$10,IF(NstuA!$C$3:$C$1502=$T$6,ROW(NstuA!$C$3:$C$1502)-ROW(NstuA!$C$3)+1)),$U43)))</f>
        <v/>
      </c>
      <c r="E43" s="106" t="str">
        <f t="array" ref="E43">IF($U43&gt;$V$6,"",INDEX(NstuA!E$3:E$1502,SMALL(IF(NstuA!$B$3:$B$1502=Index!$M$10,IF(NstuA!$C$3:$C$1502=$T$6,ROW(NstuA!$C$3:$C$1502)-ROW(NstuA!$C$3)+1)),$U43)))</f>
        <v/>
      </c>
      <c r="F43" s="107" t="str">
        <f t="array" ref="F43">IF($U43&gt;$V$6,"",INDEX(NstuA!F$3:F$1502,SMALL(IF(NstuA!$B$3:$B$1502=Index!$M$10,IF(NstuA!$C$3:$C$1502=$T$6,ROW(NstuA!$C$3:$C$1502)-ROW(NstuA!$C$3)+1)),$U43)))</f>
        <v/>
      </c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46"/>
      <c r="U43" s="100">
        <v>38</v>
      </c>
      <c r="V43" s="45"/>
      <c r="W43" s="99" t="str">
        <f t="shared" si="1"/>
        <v/>
      </c>
    </row>
    <row r="44" spans="1:23" s="47" customFormat="1" ht="18" customHeight="1">
      <c r="A44" s="46"/>
      <c r="B44" s="46"/>
      <c r="C44" s="104" t="str">
        <f t="shared" si="2"/>
        <v/>
      </c>
      <c r="D44" s="105" t="str">
        <f t="array" ref="D44">IF($U44&gt;$V$6,"",INDEX(NstuA!D$3:D$1502,SMALL(IF(NstuA!$B$3:$B$1502=Index!$M$10,IF(NstuA!$C$3:$C$1502=$T$6,ROW(NstuA!$C$3:$C$1502)-ROW(NstuA!$C$3)+1)),$U44)))</f>
        <v/>
      </c>
      <c r="E44" s="106" t="str">
        <f t="array" ref="E44">IF($U44&gt;$V$6,"",INDEX(NstuA!E$3:E$1502,SMALL(IF(NstuA!$B$3:$B$1502=Index!$M$10,IF(NstuA!$C$3:$C$1502=$T$6,ROW(NstuA!$C$3:$C$1502)-ROW(NstuA!$C$3)+1)),$U44)))</f>
        <v/>
      </c>
      <c r="F44" s="107" t="str">
        <f t="array" ref="F44">IF($U44&gt;$V$6,"",INDEX(NstuA!F$3:F$1502,SMALL(IF(NstuA!$B$3:$B$1502=Index!$M$10,IF(NstuA!$C$3:$C$1502=$T$6,ROW(NstuA!$C$3:$C$1502)-ROW(NstuA!$C$3)+1)),$U44)))</f>
        <v/>
      </c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46"/>
      <c r="U44" s="100">
        <v>39</v>
      </c>
      <c r="V44" s="45"/>
      <c r="W44" s="99" t="str">
        <f t="shared" si="1"/>
        <v/>
      </c>
    </row>
    <row r="45" spans="1:23" s="47" customFormat="1" ht="18" customHeight="1">
      <c r="A45" s="46"/>
      <c r="B45" s="46"/>
      <c r="C45" s="104" t="str">
        <f t="shared" ref="C45:C47" si="3">IF(E45&lt;&gt;"",U45,"")</f>
        <v/>
      </c>
      <c r="D45" s="105" t="str">
        <f t="array" ref="D45">IF($U45&gt;$V$6,"",INDEX(NstuA!D$3:D$1502,SMALL(IF(NstuA!$B$3:$B$1502=Index!$M$10,IF(NstuA!$C$3:$C$1502=$T$6,ROW(NstuA!$C$3:$C$1502)-ROW(NstuA!$C$3)+1)),$U45)))</f>
        <v/>
      </c>
      <c r="E45" s="106" t="str">
        <f t="array" ref="E45">IF($U45&gt;$V$6,"",INDEX(NstuA!E$3:E$1502,SMALL(IF(NstuA!$B$3:$B$1502=Index!$M$10,IF(NstuA!$C$3:$C$1502=$T$6,ROW(NstuA!$C$3:$C$1502)-ROW(NstuA!$C$3)+1)),$U45)))</f>
        <v/>
      </c>
      <c r="F45" s="107" t="str">
        <f t="array" ref="F45">IF($U45&gt;$V$6,"",INDEX(NstuA!F$3:F$1502,SMALL(IF(NstuA!$B$3:$B$1502=Index!$M$10,IF(NstuA!$C$3:$C$1502=$T$6,ROW(NstuA!$C$3:$C$1502)-ROW(NstuA!$C$3)+1)),$U45)))</f>
        <v/>
      </c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46"/>
      <c r="U45" s="100">
        <v>40</v>
      </c>
      <c r="V45" s="45"/>
      <c r="W45" s="99" t="str">
        <f t="shared" si="1"/>
        <v/>
      </c>
    </row>
    <row r="46" spans="1:23" s="47" customFormat="1" ht="18" customHeight="1">
      <c r="A46" s="46"/>
      <c r="B46" s="46"/>
      <c r="C46" s="104" t="str">
        <f t="shared" si="3"/>
        <v/>
      </c>
      <c r="D46" s="105" t="str">
        <f t="array" ref="D46">IF($U46&gt;$V$6,"",INDEX(NstuA!D$3:D$1502,SMALL(IF(NstuA!$B$3:$B$1502=Index!$M$10,IF(NstuA!$C$3:$C$1502=$T$6,ROW(NstuA!$C$3:$C$1502)-ROW(NstuA!$C$3)+1)),$U46)))</f>
        <v/>
      </c>
      <c r="E46" s="106" t="str">
        <f t="array" ref="E46">IF($U46&gt;$V$6,"",INDEX(NstuA!E$3:E$1502,SMALL(IF(NstuA!$B$3:$B$1502=Index!$M$10,IF(NstuA!$C$3:$C$1502=$T$6,ROW(NstuA!$C$3:$C$1502)-ROW(NstuA!$C$3)+1)),$U46)))</f>
        <v/>
      </c>
      <c r="F46" s="107" t="str">
        <f t="array" ref="F46">IF($U46&gt;$V$6,"",INDEX(NstuA!F$3:F$1502,SMALL(IF(NstuA!$B$3:$B$1502=Index!$M$10,IF(NstuA!$C$3:$C$1502=$T$6,ROW(NstuA!$C$3:$C$1502)-ROW(NstuA!$C$3)+1)),$U46)))</f>
        <v/>
      </c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46"/>
      <c r="U46" s="100">
        <v>41</v>
      </c>
      <c r="V46" s="45"/>
      <c r="W46" s="99" t="str">
        <f t="shared" si="1"/>
        <v/>
      </c>
    </row>
    <row r="47" spans="1:23" s="47" customFormat="1" ht="18" customHeight="1">
      <c r="A47" s="46"/>
      <c r="B47" s="46"/>
      <c r="C47" s="104" t="str">
        <f t="shared" si="3"/>
        <v/>
      </c>
      <c r="D47" s="105" t="str">
        <f t="array" ref="D47">IF($U47&gt;$V$6,"",INDEX(NstuA!D$3:D$1502,SMALL(IF(NstuA!$B$3:$B$1502=Index!$M$10,IF(NstuA!$C$3:$C$1502=$T$6,ROW(NstuA!$C$3:$C$1502)-ROW(NstuA!$C$3)+1)),$U47)))</f>
        <v/>
      </c>
      <c r="E47" s="106" t="str">
        <f t="array" ref="E47">IF($U47&gt;$V$6,"",INDEX(NstuA!E$3:E$1502,SMALL(IF(NstuA!$B$3:$B$1502=Index!$M$10,IF(NstuA!$C$3:$C$1502=$T$6,ROW(NstuA!$C$3:$C$1502)-ROW(NstuA!$C$3)+1)),$U47)))</f>
        <v/>
      </c>
      <c r="F47" s="107" t="str">
        <f t="array" ref="F47">IF($U47&gt;$V$6,"",INDEX(NstuA!F$3:F$1502,SMALL(IF(NstuA!$B$3:$B$1502=Index!$M$10,IF(NstuA!$C$3:$C$1502=$T$6,ROW(NstuA!$C$3:$C$1502)-ROW(NstuA!$C$3)+1)),$U47)))</f>
        <v/>
      </c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46"/>
      <c r="U47" s="100">
        <v>42</v>
      </c>
      <c r="V47" s="45"/>
      <c r="W47" s="99" t="str">
        <f t="shared" si="1"/>
        <v/>
      </c>
    </row>
    <row r="48" spans="1:23" s="41" customFormat="1" ht="56.25" customHeight="1">
      <c r="V48" s="101"/>
    </row>
    <row r="49" ht="23.25" hidden="1" customHeight="1"/>
  </sheetData>
  <sheetProtection selectLockedCells="1"/>
  <mergeCells count="4">
    <mergeCell ref="C2:Q2"/>
    <mergeCell ref="C3:Q3"/>
    <mergeCell ref="C4:Q4"/>
    <mergeCell ref="E5:F5"/>
  </mergeCells>
  <conditionalFormatting sqref="C5:Q5">
    <cfRule type="expression" dxfId="15" priority="8" stopIfTrue="1">
      <formula>$C5&lt;&gt;""</formula>
    </cfRule>
  </conditionalFormatting>
  <printOptions horizontalCentered="1"/>
  <pageMargins left="0.78740157480314965" right="0.39370078740157483" top="0.39370078740157483" bottom="0.19685039370078741" header="0" footer="0"/>
  <pageSetup paperSize="9" scale="96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>
    <tabColor rgb="FFFFFF00"/>
  </sheetPr>
  <dimension ref="A1:CZ55"/>
  <sheetViews>
    <sheetView showGridLines="0" zoomScaleSheetLayoutView="100" workbookViewId="0">
      <pane ySplit="8" topLeftCell="A9" activePane="bottomLeft" state="frozen"/>
      <selection activeCell="G9" sqref="G9"/>
      <selection pane="bottomLeft" activeCell="G9" sqref="G9"/>
    </sheetView>
  </sheetViews>
  <sheetFormatPr defaultColWidth="0" defaultRowHeight="23.25" customHeight="1" zeroHeight="1"/>
  <cols>
    <col min="1" max="1" width="3.7109375" style="49" customWidth="1"/>
    <col min="2" max="2" width="7.7109375" style="49" customWidth="1"/>
    <col min="3" max="3" width="4.7109375" style="61" customWidth="1"/>
    <col min="4" max="4" width="7.7109375" style="61" customWidth="1"/>
    <col min="5" max="6" width="18.7109375" style="61" customWidth="1"/>
    <col min="7" max="9" width="10.7109375" style="61" customWidth="1"/>
    <col min="10" max="10" width="8" style="61" customWidth="1"/>
    <col min="11" max="11" width="10.7109375" style="166" hidden="1" customWidth="1"/>
    <col min="12" max="13" width="8" style="62" hidden="1" customWidth="1"/>
    <col min="14" max="14" width="3.7109375" style="49" hidden="1" customWidth="1"/>
    <col min="15" max="15" width="7.7109375" style="49" hidden="1"/>
    <col min="16" max="16" width="4.7109375" style="61" hidden="1"/>
    <col min="17" max="17" width="7.7109375" style="61" hidden="1"/>
    <col min="18" max="19" width="18.7109375" style="61" hidden="1"/>
    <col min="20" max="22" width="10.7109375" style="61" hidden="1"/>
    <col min="23" max="23" width="8" style="61" hidden="1"/>
    <col min="24" max="24" width="10.7109375" style="166" hidden="1"/>
    <col min="25" max="25" width="8" style="175" hidden="1"/>
    <col min="26" max="26" width="8" style="49" hidden="1"/>
    <col min="27" max="27" width="3.7109375" style="49" hidden="1"/>
    <col min="28" max="28" width="7.7109375" style="49" hidden="1"/>
    <col min="29" max="29" width="4.7109375" style="61" hidden="1"/>
    <col min="30" max="30" width="7.7109375" style="61" hidden="1"/>
    <col min="31" max="32" width="18.7109375" style="61" hidden="1"/>
    <col min="33" max="35" width="10.7109375" style="61" hidden="1"/>
    <col min="36" max="36" width="8" style="61" hidden="1"/>
    <col min="37" max="37" width="10.7109375" style="166" hidden="1"/>
    <col min="38" max="39" width="8" style="62" hidden="1"/>
    <col min="40" max="40" width="3.7109375" style="49" hidden="1"/>
    <col min="41" max="41" width="7.7109375" style="49" hidden="1"/>
    <col min="42" max="42" width="4.7109375" style="61" hidden="1"/>
    <col min="43" max="43" width="7.7109375" style="61" hidden="1"/>
    <col min="44" max="45" width="18.7109375" style="61" hidden="1"/>
    <col min="46" max="48" width="10.7109375" style="61" hidden="1"/>
    <col min="49" max="49" width="8" style="61" hidden="1"/>
    <col min="50" max="50" width="10.7109375" style="166" hidden="1"/>
    <col min="51" max="52" width="8" style="62" hidden="1"/>
    <col min="53" max="53" width="3.7109375" style="49" hidden="1"/>
    <col min="54" max="54" width="7.7109375" style="49" hidden="1"/>
    <col min="55" max="55" width="4.7109375" style="61" hidden="1"/>
    <col min="56" max="56" width="7.7109375" style="61" hidden="1"/>
    <col min="57" max="58" width="18.7109375" style="61" hidden="1"/>
    <col min="59" max="61" width="10.7109375" style="61" hidden="1"/>
    <col min="62" max="62" width="8" style="61" hidden="1"/>
    <col min="63" max="63" width="10.7109375" style="166" hidden="1"/>
    <col min="64" max="65" width="8" style="62" hidden="1"/>
    <col min="66" max="66" width="3.7109375" style="49" hidden="1"/>
    <col min="67" max="67" width="7.7109375" style="49" hidden="1"/>
    <col min="68" max="68" width="4.7109375" style="61" hidden="1"/>
    <col min="69" max="69" width="7.7109375" style="61" hidden="1"/>
    <col min="70" max="71" width="18.7109375" style="61" hidden="1"/>
    <col min="72" max="74" width="10.7109375" style="61" hidden="1"/>
    <col min="75" max="75" width="8" style="61" hidden="1"/>
    <col min="76" max="76" width="10.7109375" style="166" hidden="1"/>
    <col min="77" max="78" width="8" style="62" hidden="1"/>
    <col min="79" max="79" width="3.7109375" style="49" hidden="1"/>
    <col min="80" max="80" width="7.7109375" style="49" hidden="1"/>
    <col min="81" max="81" width="4.7109375" style="61" hidden="1"/>
    <col min="82" max="82" width="7.7109375" style="61" hidden="1"/>
    <col min="83" max="84" width="18.7109375" style="61" hidden="1"/>
    <col min="85" max="87" width="10.7109375" style="61" hidden="1"/>
    <col min="88" max="88" width="8" style="61" hidden="1"/>
    <col min="89" max="89" width="10.7109375" style="166" hidden="1"/>
    <col min="90" max="91" width="8" style="62" hidden="1"/>
    <col min="92" max="92" width="3.7109375" style="49" hidden="1"/>
    <col min="93" max="93" width="7.7109375" style="49" hidden="1"/>
    <col min="94" max="94" width="4.7109375" style="61" hidden="1"/>
    <col min="95" max="95" width="7.7109375" style="61" hidden="1"/>
    <col min="96" max="97" width="18.7109375" style="61" hidden="1"/>
    <col min="98" max="100" width="10.7109375" style="61" hidden="1"/>
    <col min="101" max="101" width="8" style="61" hidden="1"/>
    <col min="102" max="102" width="10.7109375" style="166" hidden="1"/>
    <col min="103" max="104" width="8" style="62" hidden="1"/>
    <col min="105" max="16384" width="9.140625" style="50" hidden="1"/>
  </cols>
  <sheetData>
    <row r="1" spans="1:104" ht="57" customHeight="1">
      <c r="A1" s="48"/>
      <c r="C1" s="49"/>
      <c r="D1" s="49"/>
      <c r="E1" s="49"/>
      <c r="F1" s="49"/>
      <c r="G1" s="49"/>
      <c r="H1" s="49"/>
      <c r="I1" s="49"/>
      <c r="J1" s="49"/>
      <c r="L1" s="49"/>
      <c r="M1" s="49"/>
      <c r="N1" s="48"/>
      <c r="P1" s="49"/>
      <c r="Q1" s="49"/>
      <c r="R1" s="49"/>
      <c r="S1" s="49"/>
      <c r="T1" s="49"/>
      <c r="U1" s="49"/>
      <c r="V1" s="49"/>
      <c r="W1" s="49"/>
      <c r="AA1" s="48"/>
      <c r="AC1" s="49"/>
      <c r="AD1" s="49"/>
      <c r="AE1" s="49"/>
      <c r="AF1" s="49"/>
      <c r="AG1" s="49"/>
      <c r="AH1" s="49"/>
      <c r="AI1" s="49"/>
      <c r="AJ1" s="49"/>
      <c r="AL1" s="49"/>
      <c r="AM1" s="49"/>
      <c r="AN1" s="48"/>
      <c r="AP1" s="49"/>
      <c r="AQ1" s="49"/>
      <c r="AR1" s="49"/>
      <c r="AS1" s="49"/>
      <c r="AT1" s="49"/>
      <c r="AU1" s="49"/>
      <c r="AV1" s="49"/>
      <c r="AW1" s="49"/>
      <c r="AY1" s="49"/>
      <c r="AZ1" s="49"/>
      <c r="BA1" s="48"/>
      <c r="BC1" s="49"/>
      <c r="BD1" s="49"/>
      <c r="BE1" s="49"/>
      <c r="BF1" s="49"/>
      <c r="BG1" s="49"/>
      <c r="BH1" s="49"/>
      <c r="BI1" s="49"/>
      <c r="BJ1" s="49"/>
      <c r="BL1" s="49"/>
      <c r="BM1" s="49"/>
      <c r="BN1" s="48"/>
      <c r="BP1" s="49"/>
      <c r="BQ1" s="49"/>
      <c r="BR1" s="49"/>
      <c r="BS1" s="49"/>
      <c r="BT1" s="49"/>
      <c r="BU1" s="49"/>
      <c r="BV1" s="49"/>
      <c r="BW1" s="49"/>
      <c r="BY1" s="49"/>
      <c r="BZ1" s="49"/>
      <c r="CA1" s="48"/>
      <c r="CC1" s="49"/>
      <c r="CD1" s="49"/>
      <c r="CE1" s="49"/>
      <c r="CF1" s="49"/>
      <c r="CG1" s="49"/>
      <c r="CH1" s="49"/>
      <c r="CI1" s="49"/>
      <c r="CJ1" s="49"/>
      <c r="CL1" s="49"/>
      <c r="CM1" s="49"/>
      <c r="CN1" s="48"/>
      <c r="CP1" s="49"/>
      <c r="CQ1" s="49"/>
      <c r="CR1" s="49"/>
      <c r="CS1" s="49"/>
      <c r="CT1" s="49"/>
      <c r="CU1" s="49"/>
      <c r="CV1" s="49"/>
      <c r="CW1" s="49"/>
      <c r="CY1" s="49"/>
      <c r="CZ1" s="49"/>
    </row>
    <row r="2" spans="1:104" ht="27.75">
      <c r="C2" s="207" t="s">
        <v>80</v>
      </c>
      <c r="D2" s="207"/>
      <c r="E2" s="207"/>
      <c r="F2" s="207"/>
      <c r="G2" s="207"/>
      <c r="H2" s="207"/>
      <c r="I2" s="207"/>
      <c r="J2" s="207"/>
      <c r="K2" s="167"/>
      <c r="L2" s="164"/>
      <c r="M2" s="172"/>
      <c r="P2" s="207" t="s">
        <v>80</v>
      </c>
      <c r="Q2" s="207"/>
      <c r="R2" s="207"/>
      <c r="S2" s="207"/>
      <c r="T2" s="207"/>
      <c r="U2" s="207"/>
      <c r="V2" s="207"/>
      <c r="W2" s="207"/>
      <c r="X2" s="167"/>
      <c r="Y2" s="176"/>
      <c r="Z2" s="172"/>
      <c r="AC2" s="207" t="s">
        <v>80</v>
      </c>
      <c r="AD2" s="207"/>
      <c r="AE2" s="207"/>
      <c r="AF2" s="207"/>
      <c r="AG2" s="207"/>
      <c r="AH2" s="207"/>
      <c r="AI2" s="207"/>
      <c r="AJ2" s="207"/>
      <c r="AK2" s="167"/>
      <c r="AL2" s="164"/>
      <c r="AM2" s="172"/>
      <c r="AP2" s="207" t="s">
        <v>80</v>
      </c>
      <c r="AQ2" s="207"/>
      <c r="AR2" s="207"/>
      <c r="AS2" s="207"/>
      <c r="AT2" s="207"/>
      <c r="AU2" s="207"/>
      <c r="AV2" s="207"/>
      <c r="AW2" s="207"/>
      <c r="AX2" s="167"/>
      <c r="AY2" s="164"/>
      <c r="AZ2" s="172"/>
      <c r="BC2" s="207" t="s">
        <v>80</v>
      </c>
      <c r="BD2" s="207"/>
      <c r="BE2" s="207"/>
      <c r="BF2" s="207"/>
      <c r="BG2" s="207"/>
      <c r="BH2" s="207"/>
      <c r="BI2" s="207"/>
      <c r="BJ2" s="207"/>
      <c r="BK2" s="167"/>
      <c r="BL2" s="164"/>
      <c r="BM2" s="172"/>
      <c r="BP2" s="207" t="s">
        <v>80</v>
      </c>
      <c r="BQ2" s="207"/>
      <c r="BR2" s="207"/>
      <c r="BS2" s="207"/>
      <c r="BT2" s="207"/>
      <c r="BU2" s="207"/>
      <c r="BV2" s="207"/>
      <c r="BW2" s="207"/>
      <c r="BX2" s="167"/>
      <c r="BY2" s="164"/>
      <c r="BZ2" s="172"/>
      <c r="CC2" s="207" t="s">
        <v>80</v>
      </c>
      <c r="CD2" s="207"/>
      <c r="CE2" s="207"/>
      <c r="CF2" s="207"/>
      <c r="CG2" s="207"/>
      <c r="CH2" s="207"/>
      <c r="CI2" s="207"/>
      <c r="CJ2" s="207"/>
      <c r="CK2" s="167"/>
      <c r="CL2" s="164"/>
      <c r="CM2" s="172"/>
      <c r="CP2" s="207" t="s">
        <v>80</v>
      </c>
      <c r="CQ2" s="207"/>
      <c r="CR2" s="207"/>
      <c r="CS2" s="207"/>
      <c r="CT2" s="207"/>
      <c r="CU2" s="207"/>
      <c r="CV2" s="207"/>
      <c r="CW2" s="207"/>
      <c r="CX2" s="167"/>
      <c r="CY2" s="164"/>
      <c r="CZ2" s="172"/>
    </row>
    <row r="3" spans="1:104">
      <c r="C3" s="206" t="str">
        <f>'stu1'!C3:Q3</f>
        <v xml:space="preserve">ชั้นมัธยมศึกษาปีที่  1/1     ภาคเรียนที่       ปีการศึกษา  </v>
      </c>
      <c r="D3" s="206"/>
      <c r="E3" s="206"/>
      <c r="F3" s="206"/>
      <c r="G3" s="206"/>
      <c r="H3" s="206"/>
      <c r="I3" s="206"/>
      <c r="J3" s="206"/>
      <c r="K3" s="168"/>
      <c r="L3" s="165"/>
      <c r="M3" s="173"/>
      <c r="P3" s="206" t="str">
        <f>C3</f>
        <v xml:space="preserve">ชั้นมัธยมศึกษาปีที่  1/1     ภาคเรียนที่       ปีการศึกษา  </v>
      </c>
      <c r="Q3" s="206"/>
      <c r="R3" s="206"/>
      <c r="S3" s="206"/>
      <c r="T3" s="206"/>
      <c r="U3" s="206"/>
      <c r="V3" s="206"/>
      <c r="W3" s="206"/>
      <c r="X3" s="168"/>
      <c r="Y3" s="177"/>
      <c r="Z3" s="173"/>
      <c r="AC3" s="206" t="str">
        <f>C3</f>
        <v xml:space="preserve">ชั้นมัธยมศึกษาปีที่  1/1     ภาคเรียนที่       ปีการศึกษา  </v>
      </c>
      <c r="AD3" s="206"/>
      <c r="AE3" s="206"/>
      <c r="AF3" s="206"/>
      <c r="AG3" s="206"/>
      <c r="AH3" s="206"/>
      <c r="AI3" s="206"/>
      <c r="AJ3" s="206"/>
      <c r="AK3" s="168"/>
      <c r="AL3" s="165"/>
      <c r="AM3" s="173"/>
      <c r="AP3" s="206" t="str">
        <f>C3</f>
        <v xml:space="preserve">ชั้นมัธยมศึกษาปีที่  1/1     ภาคเรียนที่       ปีการศึกษา  </v>
      </c>
      <c r="AQ3" s="206"/>
      <c r="AR3" s="206"/>
      <c r="AS3" s="206"/>
      <c r="AT3" s="206"/>
      <c r="AU3" s="206"/>
      <c r="AV3" s="206"/>
      <c r="AW3" s="206"/>
      <c r="AX3" s="168"/>
      <c r="AY3" s="165"/>
      <c r="AZ3" s="173"/>
      <c r="BC3" s="206" t="str">
        <f>C3</f>
        <v xml:space="preserve">ชั้นมัธยมศึกษาปีที่  1/1     ภาคเรียนที่       ปีการศึกษา  </v>
      </c>
      <c r="BD3" s="206"/>
      <c r="BE3" s="206"/>
      <c r="BF3" s="206"/>
      <c r="BG3" s="206"/>
      <c r="BH3" s="206"/>
      <c r="BI3" s="206"/>
      <c r="BJ3" s="206"/>
      <c r="BK3" s="168"/>
      <c r="BL3" s="165"/>
      <c r="BM3" s="173"/>
      <c r="BP3" s="206" t="str">
        <f>C3</f>
        <v xml:space="preserve">ชั้นมัธยมศึกษาปีที่  1/1     ภาคเรียนที่       ปีการศึกษา  </v>
      </c>
      <c r="BQ3" s="206"/>
      <c r="BR3" s="206"/>
      <c r="BS3" s="206"/>
      <c r="BT3" s="206"/>
      <c r="BU3" s="206"/>
      <c r="BV3" s="206"/>
      <c r="BW3" s="206"/>
      <c r="BX3" s="168"/>
      <c r="BY3" s="165"/>
      <c r="BZ3" s="173"/>
      <c r="CC3" s="206" t="str">
        <f>C3</f>
        <v xml:space="preserve">ชั้นมัธยมศึกษาปีที่  1/1     ภาคเรียนที่       ปีการศึกษา  </v>
      </c>
      <c r="CD3" s="206"/>
      <c r="CE3" s="206"/>
      <c r="CF3" s="206"/>
      <c r="CG3" s="206"/>
      <c r="CH3" s="206"/>
      <c r="CI3" s="206"/>
      <c r="CJ3" s="206"/>
      <c r="CK3" s="168"/>
      <c r="CL3" s="165"/>
      <c r="CM3" s="173"/>
      <c r="CP3" s="206" t="str">
        <f>C3</f>
        <v xml:space="preserve">ชั้นมัธยมศึกษาปีที่  1/1     ภาคเรียนที่       ปีการศึกษา  </v>
      </c>
      <c r="CQ3" s="206"/>
      <c r="CR3" s="206"/>
      <c r="CS3" s="206"/>
      <c r="CT3" s="206"/>
      <c r="CU3" s="206"/>
      <c r="CV3" s="206"/>
      <c r="CW3" s="206"/>
      <c r="CX3" s="168"/>
      <c r="CY3" s="165"/>
      <c r="CZ3" s="173"/>
    </row>
    <row r="4" spans="1:104">
      <c r="B4" s="51"/>
      <c r="C4" s="206" t="str">
        <f>"รายวิชา  "&amp;Index!D12&amp;"   รหัสวิชา  "&amp;Index!D13&amp;"    จำนวน  "&amp;Index!H14&amp;"  หน่วยกิต"</f>
        <v>รายวิชา     รหัสวิชา      จำนวน    หน่วยกิต</v>
      </c>
      <c r="D4" s="206"/>
      <c r="E4" s="206"/>
      <c r="F4" s="206"/>
      <c r="G4" s="206"/>
      <c r="H4" s="206"/>
      <c r="I4" s="206"/>
      <c r="J4" s="206"/>
      <c r="K4" s="168"/>
      <c r="L4" s="165"/>
      <c r="M4" s="173"/>
      <c r="O4" s="51"/>
      <c r="P4" s="206" t="str">
        <f>C4</f>
        <v>รายวิชา     รหัสวิชา      จำนวน    หน่วยกิต</v>
      </c>
      <c r="Q4" s="206"/>
      <c r="R4" s="206"/>
      <c r="S4" s="206"/>
      <c r="T4" s="206"/>
      <c r="U4" s="206"/>
      <c r="V4" s="206"/>
      <c r="W4" s="206"/>
      <c r="X4" s="168"/>
      <c r="Y4" s="177"/>
      <c r="Z4" s="173"/>
      <c r="AB4" s="51"/>
      <c r="AC4" s="206" t="str">
        <f>"รายวิชา  "&amp;Index!AD12&amp;"   รหัสวิชา  "&amp;Index!AD13&amp;"    จำนวน  "&amp;Index!AH14&amp;"  หน่วยกิต"</f>
        <v>รายวิชา     รหัสวิชา      จำนวน    หน่วยกิต</v>
      </c>
      <c r="AD4" s="206"/>
      <c r="AE4" s="206"/>
      <c r="AF4" s="206"/>
      <c r="AG4" s="206"/>
      <c r="AH4" s="206"/>
      <c r="AI4" s="206"/>
      <c r="AJ4" s="206"/>
      <c r="AK4" s="168"/>
      <c r="AL4" s="165"/>
      <c r="AM4" s="173"/>
      <c r="AO4" s="51"/>
      <c r="AP4" s="206" t="str">
        <f>"รายวิชา  "&amp;Index!AQ12&amp;"   รหัสวิชา  "&amp;Index!AQ13&amp;"    จำนวน  "&amp;Index!AU14&amp;"  หน่วยกิต"</f>
        <v>รายวิชา     รหัสวิชา      จำนวน    หน่วยกิต</v>
      </c>
      <c r="AQ4" s="206"/>
      <c r="AR4" s="206"/>
      <c r="AS4" s="206"/>
      <c r="AT4" s="206"/>
      <c r="AU4" s="206"/>
      <c r="AV4" s="206"/>
      <c r="AW4" s="206"/>
      <c r="AX4" s="168"/>
      <c r="AY4" s="165"/>
      <c r="AZ4" s="173"/>
      <c r="BB4" s="51"/>
      <c r="BC4" s="206" t="str">
        <f>"รายวิชา  "&amp;Index!BD12&amp;"   รหัสวิชา  "&amp;Index!BD13&amp;"    จำนวน  "&amp;Index!BH14&amp;"  หน่วยกิต"</f>
        <v>รายวิชา     รหัสวิชา      จำนวน    หน่วยกิต</v>
      </c>
      <c r="BD4" s="206"/>
      <c r="BE4" s="206"/>
      <c r="BF4" s="206"/>
      <c r="BG4" s="206"/>
      <c r="BH4" s="206"/>
      <c r="BI4" s="206"/>
      <c r="BJ4" s="206"/>
      <c r="BK4" s="168"/>
      <c r="BL4" s="165"/>
      <c r="BM4" s="173"/>
      <c r="BO4" s="51"/>
      <c r="BP4" s="206" t="str">
        <f>"รายวิชา  "&amp;Index!BQ12&amp;"   รหัสวิชา  "&amp;Index!BQ13&amp;"    จำนวน  "&amp;Index!BU14&amp;"  หน่วยกิต"</f>
        <v>รายวิชา     รหัสวิชา      จำนวน    หน่วยกิต</v>
      </c>
      <c r="BQ4" s="206"/>
      <c r="BR4" s="206"/>
      <c r="BS4" s="206"/>
      <c r="BT4" s="206"/>
      <c r="BU4" s="206"/>
      <c r="BV4" s="206"/>
      <c r="BW4" s="206"/>
      <c r="BX4" s="168"/>
      <c r="BY4" s="165"/>
      <c r="BZ4" s="173"/>
      <c r="CB4" s="51"/>
      <c r="CC4" s="206" t="str">
        <f>"รายวิชา  "&amp;Index!CD12&amp;"   รหัสวิชา  "&amp;Index!CD13&amp;"    จำนวน  "&amp;Index!CH14&amp;"  หน่วยกิต"</f>
        <v>รายวิชา     รหัสวิชา      จำนวน    หน่วยกิต</v>
      </c>
      <c r="CD4" s="206"/>
      <c r="CE4" s="206"/>
      <c r="CF4" s="206"/>
      <c r="CG4" s="206"/>
      <c r="CH4" s="206"/>
      <c r="CI4" s="206"/>
      <c r="CJ4" s="206"/>
      <c r="CK4" s="168"/>
      <c r="CL4" s="165"/>
      <c r="CM4" s="173"/>
      <c r="CO4" s="51"/>
      <c r="CP4" s="206" t="str">
        <f>"รายวิชา  "&amp;Index!CQ12&amp;"   รหัสวิชา  "&amp;Index!CQ13&amp;"    จำนวน  "&amp;Index!CU14&amp;"  หน่วยกิต"</f>
        <v>รายวิชา     รหัสวิชา      จำนวน    หน่วยกิต</v>
      </c>
      <c r="CQ4" s="206"/>
      <c r="CR4" s="206"/>
      <c r="CS4" s="206"/>
      <c r="CT4" s="206"/>
      <c r="CU4" s="206"/>
      <c r="CV4" s="206"/>
      <c r="CW4" s="206"/>
      <c r="CX4" s="168"/>
      <c r="CY4" s="165"/>
      <c r="CZ4" s="173"/>
    </row>
    <row r="5" spans="1:104" ht="27.75">
      <c r="B5" s="51"/>
      <c r="C5" s="205" t="s">
        <v>81</v>
      </c>
      <c r="D5" s="205"/>
      <c r="E5" s="205"/>
      <c r="F5" s="205"/>
      <c r="G5" s="205"/>
      <c r="H5" s="205"/>
      <c r="I5" s="205"/>
      <c r="J5" s="205"/>
      <c r="K5" s="167"/>
      <c r="L5" s="167"/>
      <c r="M5" s="174"/>
      <c r="O5" s="51"/>
      <c r="P5" s="205" t="s">
        <v>485</v>
      </c>
      <c r="Q5" s="205"/>
      <c r="R5" s="205"/>
      <c r="S5" s="205"/>
      <c r="T5" s="205"/>
      <c r="U5" s="205"/>
      <c r="V5" s="205"/>
      <c r="W5" s="205"/>
      <c r="X5" s="167"/>
      <c r="Y5" s="176"/>
      <c r="Z5" s="174"/>
      <c r="AB5" s="51"/>
      <c r="AC5" s="205" t="s">
        <v>486</v>
      </c>
      <c r="AD5" s="205"/>
      <c r="AE5" s="205"/>
      <c r="AF5" s="205"/>
      <c r="AG5" s="205"/>
      <c r="AH5" s="205"/>
      <c r="AI5" s="205"/>
      <c r="AJ5" s="205"/>
      <c r="AK5" s="167"/>
      <c r="AL5" s="167"/>
      <c r="AM5" s="174"/>
      <c r="AO5" s="51"/>
      <c r="AP5" s="205" t="s">
        <v>487</v>
      </c>
      <c r="AQ5" s="205"/>
      <c r="AR5" s="205"/>
      <c r="AS5" s="205"/>
      <c r="AT5" s="205"/>
      <c r="AU5" s="205"/>
      <c r="AV5" s="205"/>
      <c r="AW5" s="205"/>
      <c r="AX5" s="167"/>
      <c r="AY5" s="167"/>
      <c r="AZ5" s="174"/>
      <c r="BB5" s="51"/>
      <c r="BC5" s="205" t="s">
        <v>488</v>
      </c>
      <c r="BD5" s="205"/>
      <c r="BE5" s="205"/>
      <c r="BF5" s="205"/>
      <c r="BG5" s="205"/>
      <c r="BH5" s="205"/>
      <c r="BI5" s="205"/>
      <c r="BJ5" s="205"/>
      <c r="BK5" s="167"/>
      <c r="BL5" s="167"/>
      <c r="BM5" s="174"/>
      <c r="BO5" s="51"/>
      <c r="BP5" s="205" t="s">
        <v>489</v>
      </c>
      <c r="BQ5" s="205"/>
      <c r="BR5" s="205"/>
      <c r="BS5" s="205"/>
      <c r="BT5" s="205"/>
      <c r="BU5" s="205"/>
      <c r="BV5" s="205"/>
      <c r="BW5" s="205"/>
      <c r="BX5" s="167"/>
      <c r="BY5" s="167"/>
      <c r="BZ5" s="174"/>
      <c r="CB5" s="51"/>
      <c r="CC5" s="205" t="s">
        <v>490</v>
      </c>
      <c r="CD5" s="205"/>
      <c r="CE5" s="205"/>
      <c r="CF5" s="205"/>
      <c r="CG5" s="205"/>
      <c r="CH5" s="205"/>
      <c r="CI5" s="205"/>
      <c r="CJ5" s="205"/>
      <c r="CK5" s="167"/>
      <c r="CL5" s="167"/>
      <c r="CM5" s="174"/>
      <c r="CO5" s="51"/>
      <c r="CP5" s="205" t="s">
        <v>491</v>
      </c>
      <c r="CQ5" s="205"/>
      <c r="CR5" s="205"/>
      <c r="CS5" s="205"/>
      <c r="CT5" s="205"/>
      <c r="CU5" s="205"/>
      <c r="CV5" s="205"/>
      <c r="CW5" s="205"/>
      <c r="CX5" s="167"/>
      <c r="CY5" s="167"/>
      <c r="CZ5" s="174"/>
    </row>
    <row r="6" spans="1:104" s="53" customFormat="1" ht="18.75" customHeight="1">
      <c r="A6" s="52"/>
      <c r="B6" s="52"/>
      <c r="C6" s="208" t="s">
        <v>76</v>
      </c>
      <c r="D6" s="209" t="s">
        <v>77</v>
      </c>
      <c r="E6" s="212" t="s">
        <v>79</v>
      </c>
      <c r="F6" s="212"/>
      <c r="G6" s="213" t="s">
        <v>85</v>
      </c>
      <c r="H6" s="214"/>
      <c r="I6" s="214"/>
      <c r="J6" s="215" t="s">
        <v>75</v>
      </c>
      <c r="K6" s="169"/>
      <c r="L6" s="216" t="s">
        <v>75</v>
      </c>
      <c r="M6" s="148"/>
      <c r="N6" s="52"/>
      <c r="O6" s="52"/>
      <c r="P6" s="208" t="s">
        <v>76</v>
      </c>
      <c r="Q6" s="209" t="s">
        <v>77</v>
      </c>
      <c r="R6" s="212" t="s">
        <v>79</v>
      </c>
      <c r="S6" s="212"/>
      <c r="T6" s="213" t="s">
        <v>85</v>
      </c>
      <c r="U6" s="214"/>
      <c r="V6" s="214"/>
      <c r="W6" s="215" t="s">
        <v>75</v>
      </c>
      <c r="X6" s="169"/>
      <c r="Y6" s="204" t="s">
        <v>75</v>
      </c>
      <c r="Z6" s="169"/>
      <c r="AA6" s="52"/>
      <c r="AB6" s="52"/>
      <c r="AC6" s="208" t="s">
        <v>76</v>
      </c>
      <c r="AD6" s="209" t="s">
        <v>77</v>
      </c>
      <c r="AE6" s="212" t="s">
        <v>79</v>
      </c>
      <c r="AF6" s="212"/>
      <c r="AG6" s="213" t="s">
        <v>85</v>
      </c>
      <c r="AH6" s="214"/>
      <c r="AI6" s="214"/>
      <c r="AJ6" s="215" t="s">
        <v>75</v>
      </c>
      <c r="AK6" s="169"/>
      <c r="AL6" s="216" t="s">
        <v>75</v>
      </c>
      <c r="AM6" s="148"/>
      <c r="AN6" s="52"/>
      <c r="AO6" s="52"/>
      <c r="AP6" s="208" t="s">
        <v>76</v>
      </c>
      <c r="AQ6" s="209" t="s">
        <v>77</v>
      </c>
      <c r="AR6" s="212" t="s">
        <v>79</v>
      </c>
      <c r="AS6" s="212"/>
      <c r="AT6" s="213" t="s">
        <v>85</v>
      </c>
      <c r="AU6" s="214"/>
      <c r="AV6" s="214"/>
      <c r="AW6" s="215" t="s">
        <v>75</v>
      </c>
      <c r="AX6" s="169"/>
      <c r="AY6" s="216" t="s">
        <v>75</v>
      </c>
      <c r="AZ6" s="148"/>
      <c r="BA6" s="52"/>
      <c r="BB6" s="52"/>
      <c r="BC6" s="208" t="s">
        <v>76</v>
      </c>
      <c r="BD6" s="209" t="s">
        <v>77</v>
      </c>
      <c r="BE6" s="212" t="s">
        <v>79</v>
      </c>
      <c r="BF6" s="212"/>
      <c r="BG6" s="213" t="s">
        <v>85</v>
      </c>
      <c r="BH6" s="214"/>
      <c r="BI6" s="214"/>
      <c r="BJ6" s="215" t="s">
        <v>75</v>
      </c>
      <c r="BK6" s="169"/>
      <c r="BL6" s="216" t="s">
        <v>75</v>
      </c>
      <c r="BM6" s="148"/>
      <c r="BN6" s="52"/>
      <c r="BO6" s="52"/>
      <c r="BP6" s="208" t="s">
        <v>76</v>
      </c>
      <c r="BQ6" s="209" t="s">
        <v>77</v>
      </c>
      <c r="BR6" s="212" t="s">
        <v>79</v>
      </c>
      <c r="BS6" s="212"/>
      <c r="BT6" s="213" t="s">
        <v>85</v>
      </c>
      <c r="BU6" s="214"/>
      <c r="BV6" s="214"/>
      <c r="BW6" s="215" t="s">
        <v>75</v>
      </c>
      <c r="BX6" s="169"/>
      <c r="BY6" s="216" t="s">
        <v>75</v>
      </c>
      <c r="BZ6" s="148"/>
      <c r="CA6" s="52"/>
      <c r="CB6" s="52"/>
      <c r="CC6" s="208" t="s">
        <v>76</v>
      </c>
      <c r="CD6" s="209" t="s">
        <v>77</v>
      </c>
      <c r="CE6" s="212" t="s">
        <v>79</v>
      </c>
      <c r="CF6" s="212"/>
      <c r="CG6" s="213" t="s">
        <v>85</v>
      </c>
      <c r="CH6" s="214"/>
      <c r="CI6" s="214"/>
      <c r="CJ6" s="215" t="s">
        <v>75</v>
      </c>
      <c r="CK6" s="169"/>
      <c r="CL6" s="216" t="s">
        <v>75</v>
      </c>
      <c r="CM6" s="148"/>
      <c r="CN6" s="52"/>
      <c r="CO6" s="52"/>
      <c r="CP6" s="208" t="s">
        <v>76</v>
      </c>
      <c r="CQ6" s="209" t="s">
        <v>77</v>
      </c>
      <c r="CR6" s="212" t="s">
        <v>79</v>
      </c>
      <c r="CS6" s="212"/>
      <c r="CT6" s="213" t="s">
        <v>85</v>
      </c>
      <c r="CU6" s="214"/>
      <c r="CV6" s="214"/>
      <c r="CW6" s="215" t="s">
        <v>75</v>
      </c>
      <c r="CX6" s="169"/>
      <c r="CY6" s="216" t="s">
        <v>75</v>
      </c>
      <c r="CZ6" s="148"/>
    </row>
    <row r="7" spans="1:104" s="53" customFormat="1" ht="18.75" customHeight="1">
      <c r="A7" s="52"/>
      <c r="B7" s="52"/>
      <c r="C7" s="208"/>
      <c r="D7" s="210"/>
      <c r="E7" s="212"/>
      <c r="F7" s="212"/>
      <c r="G7" s="145" t="s">
        <v>82</v>
      </c>
      <c r="H7" s="146" t="s">
        <v>83</v>
      </c>
      <c r="I7" s="147" t="s">
        <v>84</v>
      </c>
      <c r="J7" s="215"/>
      <c r="K7" s="169"/>
      <c r="L7" s="216"/>
      <c r="M7" s="148"/>
      <c r="N7" s="52"/>
      <c r="O7" s="52"/>
      <c r="P7" s="208"/>
      <c r="Q7" s="210"/>
      <c r="R7" s="212"/>
      <c r="S7" s="212"/>
      <c r="T7" s="145" t="s">
        <v>82</v>
      </c>
      <c r="U7" s="146" t="s">
        <v>83</v>
      </c>
      <c r="V7" s="147" t="s">
        <v>84</v>
      </c>
      <c r="W7" s="215"/>
      <c r="X7" s="169"/>
      <c r="Y7" s="204"/>
      <c r="Z7" s="169"/>
      <c r="AA7" s="52"/>
      <c r="AB7" s="52"/>
      <c r="AC7" s="208"/>
      <c r="AD7" s="210"/>
      <c r="AE7" s="212"/>
      <c r="AF7" s="212"/>
      <c r="AG7" s="145" t="s">
        <v>82</v>
      </c>
      <c r="AH7" s="146" t="s">
        <v>83</v>
      </c>
      <c r="AI7" s="147" t="s">
        <v>84</v>
      </c>
      <c r="AJ7" s="215"/>
      <c r="AK7" s="169"/>
      <c r="AL7" s="216"/>
      <c r="AM7" s="148"/>
      <c r="AN7" s="52"/>
      <c r="AO7" s="52"/>
      <c r="AP7" s="208"/>
      <c r="AQ7" s="210"/>
      <c r="AR7" s="212"/>
      <c r="AS7" s="212"/>
      <c r="AT7" s="145" t="s">
        <v>82</v>
      </c>
      <c r="AU7" s="146" t="s">
        <v>83</v>
      </c>
      <c r="AV7" s="147" t="s">
        <v>84</v>
      </c>
      <c r="AW7" s="215"/>
      <c r="AX7" s="169"/>
      <c r="AY7" s="216"/>
      <c r="AZ7" s="148"/>
      <c r="BA7" s="52"/>
      <c r="BB7" s="52"/>
      <c r="BC7" s="208"/>
      <c r="BD7" s="210"/>
      <c r="BE7" s="212"/>
      <c r="BF7" s="212"/>
      <c r="BG7" s="145" t="s">
        <v>82</v>
      </c>
      <c r="BH7" s="146" t="s">
        <v>83</v>
      </c>
      <c r="BI7" s="147" t="s">
        <v>84</v>
      </c>
      <c r="BJ7" s="215"/>
      <c r="BK7" s="169"/>
      <c r="BL7" s="216"/>
      <c r="BM7" s="148"/>
      <c r="BN7" s="52"/>
      <c r="BO7" s="52"/>
      <c r="BP7" s="208"/>
      <c r="BQ7" s="210"/>
      <c r="BR7" s="212"/>
      <c r="BS7" s="212"/>
      <c r="BT7" s="145" t="s">
        <v>82</v>
      </c>
      <c r="BU7" s="146" t="s">
        <v>83</v>
      </c>
      <c r="BV7" s="147" t="s">
        <v>84</v>
      </c>
      <c r="BW7" s="215"/>
      <c r="BX7" s="169"/>
      <c r="BY7" s="216"/>
      <c r="BZ7" s="148"/>
      <c r="CA7" s="52"/>
      <c r="CB7" s="52"/>
      <c r="CC7" s="208"/>
      <c r="CD7" s="210"/>
      <c r="CE7" s="212"/>
      <c r="CF7" s="212"/>
      <c r="CG7" s="145" t="s">
        <v>82</v>
      </c>
      <c r="CH7" s="146" t="s">
        <v>83</v>
      </c>
      <c r="CI7" s="147" t="s">
        <v>84</v>
      </c>
      <c r="CJ7" s="215"/>
      <c r="CK7" s="169"/>
      <c r="CL7" s="216"/>
      <c r="CM7" s="148"/>
      <c r="CN7" s="52"/>
      <c r="CO7" s="52"/>
      <c r="CP7" s="208"/>
      <c r="CQ7" s="210"/>
      <c r="CR7" s="212"/>
      <c r="CS7" s="212"/>
      <c r="CT7" s="145" t="s">
        <v>82</v>
      </c>
      <c r="CU7" s="146" t="s">
        <v>83</v>
      </c>
      <c r="CV7" s="147" t="s">
        <v>84</v>
      </c>
      <c r="CW7" s="215"/>
      <c r="CX7" s="169"/>
      <c r="CY7" s="216"/>
      <c r="CZ7" s="148"/>
    </row>
    <row r="8" spans="1:104" s="53" customFormat="1" ht="18.75" customHeight="1">
      <c r="A8" s="52"/>
      <c r="B8" s="52"/>
      <c r="C8" s="208"/>
      <c r="D8" s="211"/>
      <c r="E8" s="212"/>
      <c r="F8" s="212"/>
      <c r="G8" s="66" t="s">
        <v>484</v>
      </c>
      <c r="H8" s="64" t="s">
        <v>484</v>
      </c>
      <c r="I8" s="147" t="s">
        <v>484</v>
      </c>
      <c r="J8" s="215"/>
      <c r="K8" s="169"/>
      <c r="L8" s="216"/>
      <c r="M8" s="148"/>
      <c r="N8" s="52"/>
      <c r="O8" s="52"/>
      <c r="P8" s="208"/>
      <c r="Q8" s="211"/>
      <c r="R8" s="212"/>
      <c r="S8" s="212"/>
      <c r="T8" s="66" t="s">
        <v>484</v>
      </c>
      <c r="U8" s="64" t="s">
        <v>484</v>
      </c>
      <c r="V8" s="68" t="s">
        <v>484</v>
      </c>
      <c r="W8" s="215"/>
      <c r="X8" s="169"/>
      <c r="Y8" s="204"/>
      <c r="Z8" s="169"/>
      <c r="AA8" s="52"/>
      <c r="AB8" s="52"/>
      <c r="AC8" s="208"/>
      <c r="AD8" s="211"/>
      <c r="AE8" s="212"/>
      <c r="AF8" s="212"/>
      <c r="AG8" s="66" t="s">
        <v>484</v>
      </c>
      <c r="AH8" s="64" t="s">
        <v>484</v>
      </c>
      <c r="AI8" s="147" t="s">
        <v>484</v>
      </c>
      <c r="AJ8" s="215"/>
      <c r="AK8" s="169"/>
      <c r="AL8" s="216"/>
      <c r="AM8" s="148"/>
      <c r="AN8" s="52"/>
      <c r="AO8" s="52"/>
      <c r="AP8" s="208"/>
      <c r="AQ8" s="211"/>
      <c r="AR8" s="212"/>
      <c r="AS8" s="212"/>
      <c r="AT8" s="66" t="s">
        <v>484</v>
      </c>
      <c r="AU8" s="64" t="s">
        <v>484</v>
      </c>
      <c r="AV8" s="147" t="s">
        <v>484</v>
      </c>
      <c r="AW8" s="215"/>
      <c r="AX8" s="169"/>
      <c r="AY8" s="216"/>
      <c r="AZ8" s="148"/>
      <c r="BA8" s="52"/>
      <c r="BB8" s="52"/>
      <c r="BC8" s="208"/>
      <c r="BD8" s="211"/>
      <c r="BE8" s="212"/>
      <c r="BF8" s="212"/>
      <c r="BG8" s="66" t="s">
        <v>484</v>
      </c>
      <c r="BH8" s="64" t="s">
        <v>484</v>
      </c>
      <c r="BI8" s="147" t="s">
        <v>484</v>
      </c>
      <c r="BJ8" s="215"/>
      <c r="BK8" s="169"/>
      <c r="BL8" s="216"/>
      <c r="BM8" s="148"/>
      <c r="BN8" s="52"/>
      <c r="BO8" s="52"/>
      <c r="BP8" s="208"/>
      <c r="BQ8" s="211"/>
      <c r="BR8" s="212"/>
      <c r="BS8" s="212"/>
      <c r="BT8" s="66" t="s">
        <v>484</v>
      </c>
      <c r="BU8" s="64" t="s">
        <v>484</v>
      </c>
      <c r="BV8" s="147" t="s">
        <v>484</v>
      </c>
      <c r="BW8" s="215"/>
      <c r="BX8" s="169"/>
      <c r="BY8" s="216"/>
      <c r="BZ8" s="148"/>
      <c r="CA8" s="52"/>
      <c r="CB8" s="52"/>
      <c r="CC8" s="208"/>
      <c r="CD8" s="211"/>
      <c r="CE8" s="212"/>
      <c r="CF8" s="212"/>
      <c r="CG8" s="66" t="s">
        <v>484</v>
      </c>
      <c r="CH8" s="64" t="s">
        <v>484</v>
      </c>
      <c r="CI8" s="147" t="s">
        <v>484</v>
      </c>
      <c r="CJ8" s="215"/>
      <c r="CK8" s="169"/>
      <c r="CL8" s="216"/>
      <c r="CM8" s="148"/>
      <c r="CN8" s="52"/>
      <c r="CO8" s="52"/>
      <c r="CP8" s="208"/>
      <c r="CQ8" s="211"/>
      <c r="CR8" s="212"/>
      <c r="CS8" s="212"/>
      <c r="CT8" s="66" t="s">
        <v>484</v>
      </c>
      <c r="CU8" s="64" t="s">
        <v>484</v>
      </c>
      <c r="CV8" s="147" t="s">
        <v>484</v>
      </c>
      <c r="CW8" s="215"/>
      <c r="CX8" s="169"/>
      <c r="CY8" s="216"/>
      <c r="CZ8" s="148"/>
    </row>
    <row r="9" spans="1:104" s="60" customFormat="1" ht="17.45" customHeight="1">
      <c r="A9" s="54"/>
      <c r="B9" s="54"/>
      <c r="C9" s="55">
        <f>IF('stu1'!$C6="","",'stu1'!$C6)</f>
        <v>1</v>
      </c>
      <c r="D9" s="56" t="str">
        <f>IF('stu1'!$D6="","",'stu1'!$D6)</f>
        <v>06046</v>
      </c>
      <c r="E9" s="57" t="str">
        <f>IF('stu1'!$E6="","",'stu1'!$E6)</f>
        <v xml:space="preserve">เด็กชายชยานนท์  </v>
      </c>
      <c r="F9" s="58" t="str">
        <f>IF('stu1'!$F6="","",'stu1'!$F6)</f>
        <v>สีทิพย์</v>
      </c>
      <c r="G9" s="67">
        <v>0</v>
      </c>
      <c r="H9" s="65">
        <v>1</v>
      </c>
      <c r="I9" s="171">
        <v>2</v>
      </c>
      <c r="J9" s="59">
        <f>IFERROR(L9,IF(M9=0,"",M9))</f>
        <v>2</v>
      </c>
      <c r="K9" s="170"/>
      <c r="L9" s="63" t="e">
        <f>MODE(G9:I9)</f>
        <v>#N/A</v>
      </c>
      <c r="M9" s="149">
        <f>IFERROR(L9,MAX(G9:I9))</f>
        <v>2</v>
      </c>
      <c r="N9" s="54"/>
      <c r="O9" s="54"/>
      <c r="P9" s="55">
        <f>IF('stu1'!$C6="","",'stu1'!$C6)</f>
        <v>1</v>
      </c>
      <c r="Q9" s="56" t="str">
        <f>IF('stu1'!$D6="","",'stu1'!$D6)</f>
        <v>06046</v>
      </c>
      <c r="R9" s="57" t="str">
        <f>IF('stu1'!$E6="","",'stu1'!$E6)</f>
        <v xml:space="preserve">เด็กชายชยานนท์  </v>
      </c>
      <c r="S9" s="58" t="str">
        <f>IF('stu1'!$F6="","",'stu1'!$F6)</f>
        <v>สีทิพย์</v>
      </c>
      <c r="T9" s="67">
        <v>1</v>
      </c>
      <c r="U9" s="65">
        <v>3</v>
      </c>
      <c r="V9" s="69">
        <v>2</v>
      </c>
      <c r="W9" s="59">
        <f>IFERROR(Y9,IF(Z9=0,"",Z9))</f>
        <v>3</v>
      </c>
      <c r="X9" s="170"/>
      <c r="Y9" s="178" t="e">
        <f>MODE(T9:V9)</f>
        <v>#N/A</v>
      </c>
      <c r="Z9" s="170">
        <f>IFERROR(Y9,MAX(T9:V9))</f>
        <v>3</v>
      </c>
      <c r="AA9" s="54"/>
      <c r="AB9" s="54"/>
      <c r="AC9" s="55">
        <f>IF('stu1'!$C6="","",'stu1'!$C6)</f>
        <v>1</v>
      </c>
      <c r="AD9" s="56" t="str">
        <f>IF('stu1'!$D6="","",'stu1'!$D6)</f>
        <v>06046</v>
      </c>
      <c r="AE9" s="57" t="str">
        <f>IF('stu1'!$E6="","",'stu1'!$E6)</f>
        <v xml:space="preserve">เด็กชายชยานนท์  </v>
      </c>
      <c r="AF9" s="58" t="str">
        <f>IF('stu1'!$F6="","",'stu1'!$F6)</f>
        <v>สีทิพย์</v>
      </c>
      <c r="AG9" s="67">
        <v>0</v>
      </c>
      <c r="AH9" s="65">
        <v>0</v>
      </c>
      <c r="AI9" s="171">
        <v>2</v>
      </c>
      <c r="AJ9" s="59">
        <f>IFERROR(AL9,IF(AM9=0,"",AM9))</f>
        <v>0</v>
      </c>
      <c r="AK9" s="170"/>
      <c r="AL9" s="63">
        <f>MODE(AG9:AI9)</f>
        <v>0</v>
      </c>
      <c r="AM9" s="149">
        <f>IFERROR(AL9,MAX(AG9:AI9))</f>
        <v>0</v>
      </c>
      <c r="AN9" s="54"/>
      <c r="AO9" s="54"/>
      <c r="AP9" s="55">
        <f>IF('stu1'!$C6="","",'stu1'!$C6)</f>
        <v>1</v>
      </c>
      <c r="AQ9" s="56" t="str">
        <f>IF('stu1'!$D6="","",'stu1'!$D6)</f>
        <v>06046</v>
      </c>
      <c r="AR9" s="57" t="str">
        <f>IF('stu1'!$E6="","",'stu1'!$E6)</f>
        <v xml:space="preserve">เด็กชายชยานนท์  </v>
      </c>
      <c r="AS9" s="58" t="str">
        <f>IF('stu1'!$F6="","",'stu1'!$F6)</f>
        <v>สีทิพย์</v>
      </c>
      <c r="AT9" s="67">
        <v>0</v>
      </c>
      <c r="AU9" s="65">
        <v>0</v>
      </c>
      <c r="AV9" s="171">
        <v>2</v>
      </c>
      <c r="AW9" s="59">
        <f>IFERROR(AY9,IF(AZ9=0,"",AZ9))</f>
        <v>0</v>
      </c>
      <c r="AX9" s="170"/>
      <c r="AY9" s="63">
        <f>MODE(AT9:AV9)</f>
        <v>0</v>
      </c>
      <c r="AZ9" s="149">
        <f>IFERROR(AY9,MAX(AT9:AV9))</f>
        <v>0</v>
      </c>
      <c r="BA9" s="54"/>
      <c r="BB9" s="54"/>
      <c r="BC9" s="55">
        <f>IF('stu1'!$C6="","",'stu1'!$C6)</f>
        <v>1</v>
      </c>
      <c r="BD9" s="56" t="str">
        <f>IF('stu1'!$D6="","",'stu1'!$D6)</f>
        <v>06046</v>
      </c>
      <c r="BE9" s="57" t="str">
        <f>IF('stu1'!$E6="","",'stu1'!$E6)</f>
        <v xml:space="preserve">เด็กชายชยานนท์  </v>
      </c>
      <c r="BF9" s="58" t="str">
        <f>IF('stu1'!$F6="","",'stu1'!$F6)</f>
        <v>สีทิพย์</v>
      </c>
      <c r="BG9" s="67">
        <v>0</v>
      </c>
      <c r="BH9" s="65">
        <v>0</v>
      </c>
      <c r="BI9" s="171">
        <v>2</v>
      </c>
      <c r="BJ9" s="59">
        <f>IFERROR(BL9,IF(BM9=0,"",BM9))</f>
        <v>0</v>
      </c>
      <c r="BK9" s="170"/>
      <c r="BL9" s="63">
        <f>MODE(BG9:BI9)</f>
        <v>0</v>
      </c>
      <c r="BM9" s="149">
        <f>IFERROR(BL9,MAX(BG9:BI9))</f>
        <v>0</v>
      </c>
      <c r="BN9" s="54"/>
      <c r="BO9" s="54"/>
      <c r="BP9" s="55">
        <f>IF('stu1'!$C6="","",'stu1'!$C6)</f>
        <v>1</v>
      </c>
      <c r="BQ9" s="56" t="str">
        <f>IF('stu1'!$D6="","",'stu1'!$D6)</f>
        <v>06046</v>
      </c>
      <c r="BR9" s="57" t="str">
        <f>IF('stu1'!$E6="","",'stu1'!$E6)</f>
        <v xml:space="preserve">เด็กชายชยานนท์  </v>
      </c>
      <c r="BS9" s="58" t="str">
        <f>IF('stu1'!$F6="","",'stu1'!$F6)</f>
        <v>สีทิพย์</v>
      </c>
      <c r="BT9" s="67">
        <v>0</v>
      </c>
      <c r="BU9" s="65">
        <v>0</v>
      </c>
      <c r="BV9" s="171">
        <v>2</v>
      </c>
      <c r="BW9" s="59">
        <f>IFERROR(BY9,IF(BZ9=0,"",BZ9))</f>
        <v>0</v>
      </c>
      <c r="BX9" s="170"/>
      <c r="BY9" s="63">
        <f>MODE(BT9:BV9)</f>
        <v>0</v>
      </c>
      <c r="BZ9" s="149">
        <f>IFERROR(BY9,MAX(BT9:BV9))</f>
        <v>0</v>
      </c>
      <c r="CA9" s="54"/>
      <c r="CB9" s="54"/>
      <c r="CC9" s="55">
        <f>IF('stu1'!$C6="","",'stu1'!$C6)</f>
        <v>1</v>
      </c>
      <c r="CD9" s="56" t="str">
        <f>IF('stu1'!$D6="","",'stu1'!$D6)</f>
        <v>06046</v>
      </c>
      <c r="CE9" s="57" t="str">
        <f>IF('stu1'!$E6="","",'stu1'!$E6)</f>
        <v xml:space="preserve">เด็กชายชยานนท์  </v>
      </c>
      <c r="CF9" s="58" t="str">
        <f>IF('stu1'!$F6="","",'stu1'!$F6)</f>
        <v>สีทิพย์</v>
      </c>
      <c r="CG9" s="67">
        <v>2</v>
      </c>
      <c r="CH9" s="65">
        <v>0</v>
      </c>
      <c r="CI9" s="171">
        <v>2</v>
      </c>
      <c r="CJ9" s="59">
        <f>IFERROR(CL9,IF(CM9=0,"",CM9))</f>
        <v>2</v>
      </c>
      <c r="CK9" s="170"/>
      <c r="CL9" s="63">
        <f>MODE(CG9:CI9)</f>
        <v>2</v>
      </c>
      <c r="CM9" s="149">
        <f>IFERROR(CL9,MAX(CG9:CI9))</f>
        <v>2</v>
      </c>
      <c r="CN9" s="54"/>
      <c r="CO9" s="54"/>
      <c r="CP9" s="55">
        <f>IF('stu1'!$C6="","",'stu1'!$C6)</f>
        <v>1</v>
      </c>
      <c r="CQ9" s="56" t="str">
        <f>IF('stu1'!$D6="","",'stu1'!$D6)</f>
        <v>06046</v>
      </c>
      <c r="CR9" s="57" t="str">
        <f>IF('stu1'!$E6="","",'stu1'!$E6)</f>
        <v xml:space="preserve">เด็กชายชยานนท์  </v>
      </c>
      <c r="CS9" s="58" t="str">
        <f>IF('stu1'!$F6="","",'stu1'!$F6)</f>
        <v>สีทิพย์</v>
      </c>
      <c r="CT9" s="67">
        <v>0</v>
      </c>
      <c r="CU9" s="65">
        <v>2</v>
      </c>
      <c r="CV9" s="171">
        <v>2</v>
      </c>
      <c r="CW9" s="59">
        <f>IFERROR(CY9,IF(CZ9=0,"",CZ9))</f>
        <v>2</v>
      </c>
      <c r="CX9" s="170"/>
      <c r="CY9" s="63">
        <f>MODE(CT9:CV9)</f>
        <v>2</v>
      </c>
      <c r="CZ9" s="149">
        <f>IFERROR(CY9,MAX(CT9:CV9))</f>
        <v>2</v>
      </c>
    </row>
    <row r="10" spans="1:104" s="60" customFormat="1" ht="17.45" customHeight="1">
      <c r="A10" s="54"/>
      <c r="B10" s="54"/>
      <c r="C10" s="55">
        <f>IF('stu1'!$C7="","",'stu1'!$C7)</f>
        <v>2</v>
      </c>
      <c r="D10" s="56" t="str">
        <f>IF('stu1'!$D7="","",'stu1'!$D7)</f>
        <v>06047</v>
      </c>
      <c r="E10" s="57" t="str">
        <f>IF('stu1'!$E7="","",'stu1'!$E7)</f>
        <v xml:space="preserve">เด็กชายฟาริด   </v>
      </c>
      <c r="F10" s="58" t="str">
        <f>IF('stu1'!$F7="","",'stu1'!$F7)</f>
        <v>ทะเลลึก</v>
      </c>
      <c r="G10" s="67">
        <v>0</v>
      </c>
      <c r="H10" s="65">
        <v>1</v>
      </c>
      <c r="I10" s="171">
        <v>2</v>
      </c>
      <c r="J10" s="59">
        <f t="shared" ref="J10:J50" si="0">IFERROR(L10,IF(M10=0,"",M10))</f>
        <v>2</v>
      </c>
      <c r="K10" s="170"/>
      <c r="L10" s="63" t="e">
        <f t="shared" ref="L10:L50" si="1">MODE(G10:I10)</f>
        <v>#N/A</v>
      </c>
      <c r="M10" s="149">
        <f t="shared" ref="M10:M50" si="2">IFERROR(L10,MAX(G10:I10))</f>
        <v>2</v>
      </c>
      <c r="N10" s="54"/>
      <c r="O10" s="54"/>
      <c r="P10" s="55">
        <f>IF('stu1'!$C7="","",'stu1'!$C7)</f>
        <v>2</v>
      </c>
      <c r="Q10" s="56" t="str">
        <f>IF('stu1'!$D7="","",'stu1'!$D7)</f>
        <v>06047</v>
      </c>
      <c r="R10" s="57" t="str">
        <f>IF('stu1'!$E7="","",'stu1'!$E7)</f>
        <v xml:space="preserve">เด็กชายฟาริด   </v>
      </c>
      <c r="S10" s="58" t="str">
        <f>IF('stu1'!$F7="","",'stu1'!$F7)</f>
        <v>ทะเลลึก</v>
      </c>
      <c r="T10" s="67">
        <v>1</v>
      </c>
      <c r="U10" s="65">
        <v>3</v>
      </c>
      <c r="V10" s="69">
        <v>2</v>
      </c>
      <c r="W10" s="59">
        <f t="shared" ref="W10:W50" si="3">IFERROR(Y10,IF(Z10=0,"",Z10))</f>
        <v>3</v>
      </c>
      <c r="X10" s="170"/>
      <c r="Y10" s="178" t="e">
        <f t="shared" ref="Y10:Y50" si="4">MODE(T10:V10)</f>
        <v>#N/A</v>
      </c>
      <c r="Z10" s="170">
        <f t="shared" ref="Z10:Z50" si="5">IFERROR(Y10,MAX(T10:V10))</f>
        <v>3</v>
      </c>
      <c r="AA10" s="54"/>
      <c r="AB10" s="54"/>
      <c r="AC10" s="55">
        <f>IF('stu1'!$C7="","",'stu1'!$C7)</f>
        <v>2</v>
      </c>
      <c r="AD10" s="56" t="str">
        <f>IF('stu1'!$D7="","",'stu1'!$D7)</f>
        <v>06047</v>
      </c>
      <c r="AE10" s="57" t="str">
        <f>IF('stu1'!$E7="","",'stu1'!$E7)</f>
        <v xml:space="preserve">เด็กชายฟาริด   </v>
      </c>
      <c r="AF10" s="58" t="str">
        <f>IF('stu1'!$F7="","",'stu1'!$F7)</f>
        <v>ทะเลลึก</v>
      </c>
      <c r="AG10" s="67">
        <v>0</v>
      </c>
      <c r="AH10" s="65">
        <v>0</v>
      </c>
      <c r="AI10" s="171">
        <v>2</v>
      </c>
      <c r="AJ10" s="59">
        <f t="shared" ref="AJ10:AJ50" si="6">IFERROR(AL10,IF(AM10=0,"",AM10))</f>
        <v>0</v>
      </c>
      <c r="AK10" s="170"/>
      <c r="AL10" s="63">
        <f t="shared" ref="AL10:AL50" si="7">MODE(AG10:AI10)</f>
        <v>0</v>
      </c>
      <c r="AM10" s="149">
        <f t="shared" ref="AM10:AM50" si="8">IFERROR(AL10,MAX(AG10:AI10))</f>
        <v>0</v>
      </c>
      <c r="AN10" s="54"/>
      <c r="AO10" s="54"/>
      <c r="AP10" s="55">
        <f>IF('stu1'!$C7="","",'stu1'!$C7)</f>
        <v>2</v>
      </c>
      <c r="AQ10" s="56" t="str">
        <f>IF('stu1'!$D7="","",'stu1'!$D7)</f>
        <v>06047</v>
      </c>
      <c r="AR10" s="57" t="str">
        <f>IF('stu1'!$E7="","",'stu1'!$E7)</f>
        <v xml:space="preserve">เด็กชายฟาริด   </v>
      </c>
      <c r="AS10" s="58" t="str">
        <f>IF('stu1'!$F7="","",'stu1'!$F7)</f>
        <v>ทะเลลึก</v>
      </c>
      <c r="AT10" s="67">
        <v>0</v>
      </c>
      <c r="AU10" s="65">
        <v>0</v>
      </c>
      <c r="AV10" s="171">
        <v>2</v>
      </c>
      <c r="AW10" s="59">
        <f t="shared" ref="AW10:AW50" si="9">IFERROR(AY10,IF(AZ10=0,"",AZ10))</f>
        <v>0</v>
      </c>
      <c r="AX10" s="170"/>
      <c r="AY10" s="63">
        <f t="shared" ref="AY10:AY50" si="10">MODE(AT10:AV10)</f>
        <v>0</v>
      </c>
      <c r="AZ10" s="149">
        <f t="shared" ref="AZ10:AZ50" si="11">IFERROR(AY10,MAX(AT10:AV10))</f>
        <v>0</v>
      </c>
      <c r="BA10" s="54"/>
      <c r="BB10" s="54"/>
      <c r="BC10" s="55">
        <f>IF('stu1'!$C7="","",'stu1'!$C7)</f>
        <v>2</v>
      </c>
      <c r="BD10" s="56" t="str">
        <f>IF('stu1'!$D7="","",'stu1'!$D7)</f>
        <v>06047</v>
      </c>
      <c r="BE10" s="57" t="str">
        <f>IF('stu1'!$E7="","",'stu1'!$E7)</f>
        <v xml:space="preserve">เด็กชายฟาริด   </v>
      </c>
      <c r="BF10" s="58" t="str">
        <f>IF('stu1'!$F7="","",'stu1'!$F7)</f>
        <v>ทะเลลึก</v>
      </c>
      <c r="BG10" s="67">
        <v>0</v>
      </c>
      <c r="BH10" s="65">
        <v>0</v>
      </c>
      <c r="BI10" s="171">
        <v>2</v>
      </c>
      <c r="BJ10" s="59">
        <f t="shared" ref="BJ10:BJ50" si="12">IFERROR(BL10,IF(BM10=0,"",BM10))</f>
        <v>0</v>
      </c>
      <c r="BK10" s="170"/>
      <c r="BL10" s="63">
        <f t="shared" ref="BL10:BL50" si="13">MODE(BG10:BI10)</f>
        <v>0</v>
      </c>
      <c r="BM10" s="149">
        <f t="shared" ref="BM10:BM50" si="14">IFERROR(BL10,MAX(BG10:BI10))</f>
        <v>0</v>
      </c>
      <c r="BN10" s="54"/>
      <c r="BO10" s="54"/>
      <c r="BP10" s="55">
        <f>IF('stu1'!$C7="","",'stu1'!$C7)</f>
        <v>2</v>
      </c>
      <c r="BQ10" s="56" t="str">
        <f>IF('stu1'!$D7="","",'stu1'!$D7)</f>
        <v>06047</v>
      </c>
      <c r="BR10" s="57" t="str">
        <f>IF('stu1'!$E7="","",'stu1'!$E7)</f>
        <v xml:space="preserve">เด็กชายฟาริด   </v>
      </c>
      <c r="BS10" s="58" t="str">
        <f>IF('stu1'!$F7="","",'stu1'!$F7)</f>
        <v>ทะเลลึก</v>
      </c>
      <c r="BT10" s="67">
        <v>0</v>
      </c>
      <c r="BU10" s="65">
        <v>0</v>
      </c>
      <c r="BV10" s="171">
        <v>2</v>
      </c>
      <c r="BW10" s="59">
        <f t="shared" ref="BW10:BW50" si="15">IFERROR(BY10,IF(BZ10=0,"",BZ10))</f>
        <v>0</v>
      </c>
      <c r="BX10" s="170"/>
      <c r="BY10" s="63">
        <f t="shared" ref="BY10:BY50" si="16">MODE(BT10:BV10)</f>
        <v>0</v>
      </c>
      <c r="BZ10" s="149">
        <f t="shared" ref="BZ10:BZ50" si="17">IFERROR(BY10,MAX(BT10:BV10))</f>
        <v>0</v>
      </c>
      <c r="CA10" s="54"/>
      <c r="CB10" s="54"/>
      <c r="CC10" s="55">
        <f>IF('stu1'!$C7="","",'stu1'!$C7)</f>
        <v>2</v>
      </c>
      <c r="CD10" s="56" t="str">
        <f>IF('stu1'!$D7="","",'stu1'!$D7)</f>
        <v>06047</v>
      </c>
      <c r="CE10" s="57" t="str">
        <f>IF('stu1'!$E7="","",'stu1'!$E7)</f>
        <v xml:space="preserve">เด็กชายฟาริด   </v>
      </c>
      <c r="CF10" s="58" t="str">
        <f>IF('stu1'!$F7="","",'stu1'!$F7)</f>
        <v>ทะเลลึก</v>
      </c>
      <c r="CG10" s="67">
        <v>2</v>
      </c>
      <c r="CH10" s="65">
        <v>0</v>
      </c>
      <c r="CI10" s="171">
        <v>2</v>
      </c>
      <c r="CJ10" s="59">
        <f t="shared" ref="CJ10:CJ49" si="18">IFERROR(CL10,IF(CM10=0,"",CM10))</f>
        <v>2</v>
      </c>
      <c r="CK10" s="170"/>
      <c r="CL10" s="63">
        <f t="shared" ref="CL10:CL50" si="19">MODE(CG10:CI10)</f>
        <v>2</v>
      </c>
      <c r="CM10" s="149">
        <f t="shared" ref="CM10:CM50" si="20">IFERROR(CL10,MAX(CG10:CI10))</f>
        <v>2</v>
      </c>
      <c r="CN10" s="54"/>
      <c r="CO10" s="54"/>
      <c r="CP10" s="55">
        <f>IF('stu1'!$C7="","",'stu1'!$C7)</f>
        <v>2</v>
      </c>
      <c r="CQ10" s="56" t="str">
        <f>IF('stu1'!$D7="","",'stu1'!$D7)</f>
        <v>06047</v>
      </c>
      <c r="CR10" s="57" t="str">
        <f>IF('stu1'!$E7="","",'stu1'!$E7)</f>
        <v xml:space="preserve">เด็กชายฟาริด   </v>
      </c>
      <c r="CS10" s="58" t="str">
        <f>IF('stu1'!$F7="","",'stu1'!$F7)</f>
        <v>ทะเลลึก</v>
      </c>
      <c r="CT10" s="67">
        <v>2</v>
      </c>
      <c r="CU10" s="65">
        <v>3</v>
      </c>
      <c r="CV10" s="171">
        <v>2</v>
      </c>
      <c r="CW10" s="59">
        <f t="shared" ref="CW10:CW50" si="21">IFERROR(CY10,IF(CZ10=0,"",CZ10))</f>
        <v>2</v>
      </c>
      <c r="CX10" s="170"/>
      <c r="CY10" s="63">
        <f t="shared" ref="CY10:CY50" si="22">MODE(CT10:CV10)</f>
        <v>2</v>
      </c>
      <c r="CZ10" s="149">
        <f t="shared" ref="CZ10:CZ50" si="23">IFERROR(CY10,MAX(CT10:CV10))</f>
        <v>2</v>
      </c>
    </row>
    <row r="11" spans="1:104" s="60" customFormat="1" ht="17.45" customHeight="1">
      <c r="A11" s="54"/>
      <c r="B11" s="54"/>
      <c r="C11" s="55">
        <f>IF('stu1'!$C8="","",'stu1'!$C8)</f>
        <v>3</v>
      </c>
      <c r="D11" s="56" t="str">
        <f>IF('stu1'!$D8="","",'stu1'!$D8)</f>
        <v>06048</v>
      </c>
      <c r="E11" s="57" t="str">
        <f>IF('stu1'!$E8="","",'stu1'!$E8)</f>
        <v xml:space="preserve">เด็กชายก้าน    </v>
      </c>
      <c r="F11" s="58" t="str">
        <f>IF('stu1'!$F8="","",'stu1'!$F8)</f>
        <v>หนูแดง</v>
      </c>
      <c r="G11" s="67">
        <v>0</v>
      </c>
      <c r="H11" s="65">
        <v>1</v>
      </c>
      <c r="I11" s="171">
        <v>2</v>
      </c>
      <c r="J11" s="59">
        <f t="shared" si="0"/>
        <v>2</v>
      </c>
      <c r="K11" s="170"/>
      <c r="L11" s="63" t="e">
        <f t="shared" si="1"/>
        <v>#N/A</v>
      </c>
      <c r="M11" s="149">
        <f t="shared" si="2"/>
        <v>2</v>
      </c>
      <c r="N11" s="54"/>
      <c r="O11" s="54"/>
      <c r="P11" s="55">
        <f>IF('stu1'!$C8="","",'stu1'!$C8)</f>
        <v>3</v>
      </c>
      <c r="Q11" s="56" t="str">
        <f>IF('stu1'!$D8="","",'stu1'!$D8)</f>
        <v>06048</v>
      </c>
      <c r="R11" s="57" t="str">
        <f>IF('stu1'!$E8="","",'stu1'!$E8)</f>
        <v xml:space="preserve">เด็กชายก้าน    </v>
      </c>
      <c r="S11" s="58" t="str">
        <f>IF('stu1'!$F8="","",'stu1'!$F8)</f>
        <v>หนูแดง</v>
      </c>
      <c r="T11" s="67">
        <v>1</v>
      </c>
      <c r="U11" s="65">
        <v>3</v>
      </c>
      <c r="V11" s="69">
        <v>2</v>
      </c>
      <c r="W11" s="59">
        <f t="shared" si="3"/>
        <v>3</v>
      </c>
      <c r="X11" s="170"/>
      <c r="Y11" s="178" t="e">
        <f t="shared" si="4"/>
        <v>#N/A</v>
      </c>
      <c r="Z11" s="170">
        <f t="shared" si="5"/>
        <v>3</v>
      </c>
      <c r="AA11" s="54"/>
      <c r="AB11" s="54"/>
      <c r="AC11" s="55">
        <f>IF('stu1'!$C8="","",'stu1'!$C8)</f>
        <v>3</v>
      </c>
      <c r="AD11" s="56" t="str">
        <f>IF('stu1'!$D8="","",'stu1'!$D8)</f>
        <v>06048</v>
      </c>
      <c r="AE11" s="57" t="str">
        <f>IF('stu1'!$E8="","",'stu1'!$E8)</f>
        <v xml:space="preserve">เด็กชายก้าน    </v>
      </c>
      <c r="AF11" s="58" t="str">
        <f>IF('stu1'!$F8="","",'stu1'!$F8)</f>
        <v>หนูแดง</v>
      </c>
      <c r="AG11" s="67">
        <v>0</v>
      </c>
      <c r="AH11" s="65">
        <v>0</v>
      </c>
      <c r="AI11" s="171">
        <v>2</v>
      </c>
      <c r="AJ11" s="59">
        <f t="shared" si="6"/>
        <v>0</v>
      </c>
      <c r="AK11" s="170"/>
      <c r="AL11" s="63">
        <f t="shared" si="7"/>
        <v>0</v>
      </c>
      <c r="AM11" s="149">
        <f t="shared" si="8"/>
        <v>0</v>
      </c>
      <c r="AN11" s="54"/>
      <c r="AO11" s="54"/>
      <c r="AP11" s="55">
        <f>IF('stu1'!$C8="","",'stu1'!$C8)</f>
        <v>3</v>
      </c>
      <c r="AQ11" s="56" t="str">
        <f>IF('stu1'!$D8="","",'stu1'!$D8)</f>
        <v>06048</v>
      </c>
      <c r="AR11" s="57" t="str">
        <f>IF('stu1'!$E8="","",'stu1'!$E8)</f>
        <v xml:space="preserve">เด็กชายก้าน    </v>
      </c>
      <c r="AS11" s="58" t="str">
        <f>IF('stu1'!$F8="","",'stu1'!$F8)</f>
        <v>หนูแดง</v>
      </c>
      <c r="AT11" s="67">
        <v>0</v>
      </c>
      <c r="AU11" s="65">
        <v>0</v>
      </c>
      <c r="AV11" s="171">
        <v>2</v>
      </c>
      <c r="AW11" s="59">
        <f t="shared" si="9"/>
        <v>0</v>
      </c>
      <c r="AX11" s="170"/>
      <c r="AY11" s="63">
        <f t="shared" si="10"/>
        <v>0</v>
      </c>
      <c r="AZ11" s="149">
        <f t="shared" si="11"/>
        <v>0</v>
      </c>
      <c r="BA11" s="54"/>
      <c r="BB11" s="54"/>
      <c r="BC11" s="55">
        <f>IF('stu1'!$C8="","",'stu1'!$C8)</f>
        <v>3</v>
      </c>
      <c r="BD11" s="56" t="str">
        <f>IF('stu1'!$D8="","",'stu1'!$D8)</f>
        <v>06048</v>
      </c>
      <c r="BE11" s="57" t="str">
        <f>IF('stu1'!$E8="","",'stu1'!$E8)</f>
        <v xml:space="preserve">เด็กชายก้าน    </v>
      </c>
      <c r="BF11" s="58" t="str">
        <f>IF('stu1'!$F8="","",'stu1'!$F8)</f>
        <v>หนูแดง</v>
      </c>
      <c r="BG11" s="67">
        <v>0</v>
      </c>
      <c r="BH11" s="65">
        <v>0</v>
      </c>
      <c r="BI11" s="171">
        <v>2</v>
      </c>
      <c r="BJ11" s="59">
        <f t="shared" si="12"/>
        <v>0</v>
      </c>
      <c r="BK11" s="170"/>
      <c r="BL11" s="63">
        <f t="shared" si="13"/>
        <v>0</v>
      </c>
      <c r="BM11" s="149">
        <f t="shared" si="14"/>
        <v>0</v>
      </c>
      <c r="BN11" s="54"/>
      <c r="BO11" s="54"/>
      <c r="BP11" s="55">
        <f>IF('stu1'!$C8="","",'stu1'!$C8)</f>
        <v>3</v>
      </c>
      <c r="BQ11" s="56" t="str">
        <f>IF('stu1'!$D8="","",'stu1'!$D8)</f>
        <v>06048</v>
      </c>
      <c r="BR11" s="57" t="str">
        <f>IF('stu1'!$E8="","",'stu1'!$E8)</f>
        <v xml:space="preserve">เด็กชายก้าน    </v>
      </c>
      <c r="BS11" s="58" t="str">
        <f>IF('stu1'!$F8="","",'stu1'!$F8)</f>
        <v>หนูแดง</v>
      </c>
      <c r="BT11" s="67">
        <v>0</v>
      </c>
      <c r="BU11" s="65">
        <v>0</v>
      </c>
      <c r="BV11" s="171">
        <v>2</v>
      </c>
      <c r="BW11" s="59">
        <f t="shared" si="15"/>
        <v>0</v>
      </c>
      <c r="BX11" s="170"/>
      <c r="BY11" s="63">
        <f t="shared" si="16"/>
        <v>0</v>
      </c>
      <c r="BZ11" s="149">
        <f t="shared" si="17"/>
        <v>0</v>
      </c>
      <c r="CA11" s="54"/>
      <c r="CB11" s="54"/>
      <c r="CC11" s="55">
        <f>IF('stu1'!$C8="","",'stu1'!$C8)</f>
        <v>3</v>
      </c>
      <c r="CD11" s="56" t="str">
        <f>IF('stu1'!$D8="","",'stu1'!$D8)</f>
        <v>06048</v>
      </c>
      <c r="CE11" s="57" t="str">
        <f>IF('stu1'!$E8="","",'stu1'!$E8)</f>
        <v xml:space="preserve">เด็กชายก้าน    </v>
      </c>
      <c r="CF11" s="58" t="str">
        <f>IF('stu1'!$F8="","",'stu1'!$F8)</f>
        <v>หนูแดง</v>
      </c>
      <c r="CG11" s="67">
        <v>2</v>
      </c>
      <c r="CH11" s="65">
        <v>0</v>
      </c>
      <c r="CI11" s="171">
        <v>2</v>
      </c>
      <c r="CJ11" s="59">
        <f t="shared" si="18"/>
        <v>2</v>
      </c>
      <c r="CK11" s="170"/>
      <c r="CL11" s="63">
        <f t="shared" si="19"/>
        <v>2</v>
      </c>
      <c r="CM11" s="149">
        <f t="shared" si="20"/>
        <v>2</v>
      </c>
      <c r="CN11" s="54"/>
      <c r="CO11" s="54"/>
      <c r="CP11" s="55">
        <f>IF('stu1'!$C8="","",'stu1'!$C8)</f>
        <v>3</v>
      </c>
      <c r="CQ11" s="56" t="str">
        <f>IF('stu1'!$D8="","",'stu1'!$D8)</f>
        <v>06048</v>
      </c>
      <c r="CR11" s="57" t="str">
        <f>IF('stu1'!$E8="","",'stu1'!$E8)</f>
        <v xml:space="preserve">เด็กชายก้าน    </v>
      </c>
      <c r="CS11" s="58" t="str">
        <f>IF('stu1'!$F8="","",'stu1'!$F8)</f>
        <v>หนูแดง</v>
      </c>
      <c r="CT11" s="67">
        <v>2</v>
      </c>
      <c r="CU11" s="65">
        <v>3</v>
      </c>
      <c r="CV11" s="171">
        <v>2</v>
      </c>
      <c r="CW11" s="59">
        <f t="shared" si="21"/>
        <v>2</v>
      </c>
      <c r="CX11" s="170"/>
      <c r="CY11" s="63">
        <f t="shared" si="22"/>
        <v>2</v>
      </c>
      <c r="CZ11" s="149">
        <f t="shared" si="23"/>
        <v>2</v>
      </c>
    </row>
    <row r="12" spans="1:104" s="60" customFormat="1" ht="17.45" customHeight="1">
      <c r="A12" s="54"/>
      <c r="B12" s="54"/>
      <c r="C12" s="55">
        <f>IF('stu1'!$C9="","",'stu1'!$C9)</f>
        <v>4</v>
      </c>
      <c r="D12" s="56" t="str">
        <f>IF('stu1'!$D9="","",'stu1'!$D9)</f>
        <v>06049</v>
      </c>
      <c r="E12" s="57" t="str">
        <f>IF('stu1'!$E9="","",'stu1'!$E9)</f>
        <v xml:space="preserve">เด็กชายธนโชติ    </v>
      </c>
      <c r="F12" s="58" t="str">
        <f>IF('stu1'!$F9="","",'stu1'!$F9)</f>
        <v>กันตังกุล</v>
      </c>
      <c r="G12" s="67">
        <v>0</v>
      </c>
      <c r="H12" s="65">
        <v>1</v>
      </c>
      <c r="I12" s="171">
        <v>2</v>
      </c>
      <c r="J12" s="59">
        <f t="shared" si="0"/>
        <v>2</v>
      </c>
      <c r="K12" s="170"/>
      <c r="L12" s="63" t="e">
        <f t="shared" si="1"/>
        <v>#N/A</v>
      </c>
      <c r="M12" s="149">
        <f t="shared" si="2"/>
        <v>2</v>
      </c>
      <c r="N12" s="54"/>
      <c r="O12" s="54"/>
      <c r="P12" s="55">
        <f>IF('stu1'!$C9="","",'stu1'!$C9)</f>
        <v>4</v>
      </c>
      <c r="Q12" s="56" t="str">
        <f>IF('stu1'!$D9="","",'stu1'!$D9)</f>
        <v>06049</v>
      </c>
      <c r="R12" s="57" t="str">
        <f>IF('stu1'!$E9="","",'stu1'!$E9)</f>
        <v xml:space="preserve">เด็กชายธนโชติ    </v>
      </c>
      <c r="S12" s="58" t="str">
        <f>IF('stu1'!$F9="","",'stu1'!$F9)</f>
        <v>กันตังกุล</v>
      </c>
      <c r="T12" s="67">
        <v>1</v>
      </c>
      <c r="U12" s="65">
        <v>3</v>
      </c>
      <c r="V12" s="69">
        <v>2</v>
      </c>
      <c r="W12" s="59">
        <f t="shared" si="3"/>
        <v>3</v>
      </c>
      <c r="X12" s="170"/>
      <c r="Y12" s="178" t="e">
        <f t="shared" si="4"/>
        <v>#N/A</v>
      </c>
      <c r="Z12" s="170">
        <f t="shared" si="5"/>
        <v>3</v>
      </c>
      <c r="AA12" s="54"/>
      <c r="AB12" s="54"/>
      <c r="AC12" s="55">
        <f>IF('stu1'!$C9="","",'stu1'!$C9)</f>
        <v>4</v>
      </c>
      <c r="AD12" s="56" t="str">
        <f>IF('stu1'!$D9="","",'stu1'!$D9)</f>
        <v>06049</v>
      </c>
      <c r="AE12" s="57" t="str">
        <f>IF('stu1'!$E9="","",'stu1'!$E9)</f>
        <v xml:space="preserve">เด็กชายธนโชติ    </v>
      </c>
      <c r="AF12" s="58" t="str">
        <f>IF('stu1'!$F9="","",'stu1'!$F9)</f>
        <v>กันตังกุล</v>
      </c>
      <c r="AG12" s="67">
        <v>0</v>
      </c>
      <c r="AH12" s="65">
        <v>0</v>
      </c>
      <c r="AI12" s="171">
        <v>2</v>
      </c>
      <c r="AJ12" s="59">
        <f t="shared" si="6"/>
        <v>0</v>
      </c>
      <c r="AK12" s="170"/>
      <c r="AL12" s="63">
        <f t="shared" si="7"/>
        <v>0</v>
      </c>
      <c r="AM12" s="149">
        <f t="shared" si="8"/>
        <v>0</v>
      </c>
      <c r="AN12" s="54"/>
      <c r="AO12" s="54"/>
      <c r="AP12" s="55">
        <f>IF('stu1'!$C9="","",'stu1'!$C9)</f>
        <v>4</v>
      </c>
      <c r="AQ12" s="56" t="str">
        <f>IF('stu1'!$D9="","",'stu1'!$D9)</f>
        <v>06049</v>
      </c>
      <c r="AR12" s="57" t="str">
        <f>IF('stu1'!$E9="","",'stu1'!$E9)</f>
        <v xml:space="preserve">เด็กชายธนโชติ    </v>
      </c>
      <c r="AS12" s="58" t="str">
        <f>IF('stu1'!$F9="","",'stu1'!$F9)</f>
        <v>กันตังกุล</v>
      </c>
      <c r="AT12" s="67">
        <v>0</v>
      </c>
      <c r="AU12" s="65">
        <v>0</v>
      </c>
      <c r="AV12" s="171">
        <v>2</v>
      </c>
      <c r="AW12" s="59">
        <f t="shared" si="9"/>
        <v>0</v>
      </c>
      <c r="AX12" s="170"/>
      <c r="AY12" s="63">
        <f t="shared" si="10"/>
        <v>0</v>
      </c>
      <c r="AZ12" s="149">
        <f t="shared" si="11"/>
        <v>0</v>
      </c>
      <c r="BA12" s="54"/>
      <c r="BB12" s="54"/>
      <c r="BC12" s="55">
        <f>IF('stu1'!$C9="","",'stu1'!$C9)</f>
        <v>4</v>
      </c>
      <c r="BD12" s="56" t="str">
        <f>IF('stu1'!$D9="","",'stu1'!$D9)</f>
        <v>06049</v>
      </c>
      <c r="BE12" s="57" t="str">
        <f>IF('stu1'!$E9="","",'stu1'!$E9)</f>
        <v xml:space="preserve">เด็กชายธนโชติ    </v>
      </c>
      <c r="BF12" s="58" t="str">
        <f>IF('stu1'!$F9="","",'stu1'!$F9)</f>
        <v>กันตังกุล</v>
      </c>
      <c r="BG12" s="67">
        <v>0</v>
      </c>
      <c r="BH12" s="65">
        <v>0</v>
      </c>
      <c r="BI12" s="171">
        <v>2</v>
      </c>
      <c r="BJ12" s="59">
        <f t="shared" si="12"/>
        <v>0</v>
      </c>
      <c r="BK12" s="170"/>
      <c r="BL12" s="63">
        <f t="shared" si="13"/>
        <v>0</v>
      </c>
      <c r="BM12" s="149">
        <f t="shared" si="14"/>
        <v>0</v>
      </c>
      <c r="BN12" s="54"/>
      <c r="BO12" s="54"/>
      <c r="BP12" s="55">
        <f>IF('stu1'!$C9="","",'stu1'!$C9)</f>
        <v>4</v>
      </c>
      <c r="BQ12" s="56" t="str">
        <f>IF('stu1'!$D9="","",'stu1'!$D9)</f>
        <v>06049</v>
      </c>
      <c r="BR12" s="57" t="str">
        <f>IF('stu1'!$E9="","",'stu1'!$E9)</f>
        <v xml:space="preserve">เด็กชายธนโชติ    </v>
      </c>
      <c r="BS12" s="58" t="str">
        <f>IF('stu1'!$F9="","",'stu1'!$F9)</f>
        <v>กันตังกุล</v>
      </c>
      <c r="BT12" s="67">
        <v>0</v>
      </c>
      <c r="BU12" s="65">
        <v>0</v>
      </c>
      <c r="BV12" s="171">
        <v>2</v>
      </c>
      <c r="BW12" s="59">
        <f t="shared" si="15"/>
        <v>0</v>
      </c>
      <c r="BX12" s="170"/>
      <c r="BY12" s="63">
        <f t="shared" si="16"/>
        <v>0</v>
      </c>
      <c r="BZ12" s="149">
        <f t="shared" si="17"/>
        <v>0</v>
      </c>
      <c r="CA12" s="54"/>
      <c r="CB12" s="54"/>
      <c r="CC12" s="55">
        <f>IF('stu1'!$C9="","",'stu1'!$C9)</f>
        <v>4</v>
      </c>
      <c r="CD12" s="56" t="str">
        <f>IF('stu1'!$D9="","",'stu1'!$D9)</f>
        <v>06049</v>
      </c>
      <c r="CE12" s="57" t="str">
        <f>IF('stu1'!$E9="","",'stu1'!$E9)</f>
        <v xml:space="preserve">เด็กชายธนโชติ    </v>
      </c>
      <c r="CF12" s="58" t="str">
        <f>IF('stu1'!$F9="","",'stu1'!$F9)</f>
        <v>กันตังกุล</v>
      </c>
      <c r="CG12" s="67">
        <v>2</v>
      </c>
      <c r="CH12" s="65">
        <v>0</v>
      </c>
      <c r="CI12" s="171">
        <v>2</v>
      </c>
      <c r="CJ12" s="59">
        <f t="shared" si="18"/>
        <v>2</v>
      </c>
      <c r="CK12" s="170"/>
      <c r="CL12" s="63">
        <f t="shared" si="19"/>
        <v>2</v>
      </c>
      <c r="CM12" s="149">
        <f t="shared" si="20"/>
        <v>2</v>
      </c>
      <c r="CN12" s="54"/>
      <c r="CO12" s="54"/>
      <c r="CP12" s="55">
        <f>IF('stu1'!$C9="","",'stu1'!$C9)</f>
        <v>4</v>
      </c>
      <c r="CQ12" s="56" t="str">
        <f>IF('stu1'!$D9="","",'stu1'!$D9)</f>
        <v>06049</v>
      </c>
      <c r="CR12" s="57" t="str">
        <f>IF('stu1'!$E9="","",'stu1'!$E9)</f>
        <v xml:space="preserve">เด็กชายธนโชติ    </v>
      </c>
      <c r="CS12" s="58" t="str">
        <f>IF('stu1'!$F9="","",'stu1'!$F9)</f>
        <v>กันตังกุล</v>
      </c>
      <c r="CT12" s="67">
        <v>2</v>
      </c>
      <c r="CU12" s="65">
        <v>3</v>
      </c>
      <c r="CV12" s="171">
        <v>2</v>
      </c>
      <c r="CW12" s="59">
        <f t="shared" si="21"/>
        <v>2</v>
      </c>
      <c r="CX12" s="170"/>
      <c r="CY12" s="63">
        <f t="shared" si="22"/>
        <v>2</v>
      </c>
      <c r="CZ12" s="149">
        <f t="shared" si="23"/>
        <v>2</v>
      </c>
    </row>
    <row r="13" spans="1:104" s="60" customFormat="1" ht="17.45" customHeight="1">
      <c r="A13" s="54"/>
      <c r="B13" s="54"/>
      <c r="C13" s="55">
        <f>IF('stu1'!$C10="","",'stu1'!$C10)</f>
        <v>5</v>
      </c>
      <c r="D13" s="56" t="str">
        <f>IF('stu1'!$D10="","",'stu1'!$D10)</f>
        <v>06050</v>
      </c>
      <c r="E13" s="57" t="str">
        <f>IF('stu1'!$E10="","",'stu1'!$E10)</f>
        <v xml:space="preserve">เด็กชายธนาวุฒิ   </v>
      </c>
      <c r="F13" s="58" t="str">
        <f>IF('stu1'!$F10="","",'stu1'!$F10)</f>
        <v>คงเส็ม</v>
      </c>
      <c r="G13" s="67">
        <v>0</v>
      </c>
      <c r="H13" s="65">
        <v>1</v>
      </c>
      <c r="I13" s="171">
        <v>2</v>
      </c>
      <c r="J13" s="59">
        <f t="shared" si="0"/>
        <v>2</v>
      </c>
      <c r="K13" s="170"/>
      <c r="L13" s="63" t="e">
        <f t="shared" si="1"/>
        <v>#N/A</v>
      </c>
      <c r="M13" s="149">
        <f t="shared" si="2"/>
        <v>2</v>
      </c>
      <c r="N13" s="54"/>
      <c r="O13" s="54"/>
      <c r="P13" s="55">
        <f>IF('stu1'!$C10="","",'stu1'!$C10)</f>
        <v>5</v>
      </c>
      <c r="Q13" s="56" t="str">
        <f>IF('stu1'!$D10="","",'stu1'!$D10)</f>
        <v>06050</v>
      </c>
      <c r="R13" s="57" t="str">
        <f>IF('stu1'!$E10="","",'stu1'!$E10)</f>
        <v xml:space="preserve">เด็กชายธนาวุฒิ   </v>
      </c>
      <c r="S13" s="58" t="str">
        <f>IF('stu1'!$F10="","",'stu1'!$F10)</f>
        <v>คงเส็ม</v>
      </c>
      <c r="T13" s="67">
        <v>1</v>
      </c>
      <c r="U13" s="65">
        <v>3</v>
      </c>
      <c r="V13" s="69">
        <v>2</v>
      </c>
      <c r="W13" s="59">
        <f t="shared" si="3"/>
        <v>3</v>
      </c>
      <c r="X13" s="170"/>
      <c r="Y13" s="178" t="e">
        <f t="shared" si="4"/>
        <v>#N/A</v>
      </c>
      <c r="Z13" s="170">
        <f t="shared" si="5"/>
        <v>3</v>
      </c>
      <c r="AA13" s="54"/>
      <c r="AB13" s="54"/>
      <c r="AC13" s="55">
        <f>IF('stu1'!$C10="","",'stu1'!$C10)</f>
        <v>5</v>
      </c>
      <c r="AD13" s="56" t="str">
        <f>IF('stu1'!$D10="","",'stu1'!$D10)</f>
        <v>06050</v>
      </c>
      <c r="AE13" s="57" t="str">
        <f>IF('stu1'!$E10="","",'stu1'!$E10)</f>
        <v xml:space="preserve">เด็กชายธนาวุฒิ   </v>
      </c>
      <c r="AF13" s="58" t="str">
        <f>IF('stu1'!$F10="","",'stu1'!$F10)</f>
        <v>คงเส็ม</v>
      </c>
      <c r="AG13" s="67">
        <v>0</v>
      </c>
      <c r="AH13" s="65">
        <v>0</v>
      </c>
      <c r="AI13" s="171">
        <v>2</v>
      </c>
      <c r="AJ13" s="59">
        <f t="shared" si="6"/>
        <v>0</v>
      </c>
      <c r="AK13" s="170"/>
      <c r="AL13" s="63">
        <f t="shared" si="7"/>
        <v>0</v>
      </c>
      <c r="AM13" s="149">
        <f t="shared" si="8"/>
        <v>0</v>
      </c>
      <c r="AN13" s="54"/>
      <c r="AO13" s="54"/>
      <c r="AP13" s="55">
        <f>IF('stu1'!$C10="","",'stu1'!$C10)</f>
        <v>5</v>
      </c>
      <c r="AQ13" s="56" t="str">
        <f>IF('stu1'!$D10="","",'stu1'!$D10)</f>
        <v>06050</v>
      </c>
      <c r="AR13" s="57" t="str">
        <f>IF('stu1'!$E10="","",'stu1'!$E10)</f>
        <v xml:space="preserve">เด็กชายธนาวุฒิ   </v>
      </c>
      <c r="AS13" s="58" t="str">
        <f>IF('stu1'!$F10="","",'stu1'!$F10)</f>
        <v>คงเส็ม</v>
      </c>
      <c r="AT13" s="67">
        <v>0</v>
      </c>
      <c r="AU13" s="65">
        <v>0</v>
      </c>
      <c r="AV13" s="171">
        <v>2</v>
      </c>
      <c r="AW13" s="59">
        <f t="shared" si="9"/>
        <v>0</v>
      </c>
      <c r="AX13" s="170"/>
      <c r="AY13" s="63">
        <f t="shared" si="10"/>
        <v>0</v>
      </c>
      <c r="AZ13" s="149">
        <f t="shared" si="11"/>
        <v>0</v>
      </c>
      <c r="BA13" s="54"/>
      <c r="BB13" s="54"/>
      <c r="BC13" s="55">
        <f>IF('stu1'!$C10="","",'stu1'!$C10)</f>
        <v>5</v>
      </c>
      <c r="BD13" s="56" t="str">
        <f>IF('stu1'!$D10="","",'stu1'!$D10)</f>
        <v>06050</v>
      </c>
      <c r="BE13" s="57" t="str">
        <f>IF('stu1'!$E10="","",'stu1'!$E10)</f>
        <v xml:space="preserve">เด็กชายธนาวุฒิ   </v>
      </c>
      <c r="BF13" s="58" t="str">
        <f>IF('stu1'!$F10="","",'stu1'!$F10)</f>
        <v>คงเส็ม</v>
      </c>
      <c r="BG13" s="67">
        <v>0</v>
      </c>
      <c r="BH13" s="65">
        <v>0</v>
      </c>
      <c r="BI13" s="171">
        <v>2</v>
      </c>
      <c r="BJ13" s="59">
        <f t="shared" si="12"/>
        <v>0</v>
      </c>
      <c r="BK13" s="170"/>
      <c r="BL13" s="63">
        <f t="shared" si="13"/>
        <v>0</v>
      </c>
      <c r="BM13" s="149">
        <f t="shared" si="14"/>
        <v>0</v>
      </c>
      <c r="BN13" s="54"/>
      <c r="BO13" s="54"/>
      <c r="BP13" s="55">
        <f>IF('stu1'!$C10="","",'stu1'!$C10)</f>
        <v>5</v>
      </c>
      <c r="BQ13" s="56" t="str">
        <f>IF('stu1'!$D10="","",'stu1'!$D10)</f>
        <v>06050</v>
      </c>
      <c r="BR13" s="57" t="str">
        <f>IF('stu1'!$E10="","",'stu1'!$E10)</f>
        <v xml:space="preserve">เด็กชายธนาวุฒิ   </v>
      </c>
      <c r="BS13" s="58" t="str">
        <f>IF('stu1'!$F10="","",'stu1'!$F10)</f>
        <v>คงเส็ม</v>
      </c>
      <c r="BT13" s="67">
        <v>0</v>
      </c>
      <c r="BU13" s="65">
        <v>0</v>
      </c>
      <c r="BV13" s="171">
        <v>2</v>
      </c>
      <c r="BW13" s="59">
        <f t="shared" si="15"/>
        <v>0</v>
      </c>
      <c r="BX13" s="170"/>
      <c r="BY13" s="63">
        <f t="shared" si="16"/>
        <v>0</v>
      </c>
      <c r="BZ13" s="149">
        <f t="shared" si="17"/>
        <v>0</v>
      </c>
      <c r="CA13" s="54"/>
      <c r="CB13" s="54"/>
      <c r="CC13" s="55">
        <f>IF('stu1'!$C10="","",'stu1'!$C10)</f>
        <v>5</v>
      </c>
      <c r="CD13" s="56" t="str">
        <f>IF('stu1'!$D10="","",'stu1'!$D10)</f>
        <v>06050</v>
      </c>
      <c r="CE13" s="57" t="str">
        <f>IF('stu1'!$E10="","",'stu1'!$E10)</f>
        <v xml:space="preserve">เด็กชายธนาวุฒิ   </v>
      </c>
      <c r="CF13" s="58" t="str">
        <f>IF('stu1'!$F10="","",'stu1'!$F10)</f>
        <v>คงเส็ม</v>
      </c>
      <c r="CG13" s="67">
        <v>2</v>
      </c>
      <c r="CH13" s="65">
        <v>0</v>
      </c>
      <c r="CI13" s="171">
        <v>2</v>
      </c>
      <c r="CJ13" s="59">
        <f t="shared" si="18"/>
        <v>2</v>
      </c>
      <c r="CK13" s="170"/>
      <c r="CL13" s="63">
        <f t="shared" si="19"/>
        <v>2</v>
      </c>
      <c r="CM13" s="149">
        <f t="shared" si="20"/>
        <v>2</v>
      </c>
      <c r="CN13" s="54"/>
      <c r="CO13" s="54"/>
      <c r="CP13" s="55">
        <f>IF('stu1'!$C10="","",'stu1'!$C10)</f>
        <v>5</v>
      </c>
      <c r="CQ13" s="56" t="str">
        <f>IF('stu1'!$D10="","",'stu1'!$D10)</f>
        <v>06050</v>
      </c>
      <c r="CR13" s="57" t="str">
        <f>IF('stu1'!$E10="","",'stu1'!$E10)</f>
        <v xml:space="preserve">เด็กชายธนาวุฒิ   </v>
      </c>
      <c r="CS13" s="58" t="str">
        <f>IF('stu1'!$F10="","",'stu1'!$F10)</f>
        <v>คงเส็ม</v>
      </c>
      <c r="CT13" s="67">
        <v>2</v>
      </c>
      <c r="CU13" s="65">
        <v>3</v>
      </c>
      <c r="CV13" s="171">
        <v>2</v>
      </c>
      <c r="CW13" s="59">
        <f t="shared" si="21"/>
        <v>2</v>
      </c>
      <c r="CX13" s="170"/>
      <c r="CY13" s="63">
        <f t="shared" si="22"/>
        <v>2</v>
      </c>
      <c r="CZ13" s="149">
        <f t="shared" si="23"/>
        <v>2</v>
      </c>
    </row>
    <row r="14" spans="1:104" s="60" customFormat="1" ht="17.45" customHeight="1">
      <c r="A14" s="54"/>
      <c r="B14" s="54"/>
      <c r="C14" s="55">
        <f>IF('stu1'!$C11="","",'stu1'!$C11)</f>
        <v>6</v>
      </c>
      <c r="D14" s="56" t="str">
        <f>IF('stu1'!$D11="","",'stu1'!$D11)</f>
        <v>06051</v>
      </c>
      <c r="E14" s="57" t="str">
        <f>IF('stu1'!$E11="","",'stu1'!$E11)</f>
        <v xml:space="preserve">เด็กชายบุญรักษ์   </v>
      </c>
      <c r="F14" s="58" t="str">
        <f>IF('stu1'!$F11="","",'stu1'!$F11)</f>
        <v>พระคง</v>
      </c>
      <c r="G14" s="67">
        <v>0</v>
      </c>
      <c r="H14" s="65">
        <v>1</v>
      </c>
      <c r="I14" s="171">
        <v>2</v>
      </c>
      <c r="J14" s="59">
        <f t="shared" si="0"/>
        <v>2</v>
      </c>
      <c r="K14" s="170"/>
      <c r="L14" s="63" t="e">
        <f t="shared" si="1"/>
        <v>#N/A</v>
      </c>
      <c r="M14" s="149">
        <f t="shared" si="2"/>
        <v>2</v>
      </c>
      <c r="N14" s="54"/>
      <c r="O14" s="54"/>
      <c r="P14" s="55">
        <f>IF('stu1'!$C11="","",'stu1'!$C11)</f>
        <v>6</v>
      </c>
      <c r="Q14" s="56" t="str">
        <f>IF('stu1'!$D11="","",'stu1'!$D11)</f>
        <v>06051</v>
      </c>
      <c r="R14" s="57" t="str">
        <f>IF('stu1'!$E11="","",'stu1'!$E11)</f>
        <v xml:space="preserve">เด็กชายบุญรักษ์   </v>
      </c>
      <c r="S14" s="58" t="str">
        <f>IF('stu1'!$F11="","",'stu1'!$F11)</f>
        <v>พระคง</v>
      </c>
      <c r="T14" s="67">
        <v>1</v>
      </c>
      <c r="U14" s="65">
        <v>3</v>
      </c>
      <c r="V14" s="69">
        <v>2</v>
      </c>
      <c r="W14" s="59">
        <f t="shared" si="3"/>
        <v>3</v>
      </c>
      <c r="X14" s="170"/>
      <c r="Y14" s="178" t="e">
        <f t="shared" si="4"/>
        <v>#N/A</v>
      </c>
      <c r="Z14" s="170">
        <f t="shared" si="5"/>
        <v>3</v>
      </c>
      <c r="AA14" s="54"/>
      <c r="AB14" s="54"/>
      <c r="AC14" s="55">
        <f>IF('stu1'!$C11="","",'stu1'!$C11)</f>
        <v>6</v>
      </c>
      <c r="AD14" s="56" t="str">
        <f>IF('stu1'!$D11="","",'stu1'!$D11)</f>
        <v>06051</v>
      </c>
      <c r="AE14" s="57" t="str">
        <f>IF('stu1'!$E11="","",'stu1'!$E11)</f>
        <v xml:space="preserve">เด็กชายบุญรักษ์   </v>
      </c>
      <c r="AF14" s="58" t="str">
        <f>IF('stu1'!$F11="","",'stu1'!$F11)</f>
        <v>พระคง</v>
      </c>
      <c r="AG14" s="67">
        <v>0</v>
      </c>
      <c r="AH14" s="65">
        <v>0</v>
      </c>
      <c r="AI14" s="171">
        <v>2</v>
      </c>
      <c r="AJ14" s="59">
        <f t="shared" si="6"/>
        <v>0</v>
      </c>
      <c r="AK14" s="170"/>
      <c r="AL14" s="63">
        <f t="shared" si="7"/>
        <v>0</v>
      </c>
      <c r="AM14" s="149">
        <f t="shared" si="8"/>
        <v>0</v>
      </c>
      <c r="AN14" s="54"/>
      <c r="AO14" s="54"/>
      <c r="AP14" s="55">
        <f>IF('stu1'!$C11="","",'stu1'!$C11)</f>
        <v>6</v>
      </c>
      <c r="AQ14" s="56" t="str">
        <f>IF('stu1'!$D11="","",'stu1'!$D11)</f>
        <v>06051</v>
      </c>
      <c r="AR14" s="57" t="str">
        <f>IF('stu1'!$E11="","",'stu1'!$E11)</f>
        <v xml:space="preserve">เด็กชายบุญรักษ์   </v>
      </c>
      <c r="AS14" s="58" t="str">
        <f>IF('stu1'!$F11="","",'stu1'!$F11)</f>
        <v>พระคง</v>
      </c>
      <c r="AT14" s="67">
        <v>0</v>
      </c>
      <c r="AU14" s="65">
        <v>0</v>
      </c>
      <c r="AV14" s="171">
        <v>2</v>
      </c>
      <c r="AW14" s="59">
        <f t="shared" si="9"/>
        <v>0</v>
      </c>
      <c r="AX14" s="170"/>
      <c r="AY14" s="63">
        <f t="shared" si="10"/>
        <v>0</v>
      </c>
      <c r="AZ14" s="149">
        <f t="shared" si="11"/>
        <v>0</v>
      </c>
      <c r="BA14" s="54"/>
      <c r="BB14" s="54"/>
      <c r="BC14" s="55">
        <f>IF('stu1'!$C11="","",'stu1'!$C11)</f>
        <v>6</v>
      </c>
      <c r="BD14" s="56" t="str">
        <f>IF('stu1'!$D11="","",'stu1'!$D11)</f>
        <v>06051</v>
      </c>
      <c r="BE14" s="57" t="str">
        <f>IF('stu1'!$E11="","",'stu1'!$E11)</f>
        <v xml:space="preserve">เด็กชายบุญรักษ์   </v>
      </c>
      <c r="BF14" s="58" t="str">
        <f>IF('stu1'!$F11="","",'stu1'!$F11)</f>
        <v>พระคง</v>
      </c>
      <c r="BG14" s="67">
        <v>0</v>
      </c>
      <c r="BH14" s="65">
        <v>0</v>
      </c>
      <c r="BI14" s="171">
        <v>2</v>
      </c>
      <c r="BJ14" s="59">
        <f t="shared" si="12"/>
        <v>0</v>
      </c>
      <c r="BK14" s="170"/>
      <c r="BL14" s="63">
        <f t="shared" si="13"/>
        <v>0</v>
      </c>
      <c r="BM14" s="149">
        <f t="shared" si="14"/>
        <v>0</v>
      </c>
      <c r="BN14" s="54"/>
      <c r="BO14" s="54"/>
      <c r="BP14" s="55">
        <f>IF('stu1'!$C11="","",'stu1'!$C11)</f>
        <v>6</v>
      </c>
      <c r="BQ14" s="56" t="str">
        <f>IF('stu1'!$D11="","",'stu1'!$D11)</f>
        <v>06051</v>
      </c>
      <c r="BR14" s="57" t="str">
        <f>IF('stu1'!$E11="","",'stu1'!$E11)</f>
        <v xml:space="preserve">เด็กชายบุญรักษ์   </v>
      </c>
      <c r="BS14" s="58" t="str">
        <f>IF('stu1'!$F11="","",'stu1'!$F11)</f>
        <v>พระคง</v>
      </c>
      <c r="BT14" s="67">
        <v>0</v>
      </c>
      <c r="BU14" s="65">
        <v>0</v>
      </c>
      <c r="BV14" s="171">
        <v>2</v>
      </c>
      <c r="BW14" s="59">
        <f t="shared" si="15"/>
        <v>0</v>
      </c>
      <c r="BX14" s="170"/>
      <c r="BY14" s="63">
        <f t="shared" si="16"/>
        <v>0</v>
      </c>
      <c r="BZ14" s="149">
        <f t="shared" si="17"/>
        <v>0</v>
      </c>
      <c r="CA14" s="54"/>
      <c r="CB14" s="54"/>
      <c r="CC14" s="55">
        <f>IF('stu1'!$C11="","",'stu1'!$C11)</f>
        <v>6</v>
      </c>
      <c r="CD14" s="56" t="str">
        <f>IF('stu1'!$D11="","",'stu1'!$D11)</f>
        <v>06051</v>
      </c>
      <c r="CE14" s="57" t="str">
        <f>IF('stu1'!$E11="","",'stu1'!$E11)</f>
        <v xml:space="preserve">เด็กชายบุญรักษ์   </v>
      </c>
      <c r="CF14" s="58" t="str">
        <f>IF('stu1'!$F11="","",'stu1'!$F11)</f>
        <v>พระคง</v>
      </c>
      <c r="CG14" s="67">
        <v>2</v>
      </c>
      <c r="CH14" s="65">
        <v>0</v>
      </c>
      <c r="CI14" s="171">
        <v>2</v>
      </c>
      <c r="CJ14" s="59">
        <f t="shared" si="18"/>
        <v>2</v>
      </c>
      <c r="CK14" s="170"/>
      <c r="CL14" s="63">
        <f t="shared" si="19"/>
        <v>2</v>
      </c>
      <c r="CM14" s="149">
        <f t="shared" si="20"/>
        <v>2</v>
      </c>
      <c r="CN14" s="54"/>
      <c r="CO14" s="54"/>
      <c r="CP14" s="55">
        <f>IF('stu1'!$C11="","",'stu1'!$C11)</f>
        <v>6</v>
      </c>
      <c r="CQ14" s="56" t="str">
        <f>IF('stu1'!$D11="","",'stu1'!$D11)</f>
        <v>06051</v>
      </c>
      <c r="CR14" s="57" t="str">
        <f>IF('stu1'!$E11="","",'stu1'!$E11)</f>
        <v xml:space="preserve">เด็กชายบุญรักษ์   </v>
      </c>
      <c r="CS14" s="58" t="str">
        <f>IF('stu1'!$F11="","",'stu1'!$F11)</f>
        <v>พระคง</v>
      </c>
      <c r="CT14" s="67">
        <v>2</v>
      </c>
      <c r="CU14" s="65">
        <v>3</v>
      </c>
      <c r="CV14" s="171">
        <v>2</v>
      </c>
      <c r="CW14" s="59">
        <f t="shared" si="21"/>
        <v>2</v>
      </c>
      <c r="CX14" s="170"/>
      <c r="CY14" s="63">
        <f t="shared" si="22"/>
        <v>2</v>
      </c>
      <c r="CZ14" s="149">
        <f t="shared" si="23"/>
        <v>2</v>
      </c>
    </row>
    <row r="15" spans="1:104" s="60" customFormat="1" ht="17.45" customHeight="1">
      <c r="A15" s="54"/>
      <c r="B15" s="54"/>
      <c r="C15" s="55">
        <f>IF('stu1'!$C12="","",'stu1'!$C12)</f>
        <v>7</v>
      </c>
      <c r="D15" s="56" t="str">
        <f>IF('stu1'!$D12="","",'stu1'!$D12)</f>
        <v>06052</v>
      </c>
      <c r="E15" s="57" t="str">
        <f>IF('stu1'!$E12="","",'stu1'!$E12)</f>
        <v xml:space="preserve">เด็กชายปริญญา    </v>
      </c>
      <c r="F15" s="58" t="str">
        <f>IF('stu1'!$F12="","",'stu1'!$F12)</f>
        <v>ปานชนะ</v>
      </c>
      <c r="G15" s="67">
        <v>0</v>
      </c>
      <c r="H15" s="65">
        <v>1</v>
      </c>
      <c r="I15" s="171">
        <v>2</v>
      </c>
      <c r="J15" s="59">
        <f t="shared" si="0"/>
        <v>2</v>
      </c>
      <c r="K15" s="170"/>
      <c r="L15" s="63" t="e">
        <f t="shared" si="1"/>
        <v>#N/A</v>
      </c>
      <c r="M15" s="149">
        <f t="shared" si="2"/>
        <v>2</v>
      </c>
      <c r="N15" s="54"/>
      <c r="O15" s="54"/>
      <c r="P15" s="55">
        <f>IF('stu1'!$C12="","",'stu1'!$C12)</f>
        <v>7</v>
      </c>
      <c r="Q15" s="56" t="str">
        <f>IF('stu1'!$D12="","",'stu1'!$D12)</f>
        <v>06052</v>
      </c>
      <c r="R15" s="57" t="str">
        <f>IF('stu1'!$E12="","",'stu1'!$E12)</f>
        <v xml:space="preserve">เด็กชายปริญญา    </v>
      </c>
      <c r="S15" s="58" t="str">
        <f>IF('stu1'!$F12="","",'stu1'!$F12)</f>
        <v>ปานชนะ</v>
      </c>
      <c r="T15" s="67">
        <v>1</v>
      </c>
      <c r="U15" s="65">
        <v>3</v>
      </c>
      <c r="V15" s="69">
        <v>2</v>
      </c>
      <c r="W15" s="59">
        <f t="shared" si="3"/>
        <v>3</v>
      </c>
      <c r="X15" s="170"/>
      <c r="Y15" s="178" t="e">
        <f t="shared" si="4"/>
        <v>#N/A</v>
      </c>
      <c r="Z15" s="170">
        <f t="shared" si="5"/>
        <v>3</v>
      </c>
      <c r="AA15" s="54"/>
      <c r="AB15" s="54"/>
      <c r="AC15" s="55">
        <f>IF('stu1'!$C12="","",'stu1'!$C12)</f>
        <v>7</v>
      </c>
      <c r="AD15" s="56" t="str">
        <f>IF('stu1'!$D12="","",'stu1'!$D12)</f>
        <v>06052</v>
      </c>
      <c r="AE15" s="57" t="str">
        <f>IF('stu1'!$E12="","",'stu1'!$E12)</f>
        <v xml:space="preserve">เด็กชายปริญญา    </v>
      </c>
      <c r="AF15" s="58" t="str">
        <f>IF('stu1'!$F12="","",'stu1'!$F12)</f>
        <v>ปานชนะ</v>
      </c>
      <c r="AG15" s="67">
        <v>0</v>
      </c>
      <c r="AH15" s="65">
        <v>0</v>
      </c>
      <c r="AI15" s="171">
        <v>2</v>
      </c>
      <c r="AJ15" s="59">
        <f t="shared" si="6"/>
        <v>0</v>
      </c>
      <c r="AK15" s="170"/>
      <c r="AL15" s="63">
        <f t="shared" si="7"/>
        <v>0</v>
      </c>
      <c r="AM15" s="149">
        <f t="shared" si="8"/>
        <v>0</v>
      </c>
      <c r="AN15" s="54"/>
      <c r="AO15" s="54"/>
      <c r="AP15" s="55">
        <f>IF('stu1'!$C12="","",'stu1'!$C12)</f>
        <v>7</v>
      </c>
      <c r="AQ15" s="56" t="str">
        <f>IF('stu1'!$D12="","",'stu1'!$D12)</f>
        <v>06052</v>
      </c>
      <c r="AR15" s="57" t="str">
        <f>IF('stu1'!$E12="","",'stu1'!$E12)</f>
        <v xml:space="preserve">เด็กชายปริญญา    </v>
      </c>
      <c r="AS15" s="58" t="str">
        <f>IF('stu1'!$F12="","",'stu1'!$F12)</f>
        <v>ปานชนะ</v>
      </c>
      <c r="AT15" s="67">
        <v>0</v>
      </c>
      <c r="AU15" s="65">
        <v>0</v>
      </c>
      <c r="AV15" s="171">
        <v>2</v>
      </c>
      <c r="AW15" s="59">
        <f t="shared" si="9"/>
        <v>0</v>
      </c>
      <c r="AX15" s="170"/>
      <c r="AY15" s="63">
        <f t="shared" si="10"/>
        <v>0</v>
      </c>
      <c r="AZ15" s="149">
        <f t="shared" si="11"/>
        <v>0</v>
      </c>
      <c r="BA15" s="54"/>
      <c r="BB15" s="54"/>
      <c r="BC15" s="55">
        <f>IF('stu1'!$C12="","",'stu1'!$C12)</f>
        <v>7</v>
      </c>
      <c r="BD15" s="56" t="str">
        <f>IF('stu1'!$D12="","",'stu1'!$D12)</f>
        <v>06052</v>
      </c>
      <c r="BE15" s="57" t="str">
        <f>IF('stu1'!$E12="","",'stu1'!$E12)</f>
        <v xml:space="preserve">เด็กชายปริญญา    </v>
      </c>
      <c r="BF15" s="58" t="str">
        <f>IF('stu1'!$F12="","",'stu1'!$F12)</f>
        <v>ปานชนะ</v>
      </c>
      <c r="BG15" s="67">
        <v>0</v>
      </c>
      <c r="BH15" s="65">
        <v>0</v>
      </c>
      <c r="BI15" s="171">
        <v>2</v>
      </c>
      <c r="BJ15" s="59">
        <f t="shared" si="12"/>
        <v>0</v>
      </c>
      <c r="BK15" s="170"/>
      <c r="BL15" s="63">
        <f t="shared" si="13"/>
        <v>0</v>
      </c>
      <c r="BM15" s="149">
        <f t="shared" si="14"/>
        <v>0</v>
      </c>
      <c r="BN15" s="54"/>
      <c r="BO15" s="54"/>
      <c r="BP15" s="55">
        <f>IF('stu1'!$C12="","",'stu1'!$C12)</f>
        <v>7</v>
      </c>
      <c r="BQ15" s="56" t="str">
        <f>IF('stu1'!$D12="","",'stu1'!$D12)</f>
        <v>06052</v>
      </c>
      <c r="BR15" s="57" t="str">
        <f>IF('stu1'!$E12="","",'stu1'!$E12)</f>
        <v xml:space="preserve">เด็กชายปริญญา    </v>
      </c>
      <c r="BS15" s="58" t="str">
        <f>IF('stu1'!$F12="","",'stu1'!$F12)</f>
        <v>ปานชนะ</v>
      </c>
      <c r="BT15" s="67">
        <v>0</v>
      </c>
      <c r="BU15" s="65">
        <v>0</v>
      </c>
      <c r="BV15" s="171">
        <v>2</v>
      </c>
      <c r="BW15" s="59">
        <f t="shared" si="15"/>
        <v>0</v>
      </c>
      <c r="BX15" s="170"/>
      <c r="BY15" s="63">
        <f t="shared" si="16"/>
        <v>0</v>
      </c>
      <c r="BZ15" s="149">
        <f t="shared" si="17"/>
        <v>0</v>
      </c>
      <c r="CA15" s="54"/>
      <c r="CB15" s="54"/>
      <c r="CC15" s="55">
        <f>IF('stu1'!$C12="","",'stu1'!$C12)</f>
        <v>7</v>
      </c>
      <c r="CD15" s="56" t="str">
        <f>IF('stu1'!$D12="","",'stu1'!$D12)</f>
        <v>06052</v>
      </c>
      <c r="CE15" s="57" t="str">
        <f>IF('stu1'!$E12="","",'stu1'!$E12)</f>
        <v xml:space="preserve">เด็กชายปริญญา    </v>
      </c>
      <c r="CF15" s="58" t="str">
        <f>IF('stu1'!$F12="","",'stu1'!$F12)</f>
        <v>ปานชนะ</v>
      </c>
      <c r="CG15" s="67">
        <v>2</v>
      </c>
      <c r="CH15" s="65">
        <v>0</v>
      </c>
      <c r="CI15" s="171">
        <v>2</v>
      </c>
      <c r="CJ15" s="59">
        <f t="shared" si="18"/>
        <v>2</v>
      </c>
      <c r="CK15" s="170"/>
      <c r="CL15" s="63">
        <f t="shared" si="19"/>
        <v>2</v>
      </c>
      <c r="CM15" s="149">
        <f t="shared" si="20"/>
        <v>2</v>
      </c>
      <c r="CN15" s="54"/>
      <c r="CO15" s="54"/>
      <c r="CP15" s="55">
        <f>IF('stu1'!$C12="","",'stu1'!$C12)</f>
        <v>7</v>
      </c>
      <c r="CQ15" s="56" t="str">
        <f>IF('stu1'!$D12="","",'stu1'!$D12)</f>
        <v>06052</v>
      </c>
      <c r="CR15" s="57" t="str">
        <f>IF('stu1'!$E12="","",'stu1'!$E12)</f>
        <v xml:space="preserve">เด็กชายปริญญา    </v>
      </c>
      <c r="CS15" s="58" t="str">
        <f>IF('stu1'!$F12="","",'stu1'!$F12)</f>
        <v>ปานชนะ</v>
      </c>
      <c r="CT15" s="67">
        <v>2</v>
      </c>
      <c r="CU15" s="65">
        <v>3</v>
      </c>
      <c r="CV15" s="171">
        <v>2</v>
      </c>
      <c r="CW15" s="59">
        <f t="shared" si="21"/>
        <v>2</v>
      </c>
      <c r="CX15" s="170"/>
      <c r="CY15" s="63">
        <f t="shared" si="22"/>
        <v>2</v>
      </c>
      <c r="CZ15" s="149">
        <f t="shared" si="23"/>
        <v>2</v>
      </c>
    </row>
    <row r="16" spans="1:104" s="60" customFormat="1" ht="17.45" customHeight="1">
      <c r="A16" s="54"/>
      <c r="B16" s="54"/>
      <c r="C16" s="55">
        <f>IF('stu1'!$C13="","",'stu1'!$C13)</f>
        <v>8</v>
      </c>
      <c r="D16" s="56" t="str">
        <f>IF('stu1'!$D13="","",'stu1'!$D13)</f>
        <v>06053</v>
      </c>
      <c r="E16" s="57" t="str">
        <f>IF('stu1'!$E13="","",'stu1'!$E13)</f>
        <v xml:space="preserve">เด็กชายยุนดุ๊บ   </v>
      </c>
      <c r="F16" s="58" t="str">
        <f>IF('stu1'!$F13="","",'stu1'!$F13)</f>
        <v>เส็นทอง</v>
      </c>
      <c r="G16" s="67">
        <v>0</v>
      </c>
      <c r="H16" s="65">
        <v>1</v>
      </c>
      <c r="I16" s="171">
        <v>2</v>
      </c>
      <c r="J16" s="59">
        <f t="shared" si="0"/>
        <v>2</v>
      </c>
      <c r="K16" s="170"/>
      <c r="L16" s="63" t="e">
        <f t="shared" si="1"/>
        <v>#N/A</v>
      </c>
      <c r="M16" s="149">
        <f t="shared" si="2"/>
        <v>2</v>
      </c>
      <c r="N16" s="54"/>
      <c r="O16" s="54"/>
      <c r="P16" s="55">
        <f>IF('stu1'!$C13="","",'stu1'!$C13)</f>
        <v>8</v>
      </c>
      <c r="Q16" s="56" t="str">
        <f>IF('stu1'!$D13="","",'stu1'!$D13)</f>
        <v>06053</v>
      </c>
      <c r="R16" s="57" t="str">
        <f>IF('stu1'!$E13="","",'stu1'!$E13)</f>
        <v xml:space="preserve">เด็กชายยุนดุ๊บ   </v>
      </c>
      <c r="S16" s="58" t="str">
        <f>IF('stu1'!$F13="","",'stu1'!$F13)</f>
        <v>เส็นทอง</v>
      </c>
      <c r="T16" s="67">
        <v>1</v>
      </c>
      <c r="U16" s="65">
        <v>3</v>
      </c>
      <c r="V16" s="69">
        <v>2</v>
      </c>
      <c r="W16" s="59">
        <f t="shared" si="3"/>
        <v>3</v>
      </c>
      <c r="X16" s="170"/>
      <c r="Y16" s="178" t="e">
        <f t="shared" si="4"/>
        <v>#N/A</v>
      </c>
      <c r="Z16" s="170">
        <f t="shared" si="5"/>
        <v>3</v>
      </c>
      <c r="AA16" s="54"/>
      <c r="AB16" s="54"/>
      <c r="AC16" s="55">
        <f>IF('stu1'!$C13="","",'stu1'!$C13)</f>
        <v>8</v>
      </c>
      <c r="AD16" s="56" t="str">
        <f>IF('stu1'!$D13="","",'stu1'!$D13)</f>
        <v>06053</v>
      </c>
      <c r="AE16" s="57" t="str">
        <f>IF('stu1'!$E13="","",'stu1'!$E13)</f>
        <v xml:space="preserve">เด็กชายยุนดุ๊บ   </v>
      </c>
      <c r="AF16" s="58" t="str">
        <f>IF('stu1'!$F13="","",'stu1'!$F13)</f>
        <v>เส็นทอง</v>
      </c>
      <c r="AG16" s="67">
        <v>0</v>
      </c>
      <c r="AH16" s="65">
        <v>0</v>
      </c>
      <c r="AI16" s="171">
        <v>2</v>
      </c>
      <c r="AJ16" s="59">
        <f t="shared" si="6"/>
        <v>0</v>
      </c>
      <c r="AK16" s="170"/>
      <c r="AL16" s="63">
        <f t="shared" si="7"/>
        <v>0</v>
      </c>
      <c r="AM16" s="149">
        <f t="shared" si="8"/>
        <v>0</v>
      </c>
      <c r="AN16" s="54"/>
      <c r="AO16" s="54"/>
      <c r="AP16" s="55">
        <f>IF('stu1'!$C13="","",'stu1'!$C13)</f>
        <v>8</v>
      </c>
      <c r="AQ16" s="56" t="str">
        <f>IF('stu1'!$D13="","",'stu1'!$D13)</f>
        <v>06053</v>
      </c>
      <c r="AR16" s="57" t="str">
        <f>IF('stu1'!$E13="","",'stu1'!$E13)</f>
        <v xml:space="preserve">เด็กชายยุนดุ๊บ   </v>
      </c>
      <c r="AS16" s="58" t="str">
        <f>IF('stu1'!$F13="","",'stu1'!$F13)</f>
        <v>เส็นทอง</v>
      </c>
      <c r="AT16" s="67">
        <v>0</v>
      </c>
      <c r="AU16" s="65">
        <v>0</v>
      </c>
      <c r="AV16" s="171">
        <v>2</v>
      </c>
      <c r="AW16" s="59">
        <f t="shared" si="9"/>
        <v>0</v>
      </c>
      <c r="AX16" s="170"/>
      <c r="AY16" s="63">
        <f t="shared" si="10"/>
        <v>0</v>
      </c>
      <c r="AZ16" s="149">
        <f t="shared" si="11"/>
        <v>0</v>
      </c>
      <c r="BA16" s="54"/>
      <c r="BB16" s="54"/>
      <c r="BC16" s="55">
        <f>IF('stu1'!$C13="","",'stu1'!$C13)</f>
        <v>8</v>
      </c>
      <c r="BD16" s="56" t="str">
        <f>IF('stu1'!$D13="","",'stu1'!$D13)</f>
        <v>06053</v>
      </c>
      <c r="BE16" s="57" t="str">
        <f>IF('stu1'!$E13="","",'stu1'!$E13)</f>
        <v xml:space="preserve">เด็กชายยุนดุ๊บ   </v>
      </c>
      <c r="BF16" s="58" t="str">
        <f>IF('stu1'!$F13="","",'stu1'!$F13)</f>
        <v>เส็นทอง</v>
      </c>
      <c r="BG16" s="67">
        <v>0</v>
      </c>
      <c r="BH16" s="65">
        <v>0</v>
      </c>
      <c r="BI16" s="171">
        <v>2</v>
      </c>
      <c r="BJ16" s="59">
        <f t="shared" si="12"/>
        <v>0</v>
      </c>
      <c r="BK16" s="170"/>
      <c r="BL16" s="63">
        <f t="shared" si="13"/>
        <v>0</v>
      </c>
      <c r="BM16" s="149">
        <f t="shared" si="14"/>
        <v>0</v>
      </c>
      <c r="BN16" s="54"/>
      <c r="BO16" s="54"/>
      <c r="BP16" s="55">
        <f>IF('stu1'!$C13="","",'stu1'!$C13)</f>
        <v>8</v>
      </c>
      <c r="BQ16" s="56" t="str">
        <f>IF('stu1'!$D13="","",'stu1'!$D13)</f>
        <v>06053</v>
      </c>
      <c r="BR16" s="57" t="str">
        <f>IF('stu1'!$E13="","",'stu1'!$E13)</f>
        <v xml:space="preserve">เด็กชายยุนดุ๊บ   </v>
      </c>
      <c r="BS16" s="58" t="str">
        <f>IF('stu1'!$F13="","",'stu1'!$F13)</f>
        <v>เส็นทอง</v>
      </c>
      <c r="BT16" s="67">
        <v>0</v>
      </c>
      <c r="BU16" s="65">
        <v>0</v>
      </c>
      <c r="BV16" s="171">
        <v>2</v>
      </c>
      <c r="BW16" s="59">
        <f t="shared" si="15"/>
        <v>0</v>
      </c>
      <c r="BX16" s="170"/>
      <c r="BY16" s="63">
        <f t="shared" si="16"/>
        <v>0</v>
      </c>
      <c r="BZ16" s="149">
        <f t="shared" si="17"/>
        <v>0</v>
      </c>
      <c r="CA16" s="54"/>
      <c r="CB16" s="54"/>
      <c r="CC16" s="55">
        <f>IF('stu1'!$C13="","",'stu1'!$C13)</f>
        <v>8</v>
      </c>
      <c r="CD16" s="56" t="str">
        <f>IF('stu1'!$D13="","",'stu1'!$D13)</f>
        <v>06053</v>
      </c>
      <c r="CE16" s="57" t="str">
        <f>IF('stu1'!$E13="","",'stu1'!$E13)</f>
        <v xml:space="preserve">เด็กชายยุนดุ๊บ   </v>
      </c>
      <c r="CF16" s="58" t="str">
        <f>IF('stu1'!$F13="","",'stu1'!$F13)</f>
        <v>เส็นทอง</v>
      </c>
      <c r="CG16" s="67">
        <v>2</v>
      </c>
      <c r="CH16" s="65">
        <v>0</v>
      </c>
      <c r="CI16" s="171">
        <v>2</v>
      </c>
      <c r="CJ16" s="59">
        <f t="shared" si="18"/>
        <v>2</v>
      </c>
      <c r="CK16" s="170"/>
      <c r="CL16" s="63">
        <f t="shared" si="19"/>
        <v>2</v>
      </c>
      <c r="CM16" s="149">
        <f t="shared" si="20"/>
        <v>2</v>
      </c>
      <c r="CN16" s="54"/>
      <c r="CO16" s="54"/>
      <c r="CP16" s="55">
        <f>IF('stu1'!$C13="","",'stu1'!$C13)</f>
        <v>8</v>
      </c>
      <c r="CQ16" s="56" t="str">
        <f>IF('stu1'!$D13="","",'stu1'!$D13)</f>
        <v>06053</v>
      </c>
      <c r="CR16" s="57" t="str">
        <f>IF('stu1'!$E13="","",'stu1'!$E13)</f>
        <v xml:space="preserve">เด็กชายยุนดุ๊บ   </v>
      </c>
      <c r="CS16" s="58" t="str">
        <f>IF('stu1'!$F13="","",'stu1'!$F13)</f>
        <v>เส็นทอง</v>
      </c>
      <c r="CT16" s="67">
        <v>2</v>
      </c>
      <c r="CU16" s="65">
        <v>3</v>
      </c>
      <c r="CV16" s="171">
        <v>2</v>
      </c>
      <c r="CW16" s="59">
        <f t="shared" si="21"/>
        <v>2</v>
      </c>
      <c r="CX16" s="170"/>
      <c r="CY16" s="63">
        <f t="shared" si="22"/>
        <v>2</v>
      </c>
      <c r="CZ16" s="149">
        <f t="shared" si="23"/>
        <v>2</v>
      </c>
    </row>
    <row r="17" spans="1:104" s="60" customFormat="1" ht="17.45" customHeight="1">
      <c r="A17" s="54"/>
      <c r="B17" s="54"/>
      <c r="C17" s="55">
        <f>IF('stu1'!$C14="","",'stu1'!$C14)</f>
        <v>9</v>
      </c>
      <c r="D17" s="56" t="str">
        <f>IF('stu1'!$D14="","",'stu1'!$D14)</f>
        <v>06054</v>
      </c>
      <c r="E17" s="57" t="str">
        <f>IF('stu1'!$E14="","",'stu1'!$E14)</f>
        <v xml:space="preserve">เด็กชายุรุ่งโรจน์   </v>
      </c>
      <c r="F17" s="58" t="str">
        <f>IF('stu1'!$F14="","",'stu1'!$F14)</f>
        <v>ทองเกลา</v>
      </c>
      <c r="G17" s="67">
        <v>0</v>
      </c>
      <c r="H17" s="65">
        <v>1</v>
      </c>
      <c r="I17" s="171">
        <v>2</v>
      </c>
      <c r="J17" s="59">
        <f t="shared" si="0"/>
        <v>2</v>
      </c>
      <c r="K17" s="170"/>
      <c r="L17" s="63" t="e">
        <f t="shared" si="1"/>
        <v>#N/A</v>
      </c>
      <c r="M17" s="149">
        <f t="shared" si="2"/>
        <v>2</v>
      </c>
      <c r="N17" s="54"/>
      <c r="O17" s="54"/>
      <c r="P17" s="55">
        <f>IF('stu1'!$C14="","",'stu1'!$C14)</f>
        <v>9</v>
      </c>
      <c r="Q17" s="56" t="str">
        <f>IF('stu1'!$D14="","",'stu1'!$D14)</f>
        <v>06054</v>
      </c>
      <c r="R17" s="57" t="str">
        <f>IF('stu1'!$E14="","",'stu1'!$E14)</f>
        <v xml:space="preserve">เด็กชายุรุ่งโรจน์   </v>
      </c>
      <c r="S17" s="58" t="str">
        <f>IF('stu1'!$F14="","",'stu1'!$F14)</f>
        <v>ทองเกลา</v>
      </c>
      <c r="T17" s="67">
        <v>1</v>
      </c>
      <c r="U17" s="65">
        <v>3</v>
      </c>
      <c r="V17" s="69">
        <v>2</v>
      </c>
      <c r="W17" s="59">
        <f t="shared" si="3"/>
        <v>3</v>
      </c>
      <c r="X17" s="170"/>
      <c r="Y17" s="178" t="e">
        <f t="shared" si="4"/>
        <v>#N/A</v>
      </c>
      <c r="Z17" s="170">
        <f t="shared" si="5"/>
        <v>3</v>
      </c>
      <c r="AA17" s="54"/>
      <c r="AB17" s="54"/>
      <c r="AC17" s="55">
        <f>IF('stu1'!$C14="","",'stu1'!$C14)</f>
        <v>9</v>
      </c>
      <c r="AD17" s="56" t="str">
        <f>IF('stu1'!$D14="","",'stu1'!$D14)</f>
        <v>06054</v>
      </c>
      <c r="AE17" s="57" t="str">
        <f>IF('stu1'!$E14="","",'stu1'!$E14)</f>
        <v xml:space="preserve">เด็กชายุรุ่งโรจน์   </v>
      </c>
      <c r="AF17" s="58" t="str">
        <f>IF('stu1'!$F14="","",'stu1'!$F14)</f>
        <v>ทองเกลา</v>
      </c>
      <c r="AG17" s="67">
        <v>0</v>
      </c>
      <c r="AH17" s="65">
        <v>0</v>
      </c>
      <c r="AI17" s="171">
        <v>2</v>
      </c>
      <c r="AJ17" s="59">
        <f t="shared" si="6"/>
        <v>0</v>
      </c>
      <c r="AK17" s="170"/>
      <c r="AL17" s="63">
        <f t="shared" si="7"/>
        <v>0</v>
      </c>
      <c r="AM17" s="149">
        <f t="shared" si="8"/>
        <v>0</v>
      </c>
      <c r="AN17" s="54"/>
      <c r="AO17" s="54"/>
      <c r="AP17" s="55">
        <f>IF('stu1'!$C14="","",'stu1'!$C14)</f>
        <v>9</v>
      </c>
      <c r="AQ17" s="56" t="str">
        <f>IF('stu1'!$D14="","",'stu1'!$D14)</f>
        <v>06054</v>
      </c>
      <c r="AR17" s="57" t="str">
        <f>IF('stu1'!$E14="","",'stu1'!$E14)</f>
        <v xml:space="preserve">เด็กชายุรุ่งโรจน์   </v>
      </c>
      <c r="AS17" s="58" t="str">
        <f>IF('stu1'!$F14="","",'stu1'!$F14)</f>
        <v>ทองเกลา</v>
      </c>
      <c r="AT17" s="67">
        <v>0</v>
      </c>
      <c r="AU17" s="65">
        <v>0</v>
      </c>
      <c r="AV17" s="171">
        <v>2</v>
      </c>
      <c r="AW17" s="59">
        <f t="shared" si="9"/>
        <v>0</v>
      </c>
      <c r="AX17" s="170"/>
      <c r="AY17" s="63">
        <f t="shared" si="10"/>
        <v>0</v>
      </c>
      <c r="AZ17" s="149">
        <f t="shared" si="11"/>
        <v>0</v>
      </c>
      <c r="BA17" s="54"/>
      <c r="BB17" s="54"/>
      <c r="BC17" s="55">
        <f>IF('stu1'!$C14="","",'stu1'!$C14)</f>
        <v>9</v>
      </c>
      <c r="BD17" s="56" t="str">
        <f>IF('stu1'!$D14="","",'stu1'!$D14)</f>
        <v>06054</v>
      </c>
      <c r="BE17" s="57" t="str">
        <f>IF('stu1'!$E14="","",'stu1'!$E14)</f>
        <v xml:space="preserve">เด็กชายุรุ่งโรจน์   </v>
      </c>
      <c r="BF17" s="58" t="str">
        <f>IF('stu1'!$F14="","",'stu1'!$F14)</f>
        <v>ทองเกลา</v>
      </c>
      <c r="BG17" s="67">
        <v>0</v>
      </c>
      <c r="BH17" s="65">
        <v>0</v>
      </c>
      <c r="BI17" s="171">
        <v>2</v>
      </c>
      <c r="BJ17" s="59">
        <f t="shared" si="12"/>
        <v>0</v>
      </c>
      <c r="BK17" s="170"/>
      <c r="BL17" s="63">
        <f t="shared" si="13"/>
        <v>0</v>
      </c>
      <c r="BM17" s="149">
        <f t="shared" si="14"/>
        <v>0</v>
      </c>
      <c r="BN17" s="54"/>
      <c r="BO17" s="54"/>
      <c r="BP17" s="55">
        <f>IF('stu1'!$C14="","",'stu1'!$C14)</f>
        <v>9</v>
      </c>
      <c r="BQ17" s="56" t="str">
        <f>IF('stu1'!$D14="","",'stu1'!$D14)</f>
        <v>06054</v>
      </c>
      <c r="BR17" s="57" t="str">
        <f>IF('stu1'!$E14="","",'stu1'!$E14)</f>
        <v xml:space="preserve">เด็กชายุรุ่งโรจน์   </v>
      </c>
      <c r="BS17" s="58" t="str">
        <f>IF('stu1'!$F14="","",'stu1'!$F14)</f>
        <v>ทองเกลา</v>
      </c>
      <c r="BT17" s="67">
        <v>0</v>
      </c>
      <c r="BU17" s="65">
        <v>0</v>
      </c>
      <c r="BV17" s="171">
        <v>2</v>
      </c>
      <c r="BW17" s="59">
        <f t="shared" si="15"/>
        <v>0</v>
      </c>
      <c r="BX17" s="170"/>
      <c r="BY17" s="63">
        <f t="shared" si="16"/>
        <v>0</v>
      </c>
      <c r="BZ17" s="149">
        <f t="shared" si="17"/>
        <v>0</v>
      </c>
      <c r="CA17" s="54"/>
      <c r="CB17" s="54"/>
      <c r="CC17" s="55">
        <f>IF('stu1'!$C14="","",'stu1'!$C14)</f>
        <v>9</v>
      </c>
      <c r="CD17" s="56" t="str">
        <f>IF('stu1'!$D14="","",'stu1'!$D14)</f>
        <v>06054</v>
      </c>
      <c r="CE17" s="57" t="str">
        <f>IF('stu1'!$E14="","",'stu1'!$E14)</f>
        <v xml:space="preserve">เด็กชายุรุ่งโรจน์   </v>
      </c>
      <c r="CF17" s="58" t="str">
        <f>IF('stu1'!$F14="","",'stu1'!$F14)</f>
        <v>ทองเกลา</v>
      </c>
      <c r="CG17" s="67">
        <v>2</v>
      </c>
      <c r="CH17" s="65">
        <v>0</v>
      </c>
      <c r="CI17" s="171">
        <v>2</v>
      </c>
      <c r="CJ17" s="59">
        <f t="shared" si="18"/>
        <v>2</v>
      </c>
      <c r="CK17" s="170"/>
      <c r="CL17" s="63">
        <f t="shared" si="19"/>
        <v>2</v>
      </c>
      <c r="CM17" s="149">
        <f t="shared" si="20"/>
        <v>2</v>
      </c>
      <c r="CN17" s="54"/>
      <c r="CO17" s="54"/>
      <c r="CP17" s="55">
        <f>IF('stu1'!$C14="","",'stu1'!$C14)</f>
        <v>9</v>
      </c>
      <c r="CQ17" s="56" t="str">
        <f>IF('stu1'!$D14="","",'stu1'!$D14)</f>
        <v>06054</v>
      </c>
      <c r="CR17" s="57" t="str">
        <f>IF('stu1'!$E14="","",'stu1'!$E14)</f>
        <v xml:space="preserve">เด็กชายุรุ่งโรจน์   </v>
      </c>
      <c r="CS17" s="58" t="str">
        <f>IF('stu1'!$F14="","",'stu1'!$F14)</f>
        <v>ทองเกลา</v>
      </c>
      <c r="CT17" s="67">
        <v>2</v>
      </c>
      <c r="CU17" s="65">
        <v>3</v>
      </c>
      <c r="CV17" s="171">
        <v>2</v>
      </c>
      <c r="CW17" s="59">
        <f t="shared" si="21"/>
        <v>2</v>
      </c>
      <c r="CX17" s="170"/>
      <c r="CY17" s="63">
        <f t="shared" si="22"/>
        <v>2</v>
      </c>
      <c r="CZ17" s="149">
        <f t="shared" si="23"/>
        <v>2</v>
      </c>
    </row>
    <row r="18" spans="1:104" s="60" customFormat="1" ht="17.45" customHeight="1">
      <c r="A18" s="54"/>
      <c r="B18" s="54"/>
      <c r="C18" s="55">
        <f>IF('stu1'!$C15="","",'stu1'!$C15)</f>
        <v>10</v>
      </c>
      <c r="D18" s="56" t="str">
        <f>IF('stu1'!$D15="","",'stu1'!$D15)</f>
        <v>06055</v>
      </c>
      <c r="E18" s="57" t="str">
        <f>IF('stu1'!$E15="","",'stu1'!$E15)</f>
        <v xml:space="preserve">เด็กชายสุภิชัย   </v>
      </c>
      <c r="F18" s="58" t="str">
        <f>IF('stu1'!$F15="","",'stu1'!$F15)</f>
        <v>ทองโสม</v>
      </c>
      <c r="G18" s="67">
        <v>0</v>
      </c>
      <c r="H18" s="65">
        <v>1</v>
      </c>
      <c r="I18" s="171">
        <v>2</v>
      </c>
      <c r="J18" s="59">
        <f t="shared" si="0"/>
        <v>2</v>
      </c>
      <c r="K18" s="170"/>
      <c r="L18" s="63" t="e">
        <f t="shared" si="1"/>
        <v>#N/A</v>
      </c>
      <c r="M18" s="149">
        <f t="shared" si="2"/>
        <v>2</v>
      </c>
      <c r="N18" s="54"/>
      <c r="O18" s="54"/>
      <c r="P18" s="55">
        <f>IF('stu1'!$C15="","",'stu1'!$C15)</f>
        <v>10</v>
      </c>
      <c r="Q18" s="56" t="str">
        <f>IF('stu1'!$D15="","",'stu1'!$D15)</f>
        <v>06055</v>
      </c>
      <c r="R18" s="57" t="str">
        <f>IF('stu1'!$E15="","",'stu1'!$E15)</f>
        <v xml:space="preserve">เด็กชายสุภิชัย   </v>
      </c>
      <c r="S18" s="58" t="str">
        <f>IF('stu1'!$F15="","",'stu1'!$F15)</f>
        <v>ทองโสม</v>
      </c>
      <c r="T18" s="67">
        <v>1</v>
      </c>
      <c r="U18" s="65">
        <v>3</v>
      </c>
      <c r="V18" s="69">
        <v>2</v>
      </c>
      <c r="W18" s="59">
        <f t="shared" si="3"/>
        <v>3</v>
      </c>
      <c r="X18" s="170"/>
      <c r="Y18" s="178" t="e">
        <f t="shared" si="4"/>
        <v>#N/A</v>
      </c>
      <c r="Z18" s="170">
        <f t="shared" si="5"/>
        <v>3</v>
      </c>
      <c r="AA18" s="54"/>
      <c r="AB18" s="54"/>
      <c r="AC18" s="55">
        <f>IF('stu1'!$C15="","",'stu1'!$C15)</f>
        <v>10</v>
      </c>
      <c r="AD18" s="56" t="str">
        <f>IF('stu1'!$D15="","",'stu1'!$D15)</f>
        <v>06055</v>
      </c>
      <c r="AE18" s="57" t="str">
        <f>IF('stu1'!$E15="","",'stu1'!$E15)</f>
        <v xml:space="preserve">เด็กชายสุภิชัย   </v>
      </c>
      <c r="AF18" s="58" t="str">
        <f>IF('stu1'!$F15="","",'stu1'!$F15)</f>
        <v>ทองโสม</v>
      </c>
      <c r="AG18" s="67">
        <v>0</v>
      </c>
      <c r="AH18" s="65">
        <v>0</v>
      </c>
      <c r="AI18" s="171">
        <v>2</v>
      </c>
      <c r="AJ18" s="59">
        <f t="shared" si="6"/>
        <v>0</v>
      </c>
      <c r="AK18" s="170"/>
      <c r="AL18" s="63">
        <f t="shared" si="7"/>
        <v>0</v>
      </c>
      <c r="AM18" s="149">
        <f t="shared" si="8"/>
        <v>0</v>
      </c>
      <c r="AN18" s="54"/>
      <c r="AO18" s="54"/>
      <c r="AP18" s="55">
        <f>IF('stu1'!$C15="","",'stu1'!$C15)</f>
        <v>10</v>
      </c>
      <c r="AQ18" s="56" t="str">
        <f>IF('stu1'!$D15="","",'stu1'!$D15)</f>
        <v>06055</v>
      </c>
      <c r="AR18" s="57" t="str">
        <f>IF('stu1'!$E15="","",'stu1'!$E15)</f>
        <v xml:space="preserve">เด็กชายสุภิชัย   </v>
      </c>
      <c r="AS18" s="58" t="str">
        <f>IF('stu1'!$F15="","",'stu1'!$F15)</f>
        <v>ทองโสม</v>
      </c>
      <c r="AT18" s="67">
        <v>0</v>
      </c>
      <c r="AU18" s="65">
        <v>0</v>
      </c>
      <c r="AV18" s="171">
        <v>2</v>
      </c>
      <c r="AW18" s="59">
        <f t="shared" si="9"/>
        <v>0</v>
      </c>
      <c r="AX18" s="170"/>
      <c r="AY18" s="63">
        <f t="shared" si="10"/>
        <v>0</v>
      </c>
      <c r="AZ18" s="149">
        <f t="shared" si="11"/>
        <v>0</v>
      </c>
      <c r="BA18" s="54"/>
      <c r="BB18" s="54"/>
      <c r="BC18" s="55">
        <f>IF('stu1'!$C15="","",'stu1'!$C15)</f>
        <v>10</v>
      </c>
      <c r="BD18" s="56" t="str">
        <f>IF('stu1'!$D15="","",'stu1'!$D15)</f>
        <v>06055</v>
      </c>
      <c r="BE18" s="57" t="str">
        <f>IF('stu1'!$E15="","",'stu1'!$E15)</f>
        <v xml:space="preserve">เด็กชายสุภิชัย   </v>
      </c>
      <c r="BF18" s="58" t="str">
        <f>IF('stu1'!$F15="","",'stu1'!$F15)</f>
        <v>ทองโสม</v>
      </c>
      <c r="BG18" s="67">
        <v>0</v>
      </c>
      <c r="BH18" s="65">
        <v>0</v>
      </c>
      <c r="BI18" s="171">
        <v>2</v>
      </c>
      <c r="BJ18" s="59">
        <f t="shared" si="12"/>
        <v>0</v>
      </c>
      <c r="BK18" s="170"/>
      <c r="BL18" s="63">
        <f t="shared" si="13"/>
        <v>0</v>
      </c>
      <c r="BM18" s="149">
        <f t="shared" si="14"/>
        <v>0</v>
      </c>
      <c r="BN18" s="54"/>
      <c r="BO18" s="54"/>
      <c r="BP18" s="55">
        <f>IF('stu1'!$C15="","",'stu1'!$C15)</f>
        <v>10</v>
      </c>
      <c r="BQ18" s="56" t="str">
        <f>IF('stu1'!$D15="","",'stu1'!$D15)</f>
        <v>06055</v>
      </c>
      <c r="BR18" s="57" t="str">
        <f>IF('stu1'!$E15="","",'stu1'!$E15)</f>
        <v xml:space="preserve">เด็กชายสุภิชัย   </v>
      </c>
      <c r="BS18" s="58" t="str">
        <f>IF('stu1'!$F15="","",'stu1'!$F15)</f>
        <v>ทองโสม</v>
      </c>
      <c r="BT18" s="67">
        <v>0</v>
      </c>
      <c r="BU18" s="65">
        <v>0</v>
      </c>
      <c r="BV18" s="171">
        <v>2</v>
      </c>
      <c r="BW18" s="59">
        <f t="shared" si="15"/>
        <v>0</v>
      </c>
      <c r="BX18" s="170"/>
      <c r="BY18" s="63">
        <f t="shared" si="16"/>
        <v>0</v>
      </c>
      <c r="BZ18" s="149">
        <f t="shared" si="17"/>
        <v>0</v>
      </c>
      <c r="CA18" s="54"/>
      <c r="CB18" s="54"/>
      <c r="CC18" s="55">
        <f>IF('stu1'!$C15="","",'stu1'!$C15)</f>
        <v>10</v>
      </c>
      <c r="CD18" s="56" t="str">
        <f>IF('stu1'!$D15="","",'stu1'!$D15)</f>
        <v>06055</v>
      </c>
      <c r="CE18" s="57" t="str">
        <f>IF('stu1'!$E15="","",'stu1'!$E15)</f>
        <v xml:space="preserve">เด็กชายสุภิชัย   </v>
      </c>
      <c r="CF18" s="58" t="str">
        <f>IF('stu1'!$F15="","",'stu1'!$F15)</f>
        <v>ทองโสม</v>
      </c>
      <c r="CG18" s="67">
        <v>2</v>
      </c>
      <c r="CH18" s="65">
        <v>0</v>
      </c>
      <c r="CI18" s="171">
        <v>2</v>
      </c>
      <c r="CJ18" s="59">
        <f t="shared" si="18"/>
        <v>2</v>
      </c>
      <c r="CK18" s="170"/>
      <c r="CL18" s="63">
        <f t="shared" si="19"/>
        <v>2</v>
      </c>
      <c r="CM18" s="149">
        <f t="shared" si="20"/>
        <v>2</v>
      </c>
      <c r="CN18" s="54"/>
      <c r="CO18" s="54"/>
      <c r="CP18" s="55">
        <f>IF('stu1'!$C15="","",'stu1'!$C15)</f>
        <v>10</v>
      </c>
      <c r="CQ18" s="56" t="str">
        <f>IF('stu1'!$D15="","",'stu1'!$D15)</f>
        <v>06055</v>
      </c>
      <c r="CR18" s="57" t="str">
        <f>IF('stu1'!$E15="","",'stu1'!$E15)</f>
        <v xml:space="preserve">เด็กชายสุภิชัย   </v>
      </c>
      <c r="CS18" s="58" t="str">
        <f>IF('stu1'!$F15="","",'stu1'!$F15)</f>
        <v>ทองโสม</v>
      </c>
      <c r="CT18" s="67">
        <v>2</v>
      </c>
      <c r="CU18" s="65">
        <v>3</v>
      </c>
      <c r="CV18" s="171">
        <v>2</v>
      </c>
      <c r="CW18" s="59">
        <f t="shared" si="21"/>
        <v>2</v>
      </c>
      <c r="CX18" s="170"/>
      <c r="CY18" s="63">
        <f t="shared" si="22"/>
        <v>2</v>
      </c>
      <c r="CZ18" s="149">
        <f t="shared" si="23"/>
        <v>2</v>
      </c>
    </row>
    <row r="19" spans="1:104" s="60" customFormat="1" ht="17.45" customHeight="1">
      <c r="A19" s="54"/>
      <c r="B19" s="54"/>
      <c r="C19" s="55">
        <f>IF('stu1'!$C16="","",'stu1'!$C16)</f>
        <v>11</v>
      </c>
      <c r="D19" s="56" t="str">
        <f>IF('stu1'!$D16="","",'stu1'!$D16)</f>
        <v>06056</v>
      </c>
      <c r="E19" s="57" t="str">
        <f>IF('stu1'!$E16="","",'stu1'!$E16)</f>
        <v xml:space="preserve">เด็กชายศราวุธ    </v>
      </c>
      <c r="F19" s="58" t="str">
        <f>IF('stu1'!$F16="","",'stu1'!$F16)</f>
        <v>กูมุดา</v>
      </c>
      <c r="G19" s="67">
        <v>0</v>
      </c>
      <c r="H19" s="65">
        <v>1</v>
      </c>
      <c r="I19" s="171">
        <v>2</v>
      </c>
      <c r="J19" s="59">
        <f t="shared" si="0"/>
        <v>2</v>
      </c>
      <c r="K19" s="170"/>
      <c r="L19" s="63" t="e">
        <f t="shared" si="1"/>
        <v>#N/A</v>
      </c>
      <c r="M19" s="149">
        <f t="shared" si="2"/>
        <v>2</v>
      </c>
      <c r="N19" s="54"/>
      <c r="O19" s="54"/>
      <c r="P19" s="55">
        <f>IF('stu1'!$C16="","",'stu1'!$C16)</f>
        <v>11</v>
      </c>
      <c r="Q19" s="56" t="str">
        <f>IF('stu1'!$D16="","",'stu1'!$D16)</f>
        <v>06056</v>
      </c>
      <c r="R19" s="57" t="str">
        <f>IF('stu1'!$E16="","",'stu1'!$E16)</f>
        <v xml:space="preserve">เด็กชายศราวุธ    </v>
      </c>
      <c r="S19" s="58" t="str">
        <f>IF('stu1'!$F16="","",'stu1'!$F16)</f>
        <v>กูมุดา</v>
      </c>
      <c r="T19" s="67">
        <v>1</v>
      </c>
      <c r="U19" s="65">
        <v>3</v>
      </c>
      <c r="V19" s="69">
        <v>2</v>
      </c>
      <c r="W19" s="59">
        <f t="shared" si="3"/>
        <v>3</v>
      </c>
      <c r="X19" s="170"/>
      <c r="Y19" s="178" t="e">
        <f t="shared" si="4"/>
        <v>#N/A</v>
      </c>
      <c r="Z19" s="170">
        <f t="shared" si="5"/>
        <v>3</v>
      </c>
      <c r="AA19" s="54"/>
      <c r="AB19" s="54"/>
      <c r="AC19" s="55">
        <f>IF('stu1'!$C16="","",'stu1'!$C16)</f>
        <v>11</v>
      </c>
      <c r="AD19" s="56" t="str">
        <f>IF('stu1'!$D16="","",'stu1'!$D16)</f>
        <v>06056</v>
      </c>
      <c r="AE19" s="57" t="str">
        <f>IF('stu1'!$E16="","",'stu1'!$E16)</f>
        <v xml:space="preserve">เด็กชายศราวุธ    </v>
      </c>
      <c r="AF19" s="58" t="str">
        <f>IF('stu1'!$F16="","",'stu1'!$F16)</f>
        <v>กูมุดา</v>
      </c>
      <c r="AG19" s="67">
        <v>0</v>
      </c>
      <c r="AH19" s="65">
        <v>0</v>
      </c>
      <c r="AI19" s="171">
        <v>2</v>
      </c>
      <c r="AJ19" s="59">
        <f t="shared" si="6"/>
        <v>0</v>
      </c>
      <c r="AK19" s="170"/>
      <c r="AL19" s="63">
        <f t="shared" si="7"/>
        <v>0</v>
      </c>
      <c r="AM19" s="149">
        <f t="shared" si="8"/>
        <v>0</v>
      </c>
      <c r="AN19" s="54"/>
      <c r="AO19" s="54"/>
      <c r="AP19" s="55">
        <f>IF('stu1'!$C16="","",'stu1'!$C16)</f>
        <v>11</v>
      </c>
      <c r="AQ19" s="56" t="str">
        <f>IF('stu1'!$D16="","",'stu1'!$D16)</f>
        <v>06056</v>
      </c>
      <c r="AR19" s="57" t="str">
        <f>IF('stu1'!$E16="","",'stu1'!$E16)</f>
        <v xml:space="preserve">เด็กชายศราวุธ    </v>
      </c>
      <c r="AS19" s="58" t="str">
        <f>IF('stu1'!$F16="","",'stu1'!$F16)</f>
        <v>กูมุดา</v>
      </c>
      <c r="AT19" s="67">
        <v>0</v>
      </c>
      <c r="AU19" s="65">
        <v>0</v>
      </c>
      <c r="AV19" s="171">
        <v>2</v>
      </c>
      <c r="AW19" s="59">
        <f t="shared" si="9"/>
        <v>0</v>
      </c>
      <c r="AX19" s="170"/>
      <c r="AY19" s="63">
        <f t="shared" si="10"/>
        <v>0</v>
      </c>
      <c r="AZ19" s="149">
        <f t="shared" si="11"/>
        <v>0</v>
      </c>
      <c r="BA19" s="54"/>
      <c r="BB19" s="54"/>
      <c r="BC19" s="55">
        <f>IF('stu1'!$C16="","",'stu1'!$C16)</f>
        <v>11</v>
      </c>
      <c r="BD19" s="56" t="str">
        <f>IF('stu1'!$D16="","",'stu1'!$D16)</f>
        <v>06056</v>
      </c>
      <c r="BE19" s="57" t="str">
        <f>IF('stu1'!$E16="","",'stu1'!$E16)</f>
        <v xml:space="preserve">เด็กชายศราวุธ    </v>
      </c>
      <c r="BF19" s="58" t="str">
        <f>IF('stu1'!$F16="","",'stu1'!$F16)</f>
        <v>กูมุดา</v>
      </c>
      <c r="BG19" s="67">
        <v>0</v>
      </c>
      <c r="BH19" s="65">
        <v>0</v>
      </c>
      <c r="BI19" s="171">
        <v>2</v>
      </c>
      <c r="BJ19" s="59">
        <f t="shared" si="12"/>
        <v>0</v>
      </c>
      <c r="BK19" s="170"/>
      <c r="BL19" s="63">
        <f t="shared" si="13"/>
        <v>0</v>
      </c>
      <c r="BM19" s="149">
        <f t="shared" si="14"/>
        <v>0</v>
      </c>
      <c r="BN19" s="54"/>
      <c r="BO19" s="54"/>
      <c r="BP19" s="55">
        <f>IF('stu1'!$C16="","",'stu1'!$C16)</f>
        <v>11</v>
      </c>
      <c r="BQ19" s="56" t="str">
        <f>IF('stu1'!$D16="","",'stu1'!$D16)</f>
        <v>06056</v>
      </c>
      <c r="BR19" s="57" t="str">
        <f>IF('stu1'!$E16="","",'stu1'!$E16)</f>
        <v xml:space="preserve">เด็กชายศราวุธ    </v>
      </c>
      <c r="BS19" s="58" t="str">
        <f>IF('stu1'!$F16="","",'stu1'!$F16)</f>
        <v>กูมุดา</v>
      </c>
      <c r="BT19" s="67">
        <v>0</v>
      </c>
      <c r="BU19" s="65">
        <v>0</v>
      </c>
      <c r="BV19" s="171">
        <v>2</v>
      </c>
      <c r="BW19" s="59">
        <f t="shared" si="15"/>
        <v>0</v>
      </c>
      <c r="BX19" s="170"/>
      <c r="BY19" s="63">
        <f t="shared" si="16"/>
        <v>0</v>
      </c>
      <c r="BZ19" s="149">
        <f t="shared" si="17"/>
        <v>0</v>
      </c>
      <c r="CA19" s="54"/>
      <c r="CB19" s="54"/>
      <c r="CC19" s="55">
        <f>IF('stu1'!$C16="","",'stu1'!$C16)</f>
        <v>11</v>
      </c>
      <c r="CD19" s="56" t="str">
        <f>IF('stu1'!$D16="","",'stu1'!$D16)</f>
        <v>06056</v>
      </c>
      <c r="CE19" s="57" t="str">
        <f>IF('stu1'!$E16="","",'stu1'!$E16)</f>
        <v xml:space="preserve">เด็กชายศราวุธ    </v>
      </c>
      <c r="CF19" s="58" t="str">
        <f>IF('stu1'!$F16="","",'stu1'!$F16)</f>
        <v>กูมุดา</v>
      </c>
      <c r="CG19" s="67">
        <v>2</v>
      </c>
      <c r="CH19" s="65">
        <v>0</v>
      </c>
      <c r="CI19" s="171">
        <v>2</v>
      </c>
      <c r="CJ19" s="59">
        <f t="shared" si="18"/>
        <v>2</v>
      </c>
      <c r="CK19" s="170"/>
      <c r="CL19" s="63">
        <f t="shared" si="19"/>
        <v>2</v>
      </c>
      <c r="CM19" s="149">
        <f t="shared" si="20"/>
        <v>2</v>
      </c>
      <c r="CN19" s="54"/>
      <c r="CO19" s="54"/>
      <c r="CP19" s="55">
        <f>IF('stu1'!$C16="","",'stu1'!$C16)</f>
        <v>11</v>
      </c>
      <c r="CQ19" s="56" t="str">
        <f>IF('stu1'!$D16="","",'stu1'!$D16)</f>
        <v>06056</v>
      </c>
      <c r="CR19" s="57" t="str">
        <f>IF('stu1'!$E16="","",'stu1'!$E16)</f>
        <v xml:space="preserve">เด็กชายศราวุธ    </v>
      </c>
      <c r="CS19" s="58" t="str">
        <f>IF('stu1'!$F16="","",'stu1'!$F16)</f>
        <v>กูมุดา</v>
      </c>
      <c r="CT19" s="67">
        <v>2</v>
      </c>
      <c r="CU19" s="65">
        <v>3</v>
      </c>
      <c r="CV19" s="171">
        <v>2</v>
      </c>
      <c r="CW19" s="59">
        <f t="shared" si="21"/>
        <v>2</v>
      </c>
      <c r="CX19" s="170"/>
      <c r="CY19" s="63">
        <f t="shared" si="22"/>
        <v>2</v>
      </c>
      <c r="CZ19" s="149">
        <f t="shared" si="23"/>
        <v>2</v>
      </c>
    </row>
    <row r="20" spans="1:104" s="60" customFormat="1" ht="17.45" customHeight="1">
      <c r="A20" s="54"/>
      <c r="B20" s="54"/>
      <c r="C20" s="55">
        <f>IF('stu1'!$C17="","",'stu1'!$C17)</f>
        <v>12</v>
      </c>
      <c r="D20" s="56" t="str">
        <f>IF('stu1'!$D17="","",'stu1'!$D17)</f>
        <v>06057</v>
      </c>
      <c r="E20" s="57" t="str">
        <f>IF('stu1'!$E17="","",'stu1'!$E17)</f>
        <v xml:space="preserve">เด็กชายสานนท์    </v>
      </c>
      <c r="F20" s="58" t="str">
        <f>IF('stu1'!$F17="","",'stu1'!$F17)</f>
        <v>ฉิมลี</v>
      </c>
      <c r="G20" s="67">
        <v>0</v>
      </c>
      <c r="H20" s="65">
        <v>1</v>
      </c>
      <c r="I20" s="171">
        <v>2</v>
      </c>
      <c r="J20" s="59">
        <f t="shared" si="0"/>
        <v>2</v>
      </c>
      <c r="K20" s="170"/>
      <c r="L20" s="63" t="e">
        <f t="shared" si="1"/>
        <v>#N/A</v>
      </c>
      <c r="M20" s="149">
        <f t="shared" si="2"/>
        <v>2</v>
      </c>
      <c r="N20" s="54"/>
      <c r="O20" s="54"/>
      <c r="P20" s="55">
        <f>IF('stu1'!$C17="","",'stu1'!$C17)</f>
        <v>12</v>
      </c>
      <c r="Q20" s="56" t="str">
        <f>IF('stu1'!$D17="","",'stu1'!$D17)</f>
        <v>06057</v>
      </c>
      <c r="R20" s="57" t="str">
        <f>IF('stu1'!$E17="","",'stu1'!$E17)</f>
        <v xml:space="preserve">เด็กชายสานนท์    </v>
      </c>
      <c r="S20" s="58" t="str">
        <f>IF('stu1'!$F17="","",'stu1'!$F17)</f>
        <v>ฉิมลี</v>
      </c>
      <c r="T20" s="67">
        <v>1</v>
      </c>
      <c r="U20" s="65">
        <v>3</v>
      </c>
      <c r="V20" s="69">
        <v>2</v>
      </c>
      <c r="W20" s="59">
        <f t="shared" si="3"/>
        <v>3</v>
      </c>
      <c r="X20" s="170"/>
      <c r="Y20" s="178" t="e">
        <f t="shared" si="4"/>
        <v>#N/A</v>
      </c>
      <c r="Z20" s="170">
        <f t="shared" si="5"/>
        <v>3</v>
      </c>
      <c r="AA20" s="54"/>
      <c r="AB20" s="54"/>
      <c r="AC20" s="55">
        <f>IF('stu1'!$C17="","",'stu1'!$C17)</f>
        <v>12</v>
      </c>
      <c r="AD20" s="56" t="str">
        <f>IF('stu1'!$D17="","",'stu1'!$D17)</f>
        <v>06057</v>
      </c>
      <c r="AE20" s="57" t="str">
        <f>IF('stu1'!$E17="","",'stu1'!$E17)</f>
        <v xml:space="preserve">เด็กชายสานนท์    </v>
      </c>
      <c r="AF20" s="58" t="str">
        <f>IF('stu1'!$F17="","",'stu1'!$F17)</f>
        <v>ฉิมลี</v>
      </c>
      <c r="AG20" s="67">
        <v>0</v>
      </c>
      <c r="AH20" s="65">
        <v>0</v>
      </c>
      <c r="AI20" s="171">
        <v>2</v>
      </c>
      <c r="AJ20" s="59">
        <f t="shared" si="6"/>
        <v>0</v>
      </c>
      <c r="AK20" s="170"/>
      <c r="AL20" s="63">
        <f t="shared" si="7"/>
        <v>0</v>
      </c>
      <c r="AM20" s="149">
        <f t="shared" si="8"/>
        <v>0</v>
      </c>
      <c r="AN20" s="54"/>
      <c r="AO20" s="54"/>
      <c r="AP20" s="55">
        <f>IF('stu1'!$C17="","",'stu1'!$C17)</f>
        <v>12</v>
      </c>
      <c r="AQ20" s="56" t="str">
        <f>IF('stu1'!$D17="","",'stu1'!$D17)</f>
        <v>06057</v>
      </c>
      <c r="AR20" s="57" t="str">
        <f>IF('stu1'!$E17="","",'stu1'!$E17)</f>
        <v xml:space="preserve">เด็กชายสานนท์    </v>
      </c>
      <c r="AS20" s="58" t="str">
        <f>IF('stu1'!$F17="","",'stu1'!$F17)</f>
        <v>ฉิมลี</v>
      </c>
      <c r="AT20" s="67">
        <v>0</v>
      </c>
      <c r="AU20" s="65">
        <v>0</v>
      </c>
      <c r="AV20" s="171">
        <v>2</v>
      </c>
      <c r="AW20" s="59">
        <f t="shared" si="9"/>
        <v>0</v>
      </c>
      <c r="AX20" s="170"/>
      <c r="AY20" s="63">
        <f t="shared" si="10"/>
        <v>0</v>
      </c>
      <c r="AZ20" s="149">
        <f t="shared" si="11"/>
        <v>0</v>
      </c>
      <c r="BA20" s="54"/>
      <c r="BB20" s="54"/>
      <c r="BC20" s="55">
        <f>IF('stu1'!$C17="","",'stu1'!$C17)</f>
        <v>12</v>
      </c>
      <c r="BD20" s="56" t="str">
        <f>IF('stu1'!$D17="","",'stu1'!$D17)</f>
        <v>06057</v>
      </c>
      <c r="BE20" s="57" t="str">
        <f>IF('stu1'!$E17="","",'stu1'!$E17)</f>
        <v xml:space="preserve">เด็กชายสานนท์    </v>
      </c>
      <c r="BF20" s="58" t="str">
        <f>IF('stu1'!$F17="","",'stu1'!$F17)</f>
        <v>ฉิมลี</v>
      </c>
      <c r="BG20" s="67">
        <v>0</v>
      </c>
      <c r="BH20" s="65">
        <v>0</v>
      </c>
      <c r="BI20" s="171">
        <v>2</v>
      </c>
      <c r="BJ20" s="59">
        <f t="shared" si="12"/>
        <v>0</v>
      </c>
      <c r="BK20" s="170"/>
      <c r="BL20" s="63">
        <f t="shared" si="13"/>
        <v>0</v>
      </c>
      <c r="BM20" s="149">
        <f t="shared" si="14"/>
        <v>0</v>
      </c>
      <c r="BN20" s="54"/>
      <c r="BO20" s="54"/>
      <c r="BP20" s="55">
        <f>IF('stu1'!$C17="","",'stu1'!$C17)</f>
        <v>12</v>
      </c>
      <c r="BQ20" s="56" t="str">
        <f>IF('stu1'!$D17="","",'stu1'!$D17)</f>
        <v>06057</v>
      </c>
      <c r="BR20" s="57" t="str">
        <f>IF('stu1'!$E17="","",'stu1'!$E17)</f>
        <v xml:space="preserve">เด็กชายสานนท์    </v>
      </c>
      <c r="BS20" s="58" t="str">
        <f>IF('stu1'!$F17="","",'stu1'!$F17)</f>
        <v>ฉิมลี</v>
      </c>
      <c r="BT20" s="67">
        <v>0</v>
      </c>
      <c r="BU20" s="65">
        <v>0</v>
      </c>
      <c r="BV20" s="171">
        <v>2</v>
      </c>
      <c r="BW20" s="59">
        <f t="shared" si="15"/>
        <v>0</v>
      </c>
      <c r="BX20" s="170"/>
      <c r="BY20" s="63">
        <f t="shared" si="16"/>
        <v>0</v>
      </c>
      <c r="BZ20" s="149">
        <f t="shared" si="17"/>
        <v>0</v>
      </c>
      <c r="CA20" s="54"/>
      <c r="CB20" s="54"/>
      <c r="CC20" s="55">
        <f>IF('stu1'!$C17="","",'stu1'!$C17)</f>
        <v>12</v>
      </c>
      <c r="CD20" s="56" t="str">
        <f>IF('stu1'!$D17="","",'stu1'!$D17)</f>
        <v>06057</v>
      </c>
      <c r="CE20" s="57" t="str">
        <f>IF('stu1'!$E17="","",'stu1'!$E17)</f>
        <v xml:space="preserve">เด็กชายสานนท์    </v>
      </c>
      <c r="CF20" s="58" t="str">
        <f>IF('stu1'!$F17="","",'stu1'!$F17)</f>
        <v>ฉิมลี</v>
      </c>
      <c r="CG20" s="67">
        <v>2</v>
      </c>
      <c r="CH20" s="65">
        <v>0</v>
      </c>
      <c r="CI20" s="171">
        <v>2</v>
      </c>
      <c r="CJ20" s="59">
        <f t="shared" si="18"/>
        <v>2</v>
      </c>
      <c r="CK20" s="170"/>
      <c r="CL20" s="63">
        <f t="shared" si="19"/>
        <v>2</v>
      </c>
      <c r="CM20" s="149">
        <f t="shared" si="20"/>
        <v>2</v>
      </c>
      <c r="CN20" s="54"/>
      <c r="CO20" s="54"/>
      <c r="CP20" s="55">
        <f>IF('stu1'!$C17="","",'stu1'!$C17)</f>
        <v>12</v>
      </c>
      <c r="CQ20" s="56" t="str">
        <f>IF('stu1'!$D17="","",'stu1'!$D17)</f>
        <v>06057</v>
      </c>
      <c r="CR20" s="57" t="str">
        <f>IF('stu1'!$E17="","",'stu1'!$E17)</f>
        <v xml:space="preserve">เด็กชายสานนท์    </v>
      </c>
      <c r="CS20" s="58" t="str">
        <f>IF('stu1'!$F17="","",'stu1'!$F17)</f>
        <v>ฉิมลี</v>
      </c>
      <c r="CT20" s="67">
        <v>2</v>
      </c>
      <c r="CU20" s="65">
        <v>3</v>
      </c>
      <c r="CV20" s="171">
        <v>2</v>
      </c>
      <c r="CW20" s="59">
        <f t="shared" si="21"/>
        <v>2</v>
      </c>
      <c r="CX20" s="170"/>
      <c r="CY20" s="63">
        <f t="shared" si="22"/>
        <v>2</v>
      </c>
      <c r="CZ20" s="149">
        <f t="shared" si="23"/>
        <v>2</v>
      </c>
    </row>
    <row r="21" spans="1:104" s="60" customFormat="1" ht="17.45" customHeight="1">
      <c r="A21" s="54"/>
      <c r="B21" s="54"/>
      <c r="C21" s="55">
        <f>IF('stu1'!$C18="","",'stu1'!$C18)</f>
        <v>13</v>
      </c>
      <c r="D21" s="56" t="str">
        <f>IF('stu1'!$D18="","",'stu1'!$D18)</f>
        <v>06058</v>
      </c>
      <c r="E21" s="57" t="str">
        <f>IF('stu1'!$E18="","",'stu1'!$E18)</f>
        <v xml:space="preserve">เด็กชายสิรภพ    </v>
      </c>
      <c r="F21" s="58" t="str">
        <f>IF('stu1'!$F18="","",'stu1'!$F18)</f>
        <v>แซ่เลี้ยว</v>
      </c>
      <c r="G21" s="67">
        <v>0</v>
      </c>
      <c r="H21" s="65">
        <v>1</v>
      </c>
      <c r="I21" s="171">
        <v>2</v>
      </c>
      <c r="J21" s="59">
        <f t="shared" si="0"/>
        <v>2</v>
      </c>
      <c r="K21" s="170"/>
      <c r="L21" s="63" t="e">
        <f t="shared" si="1"/>
        <v>#N/A</v>
      </c>
      <c r="M21" s="149">
        <f t="shared" si="2"/>
        <v>2</v>
      </c>
      <c r="N21" s="54"/>
      <c r="O21" s="54"/>
      <c r="P21" s="55">
        <f>IF('stu1'!$C18="","",'stu1'!$C18)</f>
        <v>13</v>
      </c>
      <c r="Q21" s="56" t="str">
        <f>IF('stu1'!$D18="","",'stu1'!$D18)</f>
        <v>06058</v>
      </c>
      <c r="R21" s="57" t="str">
        <f>IF('stu1'!$E18="","",'stu1'!$E18)</f>
        <v xml:space="preserve">เด็กชายสิรภพ    </v>
      </c>
      <c r="S21" s="58" t="str">
        <f>IF('stu1'!$F18="","",'stu1'!$F18)</f>
        <v>แซ่เลี้ยว</v>
      </c>
      <c r="T21" s="67">
        <v>1</v>
      </c>
      <c r="U21" s="65">
        <v>3</v>
      </c>
      <c r="V21" s="69">
        <v>2</v>
      </c>
      <c r="W21" s="59">
        <f t="shared" si="3"/>
        <v>3</v>
      </c>
      <c r="X21" s="170"/>
      <c r="Y21" s="178" t="e">
        <f t="shared" si="4"/>
        <v>#N/A</v>
      </c>
      <c r="Z21" s="170">
        <f t="shared" si="5"/>
        <v>3</v>
      </c>
      <c r="AA21" s="54"/>
      <c r="AB21" s="54"/>
      <c r="AC21" s="55">
        <f>IF('stu1'!$C18="","",'stu1'!$C18)</f>
        <v>13</v>
      </c>
      <c r="AD21" s="56" t="str">
        <f>IF('stu1'!$D18="","",'stu1'!$D18)</f>
        <v>06058</v>
      </c>
      <c r="AE21" s="57" t="str">
        <f>IF('stu1'!$E18="","",'stu1'!$E18)</f>
        <v xml:space="preserve">เด็กชายสิรภพ    </v>
      </c>
      <c r="AF21" s="58" t="str">
        <f>IF('stu1'!$F18="","",'stu1'!$F18)</f>
        <v>แซ่เลี้ยว</v>
      </c>
      <c r="AG21" s="67">
        <v>0</v>
      </c>
      <c r="AH21" s="65">
        <v>0</v>
      </c>
      <c r="AI21" s="171">
        <v>2</v>
      </c>
      <c r="AJ21" s="59">
        <f t="shared" si="6"/>
        <v>0</v>
      </c>
      <c r="AK21" s="170"/>
      <c r="AL21" s="63">
        <f t="shared" si="7"/>
        <v>0</v>
      </c>
      <c r="AM21" s="149">
        <f t="shared" si="8"/>
        <v>0</v>
      </c>
      <c r="AN21" s="54"/>
      <c r="AO21" s="54"/>
      <c r="AP21" s="55">
        <f>IF('stu1'!$C18="","",'stu1'!$C18)</f>
        <v>13</v>
      </c>
      <c r="AQ21" s="56" t="str">
        <f>IF('stu1'!$D18="","",'stu1'!$D18)</f>
        <v>06058</v>
      </c>
      <c r="AR21" s="57" t="str">
        <f>IF('stu1'!$E18="","",'stu1'!$E18)</f>
        <v xml:space="preserve">เด็กชายสิรภพ    </v>
      </c>
      <c r="AS21" s="58" t="str">
        <f>IF('stu1'!$F18="","",'stu1'!$F18)</f>
        <v>แซ่เลี้ยว</v>
      </c>
      <c r="AT21" s="67">
        <v>0</v>
      </c>
      <c r="AU21" s="65">
        <v>0</v>
      </c>
      <c r="AV21" s="171">
        <v>2</v>
      </c>
      <c r="AW21" s="59">
        <f t="shared" si="9"/>
        <v>0</v>
      </c>
      <c r="AX21" s="170"/>
      <c r="AY21" s="63">
        <f t="shared" si="10"/>
        <v>0</v>
      </c>
      <c r="AZ21" s="149">
        <f t="shared" si="11"/>
        <v>0</v>
      </c>
      <c r="BA21" s="54"/>
      <c r="BB21" s="54"/>
      <c r="BC21" s="55">
        <f>IF('stu1'!$C18="","",'stu1'!$C18)</f>
        <v>13</v>
      </c>
      <c r="BD21" s="56" t="str">
        <f>IF('stu1'!$D18="","",'stu1'!$D18)</f>
        <v>06058</v>
      </c>
      <c r="BE21" s="57" t="str">
        <f>IF('stu1'!$E18="","",'stu1'!$E18)</f>
        <v xml:space="preserve">เด็กชายสิรภพ    </v>
      </c>
      <c r="BF21" s="58" t="str">
        <f>IF('stu1'!$F18="","",'stu1'!$F18)</f>
        <v>แซ่เลี้ยว</v>
      </c>
      <c r="BG21" s="67">
        <v>0</v>
      </c>
      <c r="BH21" s="65">
        <v>0</v>
      </c>
      <c r="BI21" s="171">
        <v>2</v>
      </c>
      <c r="BJ21" s="59">
        <f t="shared" si="12"/>
        <v>0</v>
      </c>
      <c r="BK21" s="170"/>
      <c r="BL21" s="63">
        <f t="shared" si="13"/>
        <v>0</v>
      </c>
      <c r="BM21" s="149">
        <f t="shared" si="14"/>
        <v>0</v>
      </c>
      <c r="BN21" s="54"/>
      <c r="BO21" s="54"/>
      <c r="BP21" s="55">
        <f>IF('stu1'!$C18="","",'stu1'!$C18)</f>
        <v>13</v>
      </c>
      <c r="BQ21" s="56" t="str">
        <f>IF('stu1'!$D18="","",'stu1'!$D18)</f>
        <v>06058</v>
      </c>
      <c r="BR21" s="57" t="str">
        <f>IF('stu1'!$E18="","",'stu1'!$E18)</f>
        <v xml:space="preserve">เด็กชายสิรภพ    </v>
      </c>
      <c r="BS21" s="58" t="str">
        <f>IF('stu1'!$F18="","",'stu1'!$F18)</f>
        <v>แซ่เลี้ยว</v>
      </c>
      <c r="BT21" s="67">
        <v>0</v>
      </c>
      <c r="BU21" s="65">
        <v>0</v>
      </c>
      <c r="BV21" s="171">
        <v>2</v>
      </c>
      <c r="BW21" s="59">
        <f t="shared" si="15"/>
        <v>0</v>
      </c>
      <c r="BX21" s="170"/>
      <c r="BY21" s="63">
        <f t="shared" si="16"/>
        <v>0</v>
      </c>
      <c r="BZ21" s="149">
        <f t="shared" si="17"/>
        <v>0</v>
      </c>
      <c r="CA21" s="54"/>
      <c r="CB21" s="54"/>
      <c r="CC21" s="55">
        <f>IF('stu1'!$C18="","",'stu1'!$C18)</f>
        <v>13</v>
      </c>
      <c r="CD21" s="56" t="str">
        <f>IF('stu1'!$D18="","",'stu1'!$D18)</f>
        <v>06058</v>
      </c>
      <c r="CE21" s="57" t="str">
        <f>IF('stu1'!$E18="","",'stu1'!$E18)</f>
        <v xml:space="preserve">เด็กชายสิรภพ    </v>
      </c>
      <c r="CF21" s="58" t="str">
        <f>IF('stu1'!$F18="","",'stu1'!$F18)</f>
        <v>แซ่เลี้ยว</v>
      </c>
      <c r="CG21" s="67">
        <v>2</v>
      </c>
      <c r="CH21" s="65">
        <v>0</v>
      </c>
      <c r="CI21" s="171">
        <v>2</v>
      </c>
      <c r="CJ21" s="59">
        <f t="shared" si="18"/>
        <v>2</v>
      </c>
      <c r="CK21" s="170"/>
      <c r="CL21" s="63">
        <f t="shared" si="19"/>
        <v>2</v>
      </c>
      <c r="CM21" s="149">
        <f t="shared" si="20"/>
        <v>2</v>
      </c>
      <c r="CN21" s="54"/>
      <c r="CO21" s="54"/>
      <c r="CP21" s="55">
        <f>IF('stu1'!$C18="","",'stu1'!$C18)</f>
        <v>13</v>
      </c>
      <c r="CQ21" s="56" t="str">
        <f>IF('stu1'!$D18="","",'stu1'!$D18)</f>
        <v>06058</v>
      </c>
      <c r="CR21" s="57" t="str">
        <f>IF('stu1'!$E18="","",'stu1'!$E18)</f>
        <v xml:space="preserve">เด็กชายสิรภพ    </v>
      </c>
      <c r="CS21" s="58" t="str">
        <f>IF('stu1'!$F18="","",'stu1'!$F18)</f>
        <v>แซ่เลี้ยว</v>
      </c>
      <c r="CT21" s="67">
        <v>2</v>
      </c>
      <c r="CU21" s="65">
        <v>3</v>
      </c>
      <c r="CV21" s="171">
        <v>2</v>
      </c>
      <c r="CW21" s="59">
        <f t="shared" si="21"/>
        <v>2</v>
      </c>
      <c r="CX21" s="170"/>
      <c r="CY21" s="63">
        <f t="shared" si="22"/>
        <v>2</v>
      </c>
      <c r="CZ21" s="149">
        <f t="shared" si="23"/>
        <v>2</v>
      </c>
    </row>
    <row r="22" spans="1:104" s="60" customFormat="1" ht="17.45" customHeight="1">
      <c r="A22" s="54"/>
      <c r="B22" s="54"/>
      <c r="C22" s="55">
        <f>IF('stu1'!$C19="","",'stu1'!$C19)</f>
        <v>14</v>
      </c>
      <c r="D22" s="56" t="str">
        <f>IF('stu1'!$D19="","",'stu1'!$D19)</f>
        <v>06059</v>
      </c>
      <c r="E22" s="57" t="str">
        <f>IF('stu1'!$E19="","",'stu1'!$E19)</f>
        <v xml:space="preserve">เด็กหญิงกนกอร    </v>
      </c>
      <c r="F22" s="58" t="str">
        <f>IF('stu1'!$F19="","",'stu1'!$F19)</f>
        <v>สวนศรี</v>
      </c>
      <c r="G22" s="67">
        <v>0</v>
      </c>
      <c r="H22" s="65">
        <v>1</v>
      </c>
      <c r="I22" s="171">
        <v>2</v>
      </c>
      <c r="J22" s="59">
        <f t="shared" si="0"/>
        <v>2</v>
      </c>
      <c r="K22" s="170"/>
      <c r="L22" s="63" t="e">
        <f t="shared" si="1"/>
        <v>#N/A</v>
      </c>
      <c r="M22" s="149">
        <f t="shared" si="2"/>
        <v>2</v>
      </c>
      <c r="N22" s="54"/>
      <c r="O22" s="54"/>
      <c r="P22" s="55">
        <f>IF('stu1'!$C19="","",'stu1'!$C19)</f>
        <v>14</v>
      </c>
      <c r="Q22" s="56" t="str">
        <f>IF('stu1'!$D19="","",'stu1'!$D19)</f>
        <v>06059</v>
      </c>
      <c r="R22" s="57" t="str">
        <f>IF('stu1'!$E19="","",'stu1'!$E19)</f>
        <v xml:space="preserve">เด็กหญิงกนกอร    </v>
      </c>
      <c r="S22" s="58" t="str">
        <f>IF('stu1'!$F19="","",'stu1'!$F19)</f>
        <v>สวนศรี</v>
      </c>
      <c r="T22" s="67">
        <v>1</v>
      </c>
      <c r="U22" s="65">
        <v>3</v>
      </c>
      <c r="V22" s="69">
        <v>2</v>
      </c>
      <c r="W22" s="59">
        <f t="shared" si="3"/>
        <v>3</v>
      </c>
      <c r="X22" s="170"/>
      <c r="Y22" s="178" t="e">
        <f t="shared" si="4"/>
        <v>#N/A</v>
      </c>
      <c r="Z22" s="170">
        <f t="shared" si="5"/>
        <v>3</v>
      </c>
      <c r="AA22" s="54"/>
      <c r="AB22" s="54"/>
      <c r="AC22" s="55">
        <f>IF('stu1'!$C19="","",'stu1'!$C19)</f>
        <v>14</v>
      </c>
      <c r="AD22" s="56" t="str">
        <f>IF('stu1'!$D19="","",'stu1'!$D19)</f>
        <v>06059</v>
      </c>
      <c r="AE22" s="57" t="str">
        <f>IF('stu1'!$E19="","",'stu1'!$E19)</f>
        <v xml:space="preserve">เด็กหญิงกนกอร    </v>
      </c>
      <c r="AF22" s="58" t="str">
        <f>IF('stu1'!$F19="","",'stu1'!$F19)</f>
        <v>สวนศรี</v>
      </c>
      <c r="AG22" s="67">
        <v>0</v>
      </c>
      <c r="AH22" s="65">
        <v>0</v>
      </c>
      <c r="AI22" s="171">
        <v>2</v>
      </c>
      <c r="AJ22" s="59">
        <f t="shared" si="6"/>
        <v>0</v>
      </c>
      <c r="AK22" s="170"/>
      <c r="AL22" s="63">
        <f t="shared" si="7"/>
        <v>0</v>
      </c>
      <c r="AM22" s="149">
        <f t="shared" si="8"/>
        <v>0</v>
      </c>
      <c r="AN22" s="54"/>
      <c r="AO22" s="54"/>
      <c r="AP22" s="55">
        <f>IF('stu1'!$C19="","",'stu1'!$C19)</f>
        <v>14</v>
      </c>
      <c r="AQ22" s="56" t="str">
        <f>IF('stu1'!$D19="","",'stu1'!$D19)</f>
        <v>06059</v>
      </c>
      <c r="AR22" s="57" t="str">
        <f>IF('stu1'!$E19="","",'stu1'!$E19)</f>
        <v xml:space="preserve">เด็กหญิงกนกอร    </v>
      </c>
      <c r="AS22" s="58" t="str">
        <f>IF('stu1'!$F19="","",'stu1'!$F19)</f>
        <v>สวนศรี</v>
      </c>
      <c r="AT22" s="67">
        <v>0</v>
      </c>
      <c r="AU22" s="65">
        <v>0</v>
      </c>
      <c r="AV22" s="171">
        <v>2</v>
      </c>
      <c r="AW22" s="59">
        <f t="shared" si="9"/>
        <v>0</v>
      </c>
      <c r="AX22" s="170"/>
      <c r="AY22" s="63">
        <f t="shared" si="10"/>
        <v>0</v>
      </c>
      <c r="AZ22" s="149">
        <f t="shared" si="11"/>
        <v>0</v>
      </c>
      <c r="BA22" s="54"/>
      <c r="BB22" s="54"/>
      <c r="BC22" s="55">
        <f>IF('stu1'!$C19="","",'stu1'!$C19)</f>
        <v>14</v>
      </c>
      <c r="BD22" s="56" t="str">
        <f>IF('stu1'!$D19="","",'stu1'!$D19)</f>
        <v>06059</v>
      </c>
      <c r="BE22" s="57" t="str">
        <f>IF('stu1'!$E19="","",'stu1'!$E19)</f>
        <v xml:space="preserve">เด็กหญิงกนกอร    </v>
      </c>
      <c r="BF22" s="58" t="str">
        <f>IF('stu1'!$F19="","",'stu1'!$F19)</f>
        <v>สวนศรี</v>
      </c>
      <c r="BG22" s="67">
        <v>0</v>
      </c>
      <c r="BH22" s="65">
        <v>0</v>
      </c>
      <c r="BI22" s="171">
        <v>2</v>
      </c>
      <c r="BJ22" s="59">
        <f t="shared" si="12"/>
        <v>0</v>
      </c>
      <c r="BK22" s="170"/>
      <c r="BL22" s="63">
        <f t="shared" si="13"/>
        <v>0</v>
      </c>
      <c r="BM22" s="149">
        <f t="shared" si="14"/>
        <v>0</v>
      </c>
      <c r="BN22" s="54"/>
      <c r="BO22" s="54"/>
      <c r="BP22" s="55">
        <f>IF('stu1'!$C19="","",'stu1'!$C19)</f>
        <v>14</v>
      </c>
      <c r="BQ22" s="56" t="str">
        <f>IF('stu1'!$D19="","",'stu1'!$D19)</f>
        <v>06059</v>
      </c>
      <c r="BR22" s="57" t="str">
        <f>IF('stu1'!$E19="","",'stu1'!$E19)</f>
        <v xml:space="preserve">เด็กหญิงกนกอร    </v>
      </c>
      <c r="BS22" s="58" t="str">
        <f>IF('stu1'!$F19="","",'stu1'!$F19)</f>
        <v>สวนศรี</v>
      </c>
      <c r="BT22" s="67">
        <v>0</v>
      </c>
      <c r="BU22" s="65">
        <v>0</v>
      </c>
      <c r="BV22" s="171">
        <v>2</v>
      </c>
      <c r="BW22" s="59">
        <f t="shared" si="15"/>
        <v>0</v>
      </c>
      <c r="BX22" s="170"/>
      <c r="BY22" s="63">
        <f t="shared" si="16"/>
        <v>0</v>
      </c>
      <c r="BZ22" s="149">
        <f t="shared" si="17"/>
        <v>0</v>
      </c>
      <c r="CA22" s="54"/>
      <c r="CB22" s="54"/>
      <c r="CC22" s="55">
        <f>IF('stu1'!$C19="","",'stu1'!$C19)</f>
        <v>14</v>
      </c>
      <c r="CD22" s="56" t="str">
        <f>IF('stu1'!$D19="","",'stu1'!$D19)</f>
        <v>06059</v>
      </c>
      <c r="CE22" s="57" t="str">
        <f>IF('stu1'!$E19="","",'stu1'!$E19)</f>
        <v xml:space="preserve">เด็กหญิงกนกอร    </v>
      </c>
      <c r="CF22" s="58" t="str">
        <f>IF('stu1'!$F19="","",'stu1'!$F19)</f>
        <v>สวนศรี</v>
      </c>
      <c r="CG22" s="67">
        <v>2</v>
      </c>
      <c r="CH22" s="65">
        <v>0</v>
      </c>
      <c r="CI22" s="171">
        <v>2</v>
      </c>
      <c r="CJ22" s="59">
        <f t="shared" si="18"/>
        <v>2</v>
      </c>
      <c r="CK22" s="170"/>
      <c r="CL22" s="63">
        <f t="shared" si="19"/>
        <v>2</v>
      </c>
      <c r="CM22" s="149">
        <f t="shared" si="20"/>
        <v>2</v>
      </c>
      <c r="CN22" s="54"/>
      <c r="CO22" s="54"/>
      <c r="CP22" s="55">
        <f>IF('stu1'!$C19="","",'stu1'!$C19)</f>
        <v>14</v>
      </c>
      <c r="CQ22" s="56" t="str">
        <f>IF('stu1'!$D19="","",'stu1'!$D19)</f>
        <v>06059</v>
      </c>
      <c r="CR22" s="57" t="str">
        <f>IF('stu1'!$E19="","",'stu1'!$E19)</f>
        <v xml:space="preserve">เด็กหญิงกนกอร    </v>
      </c>
      <c r="CS22" s="58" t="str">
        <f>IF('stu1'!$F19="","",'stu1'!$F19)</f>
        <v>สวนศรี</v>
      </c>
      <c r="CT22" s="67">
        <v>2</v>
      </c>
      <c r="CU22" s="65">
        <v>3</v>
      </c>
      <c r="CV22" s="171">
        <v>2</v>
      </c>
      <c r="CW22" s="59">
        <f t="shared" si="21"/>
        <v>2</v>
      </c>
      <c r="CX22" s="170"/>
      <c r="CY22" s="63">
        <f t="shared" si="22"/>
        <v>2</v>
      </c>
      <c r="CZ22" s="149">
        <f t="shared" si="23"/>
        <v>2</v>
      </c>
    </row>
    <row r="23" spans="1:104" s="60" customFormat="1" ht="17.45" customHeight="1">
      <c r="A23" s="54"/>
      <c r="B23" s="54"/>
      <c r="C23" s="55">
        <f>IF('stu1'!$C20="","",'stu1'!$C20)</f>
        <v>15</v>
      </c>
      <c r="D23" s="56" t="str">
        <f>IF('stu1'!$D20="","",'stu1'!$D20)</f>
        <v>06060</v>
      </c>
      <c r="E23" s="57" t="str">
        <f>IF('stu1'!$E20="","",'stu1'!$E20)</f>
        <v xml:space="preserve">เด็กหญิงนุชรี  </v>
      </c>
      <c r="F23" s="58" t="str">
        <f>IF('stu1'!$F20="","",'stu1'!$F20)</f>
        <v>รองเมือง</v>
      </c>
      <c r="G23" s="67">
        <v>0</v>
      </c>
      <c r="H23" s="65">
        <v>1</v>
      </c>
      <c r="I23" s="171">
        <v>2</v>
      </c>
      <c r="J23" s="59">
        <f t="shared" si="0"/>
        <v>2</v>
      </c>
      <c r="K23" s="170"/>
      <c r="L23" s="63" t="e">
        <f t="shared" si="1"/>
        <v>#N/A</v>
      </c>
      <c r="M23" s="149">
        <f t="shared" si="2"/>
        <v>2</v>
      </c>
      <c r="N23" s="54"/>
      <c r="O23" s="54"/>
      <c r="P23" s="55">
        <f>IF('stu1'!$C20="","",'stu1'!$C20)</f>
        <v>15</v>
      </c>
      <c r="Q23" s="56" t="str">
        <f>IF('stu1'!$D20="","",'stu1'!$D20)</f>
        <v>06060</v>
      </c>
      <c r="R23" s="57" t="str">
        <f>IF('stu1'!$E20="","",'stu1'!$E20)</f>
        <v xml:space="preserve">เด็กหญิงนุชรี  </v>
      </c>
      <c r="S23" s="58" t="str">
        <f>IF('stu1'!$F20="","",'stu1'!$F20)</f>
        <v>รองเมือง</v>
      </c>
      <c r="T23" s="67">
        <v>1</v>
      </c>
      <c r="U23" s="65">
        <v>3</v>
      </c>
      <c r="V23" s="69">
        <v>2</v>
      </c>
      <c r="W23" s="59">
        <f t="shared" si="3"/>
        <v>3</v>
      </c>
      <c r="X23" s="170"/>
      <c r="Y23" s="178" t="e">
        <f t="shared" si="4"/>
        <v>#N/A</v>
      </c>
      <c r="Z23" s="170">
        <f t="shared" si="5"/>
        <v>3</v>
      </c>
      <c r="AA23" s="54"/>
      <c r="AB23" s="54"/>
      <c r="AC23" s="55">
        <f>IF('stu1'!$C20="","",'stu1'!$C20)</f>
        <v>15</v>
      </c>
      <c r="AD23" s="56" t="str">
        <f>IF('stu1'!$D20="","",'stu1'!$D20)</f>
        <v>06060</v>
      </c>
      <c r="AE23" s="57" t="str">
        <f>IF('stu1'!$E20="","",'stu1'!$E20)</f>
        <v xml:space="preserve">เด็กหญิงนุชรี  </v>
      </c>
      <c r="AF23" s="58" t="str">
        <f>IF('stu1'!$F20="","",'stu1'!$F20)</f>
        <v>รองเมือง</v>
      </c>
      <c r="AG23" s="67">
        <v>0</v>
      </c>
      <c r="AH23" s="65">
        <v>0</v>
      </c>
      <c r="AI23" s="171">
        <v>2</v>
      </c>
      <c r="AJ23" s="59">
        <f t="shared" si="6"/>
        <v>0</v>
      </c>
      <c r="AK23" s="170"/>
      <c r="AL23" s="63">
        <f t="shared" si="7"/>
        <v>0</v>
      </c>
      <c r="AM23" s="149">
        <f t="shared" si="8"/>
        <v>0</v>
      </c>
      <c r="AN23" s="54"/>
      <c r="AO23" s="54"/>
      <c r="AP23" s="55">
        <f>IF('stu1'!$C20="","",'stu1'!$C20)</f>
        <v>15</v>
      </c>
      <c r="AQ23" s="56" t="str">
        <f>IF('stu1'!$D20="","",'stu1'!$D20)</f>
        <v>06060</v>
      </c>
      <c r="AR23" s="57" t="str">
        <f>IF('stu1'!$E20="","",'stu1'!$E20)</f>
        <v xml:space="preserve">เด็กหญิงนุชรี  </v>
      </c>
      <c r="AS23" s="58" t="str">
        <f>IF('stu1'!$F20="","",'stu1'!$F20)</f>
        <v>รองเมือง</v>
      </c>
      <c r="AT23" s="67">
        <v>0</v>
      </c>
      <c r="AU23" s="65">
        <v>0</v>
      </c>
      <c r="AV23" s="171">
        <v>2</v>
      </c>
      <c r="AW23" s="59">
        <f t="shared" si="9"/>
        <v>0</v>
      </c>
      <c r="AX23" s="170"/>
      <c r="AY23" s="63">
        <f t="shared" si="10"/>
        <v>0</v>
      </c>
      <c r="AZ23" s="149">
        <f t="shared" si="11"/>
        <v>0</v>
      </c>
      <c r="BA23" s="54"/>
      <c r="BB23" s="54"/>
      <c r="BC23" s="55">
        <f>IF('stu1'!$C20="","",'stu1'!$C20)</f>
        <v>15</v>
      </c>
      <c r="BD23" s="56" t="str">
        <f>IF('stu1'!$D20="","",'stu1'!$D20)</f>
        <v>06060</v>
      </c>
      <c r="BE23" s="57" t="str">
        <f>IF('stu1'!$E20="","",'stu1'!$E20)</f>
        <v xml:space="preserve">เด็กหญิงนุชรี  </v>
      </c>
      <c r="BF23" s="58" t="str">
        <f>IF('stu1'!$F20="","",'stu1'!$F20)</f>
        <v>รองเมือง</v>
      </c>
      <c r="BG23" s="67">
        <v>0</v>
      </c>
      <c r="BH23" s="65">
        <v>0</v>
      </c>
      <c r="BI23" s="171">
        <v>2</v>
      </c>
      <c r="BJ23" s="59">
        <f t="shared" si="12"/>
        <v>0</v>
      </c>
      <c r="BK23" s="170"/>
      <c r="BL23" s="63">
        <f t="shared" si="13"/>
        <v>0</v>
      </c>
      <c r="BM23" s="149">
        <f t="shared" si="14"/>
        <v>0</v>
      </c>
      <c r="BN23" s="54"/>
      <c r="BO23" s="54"/>
      <c r="BP23" s="55">
        <f>IF('stu1'!$C20="","",'stu1'!$C20)</f>
        <v>15</v>
      </c>
      <c r="BQ23" s="56" t="str">
        <f>IF('stu1'!$D20="","",'stu1'!$D20)</f>
        <v>06060</v>
      </c>
      <c r="BR23" s="57" t="str">
        <f>IF('stu1'!$E20="","",'stu1'!$E20)</f>
        <v xml:space="preserve">เด็กหญิงนุชรี  </v>
      </c>
      <c r="BS23" s="58" t="str">
        <f>IF('stu1'!$F20="","",'stu1'!$F20)</f>
        <v>รองเมือง</v>
      </c>
      <c r="BT23" s="67">
        <v>0</v>
      </c>
      <c r="BU23" s="65">
        <v>0</v>
      </c>
      <c r="BV23" s="171">
        <v>2</v>
      </c>
      <c r="BW23" s="59">
        <f t="shared" si="15"/>
        <v>0</v>
      </c>
      <c r="BX23" s="170"/>
      <c r="BY23" s="63">
        <f t="shared" si="16"/>
        <v>0</v>
      </c>
      <c r="BZ23" s="149">
        <f t="shared" si="17"/>
        <v>0</v>
      </c>
      <c r="CA23" s="54"/>
      <c r="CB23" s="54"/>
      <c r="CC23" s="55">
        <f>IF('stu1'!$C20="","",'stu1'!$C20)</f>
        <v>15</v>
      </c>
      <c r="CD23" s="56" t="str">
        <f>IF('stu1'!$D20="","",'stu1'!$D20)</f>
        <v>06060</v>
      </c>
      <c r="CE23" s="57" t="str">
        <f>IF('stu1'!$E20="","",'stu1'!$E20)</f>
        <v xml:space="preserve">เด็กหญิงนุชรี  </v>
      </c>
      <c r="CF23" s="58" t="str">
        <f>IF('stu1'!$F20="","",'stu1'!$F20)</f>
        <v>รองเมือง</v>
      </c>
      <c r="CG23" s="67">
        <v>2</v>
      </c>
      <c r="CH23" s="65">
        <v>0</v>
      </c>
      <c r="CI23" s="171">
        <v>2</v>
      </c>
      <c r="CJ23" s="59">
        <f t="shared" si="18"/>
        <v>2</v>
      </c>
      <c r="CK23" s="170"/>
      <c r="CL23" s="63">
        <f t="shared" si="19"/>
        <v>2</v>
      </c>
      <c r="CM23" s="149">
        <f t="shared" si="20"/>
        <v>2</v>
      </c>
      <c r="CN23" s="54"/>
      <c r="CO23" s="54"/>
      <c r="CP23" s="55">
        <f>IF('stu1'!$C20="","",'stu1'!$C20)</f>
        <v>15</v>
      </c>
      <c r="CQ23" s="56" t="str">
        <f>IF('stu1'!$D20="","",'stu1'!$D20)</f>
        <v>06060</v>
      </c>
      <c r="CR23" s="57" t="str">
        <f>IF('stu1'!$E20="","",'stu1'!$E20)</f>
        <v xml:space="preserve">เด็กหญิงนุชรี  </v>
      </c>
      <c r="CS23" s="58" t="str">
        <f>IF('stu1'!$F20="","",'stu1'!$F20)</f>
        <v>รองเมือง</v>
      </c>
      <c r="CT23" s="67">
        <v>2</v>
      </c>
      <c r="CU23" s="65">
        <v>3</v>
      </c>
      <c r="CV23" s="171">
        <v>2</v>
      </c>
      <c r="CW23" s="59">
        <f t="shared" si="21"/>
        <v>2</v>
      </c>
      <c r="CX23" s="170"/>
      <c r="CY23" s="63">
        <f t="shared" si="22"/>
        <v>2</v>
      </c>
      <c r="CZ23" s="149">
        <f t="shared" si="23"/>
        <v>2</v>
      </c>
    </row>
    <row r="24" spans="1:104" s="60" customFormat="1" ht="17.45" customHeight="1">
      <c r="A24" s="54"/>
      <c r="B24" s="54"/>
      <c r="C24" s="55">
        <f>IF('stu1'!$C21="","",'stu1'!$C21)</f>
        <v>16</v>
      </c>
      <c r="D24" s="56" t="str">
        <f>IF('stu1'!$D21="","",'stu1'!$D21)</f>
        <v>06061</v>
      </c>
      <c r="E24" s="57" t="str">
        <f>IF('stu1'!$E21="","",'stu1'!$E21)</f>
        <v xml:space="preserve">เด็กหญิงบุณยนุช   </v>
      </c>
      <c r="F24" s="58" t="str">
        <f>IF('stu1'!$F21="","",'stu1'!$F21)</f>
        <v>แกล้วชิต</v>
      </c>
      <c r="G24" s="67">
        <v>0</v>
      </c>
      <c r="H24" s="65">
        <v>1</v>
      </c>
      <c r="I24" s="171">
        <v>2</v>
      </c>
      <c r="J24" s="59">
        <f t="shared" si="0"/>
        <v>2</v>
      </c>
      <c r="K24" s="170"/>
      <c r="L24" s="63" t="e">
        <f t="shared" si="1"/>
        <v>#N/A</v>
      </c>
      <c r="M24" s="149">
        <f t="shared" si="2"/>
        <v>2</v>
      </c>
      <c r="N24" s="54"/>
      <c r="O24" s="54"/>
      <c r="P24" s="55">
        <f>IF('stu1'!$C21="","",'stu1'!$C21)</f>
        <v>16</v>
      </c>
      <c r="Q24" s="56" t="str">
        <f>IF('stu1'!$D21="","",'stu1'!$D21)</f>
        <v>06061</v>
      </c>
      <c r="R24" s="57" t="str">
        <f>IF('stu1'!$E21="","",'stu1'!$E21)</f>
        <v xml:space="preserve">เด็กหญิงบุณยนุช   </v>
      </c>
      <c r="S24" s="58" t="str">
        <f>IF('stu1'!$F21="","",'stu1'!$F21)</f>
        <v>แกล้วชิต</v>
      </c>
      <c r="T24" s="67">
        <v>1</v>
      </c>
      <c r="U24" s="65">
        <v>3</v>
      </c>
      <c r="V24" s="69">
        <v>2</v>
      </c>
      <c r="W24" s="59">
        <f t="shared" si="3"/>
        <v>3</v>
      </c>
      <c r="X24" s="170"/>
      <c r="Y24" s="178" t="e">
        <f t="shared" si="4"/>
        <v>#N/A</v>
      </c>
      <c r="Z24" s="170">
        <f t="shared" si="5"/>
        <v>3</v>
      </c>
      <c r="AA24" s="54"/>
      <c r="AB24" s="54"/>
      <c r="AC24" s="55">
        <f>IF('stu1'!$C21="","",'stu1'!$C21)</f>
        <v>16</v>
      </c>
      <c r="AD24" s="56" t="str">
        <f>IF('stu1'!$D21="","",'stu1'!$D21)</f>
        <v>06061</v>
      </c>
      <c r="AE24" s="57" t="str">
        <f>IF('stu1'!$E21="","",'stu1'!$E21)</f>
        <v xml:space="preserve">เด็กหญิงบุณยนุช   </v>
      </c>
      <c r="AF24" s="58" t="str">
        <f>IF('stu1'!$F21="","",'stu1'!$F21)</f>
        <v>แกล้วชิต</v>
      </c>
      <c r="AG24" s="67">
        <v>0</v>
      </c>
      <c r="AH24" s="65">
        <v>0</v>
      </c>
      <c r="AI24" s="171">
        <v>2</v>
      </c>
      <c r="AJ24" s="59">
        <f t="shared" si="6"/>
        <v>0</v>
      </c>
      <c r="AK24" s="170"/>
      <c r="AL24" s="63">
        <f t="shared" si="7"/>
        <v>0</v>
      </c>
      <c r="AM24" s="149">
        <f t="shared" si="8"/>
        <v>0</v>
      </c>
      <c r="AN24" s="54"/>
      <c r="AO24" s="54"/>
      <c r="AP24" s="55">
        <f>IF('stu1'!$C21="","",'stu1'!$C21)</f>
        <v>16</v>
      </c>
      <c r="AQ24" s="56" t="str">
        <f>IF('stu1'!$D21="","",'stu1'!$D21)</f>
        <v>06061</v>
      </c>
      <c r="AR24" s="57" t="str">
        <f>IF('stu1'!$E21="","",'stu1'!$E21)</f>
        <v xml:space="preserve">เด็กหญิงบุณยนุช   </v>
      </c>
      <c r="AS24" s="58" t="str">
        <f>IF('stu1'!$F21="","",'stu1'!$F21)</f>
        <v>แกล้วชิต</v>
      </c>
      <c r="AT24" s="67">
        <v>0</v>
      </c>
      <c r="AU24" s="65">
        <v>0</v>
      </c>
      <c r="AV24" s="171">
        <v>2</v>
      </c>
      <c r="AW24" s="59">
        <f t="shared" si="9"/>
        <v>0</v>
      </c>
      <c r="AX24" s="170"/>
      <c r="AY24" s="63">
        <f t="shared" si="10"/>
        <v>0</v>
      </c>
      <c r="AZ24" s="149">
        <f t="shared" si="11"/>
        <v>0</v>
      </c>
      <c r="BA24" s="54"/>
      <c r="BB24" s="54"/>
      <c r="BC24" s="55">
        <f>IF('stu1'!$C21="","",'stu1'!$C21)</f>
        <v>16</v>
      </c>
      <c r="BD24" s="56" t="str">
        <f>IF('stu1'!$D21="","",'stu1'!$D21)</f>
        <v>06061</v>
      </c>
      <c r="BE24" s="57" t="str">
        <f>IF('stu1'!$E21="","",'stu1'!$E21)</f>
        <v xml:space="preserve">เด็กหญิงบุณยนุช   </v>
      </c>
      <c r="BF24" s="58" t="str">
        <f>IF('stu1'!$F21="","",'stu1'!$F21)</f>
        <v>แกล้วชิต</v>
      </c>
      <c r="BG24" s="67">
        <v>0</v>
      </c>
      <c r="BH24" s="65">
        <v>0</v>
      </c>
      <c r="BI24" s="171">
        <v>2</v>
      </c>
      <c r="BJ24" s="59">
        <f t="shared" si="12"/>
        <v>0</v>
      </c>
      <c r="BK24" s="170"/>
      <c r="BL24" s="63">
        <f t="shared" si="13"/>
        <v>0</v>
      </c>
      <c r="BM24" s="149">
        <f t="shared" si="14"/>
        <v>0</v>
      </c>
      <c r="BN24" s="54"/>
      <c r="BO24" s="54"/>
      <c r="BP24" s="55">
        <f>IF('stu1'!$C21="","",'stu1'!$C21)</f>
        <v>16</v>
      </c>
      <c r="BQ24" s="56" t="str">
        <f>IF('stu1'!$D21="","",'stu1'!$D21)</f>
        <v>06061</v>
      </c>
      <c r="BR24" s="57" t="str">
        <f>IF('stu1'!$E21="","",'stu1'!$E21)</f>
        <v xml:space="preserve">เด็กหญิงบุณยนุช   </v>
      </c>
      <c r="BS24" s="58" t="str">
        <f>IF('stu1'!$F21="","",'stu1'!$F21)</f>
        <v>แกล้วชิต</v>
      </c>
      <c r="BT24" s="67">
        <v>0</v>
      </c>
      <c r="BU24" s="65">
        <v>0</v>
      </c>
      <c r="BV24" s="171">
        <v>2</v>
      </c>
      <c r="BW24" s="59">
        <f t="shared" si="15"/>
        <v>0</v>
      </c>
      <c r="BX24" s="170"/>
      <c r="BY24" s="63">
        <f t="shared" si="16"/>
        <v>0</v>
      </c>
      <c r="BZ24" s="149">
        <f t="shared" si="17"/>
        <v>0</v>
      </c>
      <c r="CA24" s="54"/>
      <c r="CB24" s="54"/>
      <c r="CC24" s="55">
        <f>IF('stu1'!$C21="","",'stu1'!$C21)</f>
        <v>16</v>
      </c>
      <c r="CD24" s="56" t="str">
        <f>IF('stu1'!$D21="","",'stu1'!$D21)</f>
        <v>06061</v>
      </c>
      <c r="CE24" s="57" t="str">
        <f>IF('stu1'!$E21="","",'stu1'!$E21)</f>
        <v xml:space="preserve">เด็กหญิงบุณยนุช   </v>
      </c>
      <c r="CF24" s="58" t="str">
        <f>IF('stu1'!$F21="","",'stu1'!$F21)</f>
        <v>แกล้วชิต</v>
      </c>
      <c r="CG24" s="67">
        <v>2</v>
      </c>
      <c r="CH24" s="65">
        <v>0</v>
      </c>
      <c r="CI24" s="171">
        <v>2</v>
      </c>
      <c r="CJ24" s="59">
        <f t="shared" si="18"/>
        <v>2</v>
      </c>
      <c r="CK24" s="170"/>
      <c r="CL24" s="63">
        <f t="shared" si="19"/>
        <v>2</v>
      </c>
      <c r="CM24" s="149">
        <f t="shared" si="20"/>
        <v>2</v>
      </c>
      <c r="CN24" s="54"/>
      <c r="CO24" s="54"/>
      <c r="CP24" s="55">
        <f>IF('stu1'!$C21="","",'stu1'!$C21)</f>
        <v>16</v>
      </c>
      <c r="CQ24" s="56" t="str">
        <f>IF('stu1'!$D21="","",'stu1'!$D21)</f>
        <v>06061</v>
      </c>
      <c r="CR24" s="57" t="str">
        <f>IF('stu1'!$E21="","",'stu1'!$E21)</f>
        <v xml:space="preserve">เด็กหญิงบุณยนุช   </v>
      </c>
      <c r="CS24" s="58" t="str">
        <f>IF('stu1'!$F21="","",'stu1'!$F21)</f>
        <v>แกล้วชิต</v>
      </c>
      <c r="CT24" s="67">
        <v>2</v>
      </c>
      <c r="CU24" s="65">
        <v>3</v>
      </c>
      <c r="CV24" s="171">
        <v>2</v>
      </c>
      <c r="CW24" s="59">
        <f t="shared" si="21"/>
        <v>2</v>
      </c>
      <c r="CX24" s="170"/>
      <c r="CY24" s="63">
        <f t="shared" si="22"/>
        <v>2</v>
      </c>
      <c r="CZ24" s="149">
        <f t="shared" si="23"/>
        <v>2</v>
      </c>
    </row>
    <row r="25" spans="1:104" s="60" customFormat="1" ht="17.45" customHeight="1">
      <c r="A25" s="54"/>
      <c r="B25" s="54"/>
      <c r="C25" s="55">
        <f>IF('stu1'!$C22="","",'stu1'!$C22)</f>
        <v>17</v>
      </c>
      <c r="D25" s="56" t="str">
        <f>IF('stu1'!$D22="","",'stu1'!$D22)</f>
        <v>06062</v>
      </c>
      <c r="E25" s="57" t="str">
        <f>IF('stu1'!$E22="","",'stu1'!$E22)</f>
        <v xml:space="preserve">เด็กหญิงปวรา    </v>
      </c>
      <c r="F25" s="58" t="str">
        <f>IF('stu1'!$F22="","",'stu1'!$F22)</f>
        <v>คงเอียด</v>
      </c>
      <c r="G25" s="67">
        <v>0</v>
      </c>
      <c r="H25" s="65">
        <v>1</v>
      </c>
      <c r="I25" s="171">
        <v>2</v>
      </c>
      <c r="J25" s="59">
        <f t="shared" si="0"/>
        <v>2</v>
      </c>
      <c r="K25" s="170"/>
      <c r="L25" s="63" t="e">
        <f t="shared" si="1"/>
        <v>#N/A</v>
      </c>
      <c r="M25" s="149">
        <f t="shared" si="2"/>
        <v>2</v>
      </c>
      <c r="N25" s="54"/>
      <c r="O25" s="54"/>
      <c r="P25" s="55">
        <f>IF('stu1'!$C22="","",'stu1'!$C22)</f>
        <v>17</v>
      </c>
      <c r="Q25" s="56" t="str">
        <f>IF('stu1'!$D22="","",'stu1'!$D22)</f>
        <v>06062</v>
      </c>
      <c r="R25" s="57" t="str">
        <f>IF('stu1'!$E22="","",'stu1'!$E22)</f>
        <v xml:space="preserve">เด็กหญิงปวรา    </v>
      </c>
      <c r="S25" s="58" t="str">
        <f>IF('stu1'!$F22="","",'stu1'!$F22)</f>
        <v>คงเอียด</v>
      </c>
      <c r="T25" s="67">
        <v>1</v>
      </c>
      <c r="U25" s="65">
        <v>3</v>
      </c>
      <c r="V25" s="69">
        <v>2</v>
      </c>
      <c r="W25" s="59">
        <f t="shared" si="3"/>
        <v>3</v>
      </c>
      <c r="X25" s="170"/>
      <c r="Y25" s="178" t="e">
        <f t="shared" si="4"/>
        <v>#N/A</v>
      </c>
      <c r="Z25" s="170">
        <f t="shared" si="5"/>
        <v>3</v>
      </c>
      <c r="AA25" s="54"/>
      <c r="AB25" s="54"/>
      <c r="AC25" s="55">
        <f>IF('stu1'!$C22="","",'stu1'!$C22)</f>
        <v>17</v>
      </c>
      <c r="AD25" s="56" t="str">
        <f>IF('stu1'!$D22="","",'stu1'!$D22)</f>
        <v>06062</v>
      </c>
      <c r="AE25" s="57" t="str">
        <f>IF('stu1'!$E22="","",'stu1'!$E22)</f>
        <v xml:space="preserve">เด็กหญิงปวรา    </v>
      </c>
      <c r="AF25" s="58" t="str">
        <f>IF('stu1'!$F22="","",'stu1'!$F22)</f>
        <v>คงเอียด</v>
      </c>
      <c r="AG25" s="67">
        <v>0</v>
      </c>
      <c r="AH25" s="65">
        <v>0</v>
      </c>
      <c r="AI25" s="171">
        <v>2</v>
      </c>
      <c r="AJ25" s="59">
        <f t="shared" si="6"/>
        <v>0</v>
      </c>
      <c r="AK25" s="170"/>
      <c r="AL25" s="63">
        <f t="shared" si="7"/>
        <v>0</v>
      </c>
      <c r="AM25" s="149">
        <f t="shared" si="8"/>
        <v>0</v>
      </c>
      <c r="AN25" s="54"/>
      <c r="AO25" s="54"/>
      <c r="AP25" s="55">
        <f>IF('stu1'!$C22="","",'stu1'!$C22)</f>
        <v>17</v>
      </c>
      <c r="AQ25" s="56" t="str">
        <f>IF('stu1'!$D22="","",'stu1'!$D22)</f>
        <v>06062</v>
      </c>
      <c r="AR25" s="57" t="str">
        <f>IF('stu1'!$E22="","",'stu1'!$E22)</f>
        <v xml:space="preserve">เด็กหญิงปวรา    </v>
      </c>
      <c r="AS25" s="58" t="str">
        <f>IF('stu1'!$F22="","",'stu1'!$F22)</f>
        <v>คงเอียด</v>
      </c>
      <c r="AT25" s="67">
        <v>0</v>
      </c>
      <c r="AU25" s="65">
        <v>0</v>
      </c>
      <c r="AV25" s="171">
        <v>2</v>
      </c>
      <c r="AW25" s="59">
        <f t="shared" si="9"/>
        <v>0</v>
      </c>
      <c r="AX25" s="170"/>
      <c r="AY25" s="63">
        <f t="shared" si="10"/>
        <v>0</v>
      </c>
      <c r="AZ25" s="149">
        <f t="shared" si="11"/>
        <v>0</v>
      </c>
      <c r="BA25" s="54"/>
      <c r="BB25" s="54"/>
      <c r="BC25" s="55">
        <f>IF('stu1'!$C22="","",'stu1'!$C22)</f>
        <v>17</v>
      </c>
      <c r="BD25" s="56" t="str">
        <f>IF('stu1'!$D22="","",'stu1'!$D22)</f>
        <v>06062</v>
      </c>
      <c r="BE25" s="57" t="str">
        <f>IF('stu1'!$E22="","",'stu1'!$E22)</f>
        <v xml:space="preserve">เด็กหญิงปวรา    </v>
      </c>
      <c r="BF25" s="58" t="str">
        <f>IF('stu1'!$F22="","",'stu1'!$F22)</f>
        <v>คงเอียด</v>
      </c>
      <c r="BG25" s="67">
        <v>0</v>
      </c>
      <c r="BH25" s="65">
        <v>0</v>
      </c>
      <c r="BI25" s="171">
        <v>2</v>
      </c>
      <c r="BJ25" s="59">
        <f t="shared" si="12"/>
        <v>0</v>
      </c>
      <c r="BK25" s="170"/>
      <c r="BL25" s="63">
        <f t="shared" si="13"/>
        <v>0</v>
      </c>
      <c r="BM25" s="149">
        <f t="shared" si="14"/>
        <v>0</v>
      </c>
      <c r="BN25" s="54"/>
      <c r="BO25" s="54"/>
      <c r="BP25" s="55">
        <f>IF('stu1'!$C22="","",'stu1'!$C22)</f>
        <v>17</v>
      </c>
      <c r="BQ25" s="56" t="str">
        <f>IF('stu1'!$D22="","",'stu1'!$D22)</f>
        <v>06062</v>
      </c>
      <c r="BR25" s="57" t="str">
        <f>IF('stu1'!$E22="","",'stu1'!$E22)</f>
        <v xml:space="preserve">เด็กหญิงปวรา    </v>
      </c>
      <c r="BS25" s="58" t="str">
        <f>IF('stu1'!$F22="","",'stu1'!$F22)</f>
        <v>คงเอียด</v>
      </c>
      <c r="BT25" s="67">
        <v>0</v>
      </c>
      <c r="BU25" s="65">
        <v>0</v>
      </c>
      <c r="BV25" s="171">
        <v>2</v>
      </c>
      <c r="BW25" s="59">
        <f t="shared" si="15"/>
        <v>0</v>
      </c>
      <c r="BX25" s="170"/>
      <c r="BY25" s="63">
        <f t="shared" si="16"/>
        <v>0</v>
      </c>
      <c r="BZ25" s="149">
        <f t="shared" si="17"/>
        <v>0</v>
      </c>
      <c r="CA25" s="54"/>
      <c r="CB25" s="54"/>
      <c r="CC25" s="55">
        <f>IF('stu1'!$C22="","",'stu1'!$C22)</f>
        <v>17</v>
      </c>
      <c r="CD25" s="56" t="str">
        <f>IF('stu1'!$D22="","",'stu1'!$D22)</f>
        <v>06062</v>
      </c>
      <c r="CE25" s="57" t="str">
        <f>IF('stu1'!$E22="","",'stu1'!$E22)</f>
        <v xml:space="preserve">เด็กหญิงปวรา    </v>
      </c>
      <c r="CF25" s="58" t="str">
        <f>IF('stu1'!$F22="","",'stu1'!$F22)</f>
        <v>คงเอียด</v>
      </c>
      <c r="CG25" s="67">
        <v>2</v>
      </c>
      <c r="CH25" s="65">
        <v>0</v>
      </c>
      <c r="CI25" s="171">
        <v>2</v>
      </c>
      <c r="CJ25" s="59">
        <f t="shared" si="18"/>
        <v>2</v>
      </c>
      <c r="CK25" s="170"/>
      <c r="CL25" s="63">
        <f t="shared" si="19"/>
        <v>2</v>
      </c>
      <c r="CM25" s="149">
        <f t="shared" si="20"/>
        <v>2</v>
      </c>
      <c r="CN25" s="54"/>
      <c r="CO25" s="54"/>
      <c r="CP25" s="55">
        <f>IF('stu1'!$C22="","",'stu1'!$C22)</f>
        <v>17</v>
      </c>
      <c r="CQ25" s="56" t="str">
        <f>IF('stu1'!$D22="","",'stu1'!$D22)</f>
        <v>06062</v>
      </c>
      <c r="CR25" s="57" t="str">
        <f>IF('stu1'!$E22="","",'stu1'!$E22)</f>
        <v xml:space="preserve">เด็กหญิงปวรา    </v>
      </c>
      <c r="CS25" s="58" t="str">
        <f>IF('stu1'!$F22="","",'stu1'!$F22)</f>
        <v>คงเอียด</v>
      </c>
      <c r="CT25" s="67">
        <v>2</v>
      </c>
      <c r="CU25" s="65">
        <v>3</v>
      </c>
      <c r="CV25" s="171">
        <v>2</v>
      </c>
      <c r="CW25" s="59">
        <f t="shared" si="21"/>
        <v>2</v>
      </c>
      <c r="CX25" s="170"/>
      <c r="CY25" s="63">
        <f t="shared" si="22"/>
        <v>2</v>
      </c>
      <c r="CZ25" s="149">
        <f t="shared" si="23"/>
        <v>2</v>
      </c>
    </row>
    <row r="26" spans="1:104" s="60" customFormat="1" ht="17.45" customHeight="1">
      <c r="A26" s="54"/>
      <c r="B26" s="54"/>
      <c r="C26" s="55">
        <f>IF('stu1'!$C23="","",'stu1'!$C23)</f>
        <v>18</v>
      </c>
      <c r="D26" s="56" t="str">
        <f>IF('stu1'!$D23="","",'stu1'!$D23)</f>
        <v>06063</v>
      </c>
      <c r="E26" s="57" t="str">
        <f>IF('stu1'!$E23="","",'stu1'!$E23)</f>
        <v xml:space="preserve">เด็กหญิงพีระยา   </v>
      </c>
      <c r="F26" s="58" t="str">
        <f>IF('stu1'!$F23="","",'stu1'!$F23)</f>
        <v>ภีสระ</v>
      </c>
      <c r="G26" s="67">
        <v>0</v>
      </c>
      <c r="H26" s="65">
        <v>1</v>
      </c>
      <c r="I26" s="171">
        <v>2</v>
      </c>
      <c r="J26" s="59">
        <f t="shared" si="0"/>
        <v>2</v>
      </c>
      <c r="K26" s="170"/>
      <c r="L26" s="63" t="e">
        <f t="shared" si="1"/>
        <v>#N/A</v>
      </c>
      <c r="M26" s="149">
        <f t="shared" si="2"/>
        <v>2</v>
      </c>
      <c r="N26" s="54"/>
      <c r="O26" s="54"/>
      <c r="P26" s="55">
        <f>IF('stu1'!$C23="","",'stu1'!$C23)</f>
        <v>18</v>
      </c>
      <c r="Q26" s="56" t="str">
        <f>IF('stu1'!$D23="","",'stu1'!$D23)</f>
        <v>06063</v>
      </c>
      <c r="R26" s="57" t="str">
        <f>IF('stu1'!$E23="","",'stu1'!$E23)</f>
        <v xml:space="preserve">เด็กหญิงพีระยา   </v>
      </c>
      <c r="S26" s="58" t="str">
        <f>IF('stu1'!$F23="","",'stu1'!$F23)</f>
        <v>ภีสระ</v>
      </c>
      <c r="T26" s="67">
        <v>1</v>
      </c>
      <c r="U26" s="65">
        <v>3</v>
      </c>
      <c r="V26" s="69">
        <v>2</v>
      </c>
      <c r="W26" s="59">
        <f t="shared" si="3"/>
        <v>3</v>
      </c>
      <c r="X26" s="170"/>
      <c r="Y26" s="178" t="e">
        <f t="shared" si="4"/>
        <v>#N/A</v>
      </c>
      <c r="Z26" s="170">
        <f t="shared" si="5"/>
        <v>3</v>
      </c>
      <c r="AA26" s="54"/>
      <c r="AB26" s="54"/>
      <c r="AC26" s="55">
        <f>IF('stu1'!$C23="","",'stu1'!$C23)</f>
        <v>18</v>
      </c>
      <c r="AD26" s="56" t="str">
        <f>IF('stu1'!$D23="","",'stu1'!$D23)</f>
        <v>06063</v>
      </c>
      <c r="AE26" s="57" t="str">
        <f>IF('stu1'!$E23="","",'stu1'!$E23)</f>
        <v xml:space="preserve">เด็กหญิงพีระยา   </v>
      </c>
      <c r="AF26" s="58" t="str">
        <f>IF('stu1'!$F23="","",'stu1'!$F23)</f>
        <v>ภีสระ</v>
      </c>
      <c r="AG26" s="67">
        <v>0</v>
      </c>
      <c r="AH26" s="65">
        <v>0</v>
      </c>
      <c r="AI26" s="171">
        <v>2</v>
      </c>
      <c r="AJ26" s="59">
        <f t="shared" si="6"/>
        <v>0</v>
      </c>
      <c r="AK26" s="170"/>
      <c r="AL26" s="63">
        <f t="shared" si="7"/>
        <v>0</v>
      </c>
      <c r="AM26" s="149">
        <f t="shared" si="8"/>
        <v>0</v>
      </c>
      <c r="AN26" s="54"/>
      <c r="AO26" s="54"/>
      <c r="AP26" s="55">
        <f>IF('stu1'!$C23="","",'stu1'!$C23)</f>
        <v>18</v>
      </c>
      <c r="AQ26" s="56" t="str">
        <f>IF('stu1'!$D23="","",'stu1'!$D23)</f>
        <v>06063</v>
      </c>
      <c r="AR26" s="57" t="str">
        <f>IF('stu1'!$E23="","",'stu1'!$E23)</f>
        <v xml:space="preserve">เด็กหญิงพีระยา   </v>
      </c>
      <c r="AS26" s="58" t="str">
        <f>IF('stu1'!$F23="","",'stu1'!$F23)</f>
        <v>ภีสระ</v>
      </c>
      <c r="AT26" s="67">
        <v>0</v>
      </c>
      <c r="AU26" s="65">
        <v>0</v>
      </c>
      <c r="AV26" s="171">
        <v>2</v>
      </c>
      <c r="AW26" s="59">
        <f t="shared" si="9"/>
        <v>0</v>
      </c>
      <c r="AX26" s="170"/>
      <c r="AY26" s="63">
        <f t="shared" si="10"/>
        <v>0</v>
      </c>
      <c r="AZ26" s="149">
        <f t="shared" si="11"/>
        <v>0</v>
      </c>
      <c r="BA26" s="54"/>
      <c r="BB26" s="54"/>
      <c r="BC26" s="55">
        <f>IF('stu1'!$C23="","",'stu1'!$C23)</f>
        <v>18</v>
      </c>
      <c r="BD26" s="56" t="str">
        <f>IF('stu1'!$D23="","",'stu1'!$D23)</f>
        <v>06063</v>
      </c>
      <c r="BE26" s="57" t="str">
        <f>IF('stu1'!$E23="","",'stu1'!$E23)</f>
        <v xml:space="preserve">เด็กหญิงพีระยา   </v>
      </c>
      <c r="BF26" s="58" t="str">
        <f>IF('stu1'!$F23="","",'stu1'!$F23)</f>
        <v>ภีสระ</v>
      </c>
      <c r="BG26" s="67">
        <v>0</v>
      </c>
      <c r="BH26" s="65">
        <v>0</v>
      </c>
      <c r="BI26" s="171">
        <v>2</v>
      </c>
      <c r="BJ26" s="59">
        <f t="shared" si="12"/>
        <v>0</v>
      </c>
      <c r="BK26" s="170"/>
      <c r="BL26" s="63">
        <f t="shared" si="13"/>
        <v>0</v>
      </c>
      <c r="BM26" s="149">
        <f t="shared" si="14"/>
        <v>0</v>
      </c>
      <c r="BN26" s="54"/>
      <c r="BO26" s="54"/>
      <c r="BP26" s="55">
        <f>IF('stu1'!$C23="","",'stu1'!$C23)</f>
        <v>18</v>
      </c>
      <c r="BQ26" s="56" t="str">
        <f>IF('stu1'!$D23="","",'stu1'!$D23)</f>
        <v>06063</v>
      </c>
      <c r="BR26" s="57" t="str">
        <f>IF('stu1'!$E23="","",'stu1'!$E23)</f>
        <v xml:space="preserve">เด็กหญิงพีระยา   </v>
      </c>
      <c r="BS26" s="58" t="str">
        <f>IF('stu1'!$F23="","",'stu1'!$F23)</f>
        <v>ภีสระ</v>
      </c>
      <c r="BT26" s="67">
        <v>0</v>
      </c>
      <c r="BU26" s="65">
        <v>0</v>
      </c>
      <c r="BV26" s="171">
        <v>2</v>
      </c>
      <c r="BW26" s="59">
        <f t="shared" si="15"/>
        <v>0</v>
      </c>
      <c r="BX26" s="170"/>
      <c r="BY26" s="63">
        <f t="shared" si="16"/>
        <v>0</v>
      </c>
      <c r="BZ26" s="149">
        <f t="shared" si="17"/>
        <v>0</v>
      </c>
      <c r="CA26" s="54"/>
      <c r="CB26" s="54"/>
      <c r="CC26" s="55">
        <f>IF('stu1'!$C23="","",'stu1'!$C23)</f>
        <v>18</v>
      </c>
      <c r="CD26" s="56" t="str">
        <f>IF('stu1'!$D23="","",'stu1'!$D23)</f>
        <v>06063</v>
      </c>
      <c r="CE26" s="57" t="str">
        <f>IF('stu1'!$E23="","",'stu1'!$E23)</f>
        <v xml:space="preserve">เด็กหญิงพีระยา   </v>
      </c>
      <c r="CF26" s="58" t="str">
        <f>IF('stu1'!$F23="","",'stu1'!$F23)</f>
        <v>ภีสระ</v>
      </c>
      <c r="CG26" s="67">
        <v>2</v>
      </c>
      <c r="CH26" s="65">
        <v>0</v>
      </c>
      <c r="CI26" s="171">
        <v>2</v>
      </c>
      <c r="CJ26" s="59">
        <f t="shared" si="18"/>
        <v>2</v>
      </c>
      <c r="CK26" s="170"/>
      <c r="CL26" s="63">
        <f t="shared" si="19"/>
        <v>2</v>
      </c>
      <c r="CM26" s="149">
        <f t="shared" si="20"/>
        <v>2</v>
      </c>
      <c r="CN26" s="54"/>
      <c r="CO26" s="54"/>
      <c r="CP26" s="55">
        <f>IF('stu1'!$C23="","",'stu1'!$C23)</f>
        <v>18</v>
      </c>
      <c r="CQ26" s="56" t="str">
        <f>IF('stu1'!$D23="","",'stu1'!$D23)</f>
        <v>06063</v>
      </c>
      <c r="CR26" s="57" t="str">
        <f>IF('stu1'!$E23="","",'stu1'!$E23)</f>
        <v xml:space="preserve">เด็กหญิงพีระยา   </v>
      </c>
      <c r="CS26" s="58" t="str">
        <f>IF('stu1'!$F23="","",'stu1'!$F23)</f>
        <v>ภีสระ</v>
      </c>
      <c r="CT26" s="67">
        <v>2</v>
      </c>
      <c r="CU26" s="65">
        <v>3</v>
      </c>
      <c r="CV26" s="171">
        <v>2</v>
      </c>
      <c r="CW26" s="59">
        <f t="shared" si="21"/>
        <v>2</v>
      </c>
      <c r="CX26" s="170"/>
      <c r="CY26" s="63">
        <f t="shared" si="22"/>
        <v>2</v>
      </c>
      <c r="CZ26" s="149">
        <f t="shared" si="23"/>
        <v>2</v>
      </c>
    </row>
    <row r="27" spans="1:104" s="60" customFormat="1" ht="17.45" customHeight="1">
      <c r="A27" s="54"/>
      <c r="B27" s="54"/>
      <c r="C27" s="55">
        <f>IF('stu1'!$C24="","",'stu1'!$C24)</f>
        <v>19</v>
      </c>
      <c r="D27" s="56" t="str">
        <f>IF('stu1'!$D24="","",'stu1'!$D24)</f>
        <v>06064</v>
      </c>
      <c r="E27" s="57" t="str">
        <f>IF('stu1'!$E24="","",'stu1'!$E24)</f>
        <v xml:space="preserve">เด็กหญิงพุทธิตา    </v>
      </c>
      <c r="F27" s="58" t="str">
        <f>IF('stu1'!$F24="","",'stu1'!$F24)</f>
        <v>หมันสัน</v>
      </c>
      <c r="G27" s="67">
        <v>0</v>
      </c>
      <c r="H27" s="65">
        <v>1</v>
      </c>
      <c r="I27" s="171">
        <v>2</v>
      </c>
      <c r="J27" s="59">
        <f t="shared" si="0"/>
        <v>2</v>
      </c>
      <c r="K27" s="170"/>
      <c r="L27" s="63" t="e">
        <f t="shared" si="1"/>
        <v>#N/A</v>
      </c>
      <c r="M27" s="149">
        <f t="shared" si="2"/>
        <v>2</v>
      </c>
      <c r="N27" s="54"/>
      <c r="O27" s="54"/>
      <c r="P27" s="55">
        <f>IF('stu1'!$C24="","",'stu1'!$C24)</f>
        <v>19</v>
      </c>
      <c r="Q27" s="56" t="str">
        <f>IF('stu1'!$D24="","",'stu1'!$D24)</f>
        <v>06064</v>
      </c>
      <c r="R27" s="57" t="str">
        <f>IF('stu1'!$E24="","",'stu1'!$E24)</f>
        <v xml:space="preserve">เด็กหญิงพุทธิตา    </v>
      </c>
      <c r="S27" s="58" t="str">
        <f>IF('stu1'!$F24="","",'stu1'!$F24)</f>
        <v>หมันสัน</v>
      </c>
      <c r="T27" s="67">
        <v>1</v>
      </c>
      <c r="U27" s="65">
        <v>3</v>
      </c>
      <c r="V27" s="69">
        <v>2</v>
      </c>
      <c r="W27" s="59">
        <f t="shared" si="3"/>
        <v>3</v>
      </c>
      <c r="X27" s="170"/>
      <c r="Y27" s="178" t="e">
        <f t="shared" si="4"/>
        <v>#N/A</v>
      </c>
      <c r="Z27" s="170">
        <f t="shared" si="5"/>
        <v>3</v>
      </c>
      <c r="AA27" s="54"/>
      <c r="AB27" s="54"/>
      <c r="AC27" s="55">
        <f>IF('stu1'!$C24="","",'stu1'!$C24)</f>
        <v>19</v>
      </c>
      <c r="AD27" s="56" t="str">
        <f>IF('stu1'!$D24="","",'stu1'!$D24)</f>
        <v>06064</v>
      </c>
      <c r="AE27" s="57" t="str">
        <f>IF('stu1'!$E24="","",'stu1'!$E24)</f>
        <v xml:space="preserve">เด็กหญิงพุทธิตา    </v>
      </c>
      <c r="AF27" s="58" t="str">
        <f>IF('stu1'!$F24="","",'stu1'!$F24)</f>
        <v>หมันสัน</v>
      </c>
      <c r="AG27" s="67">
        <v>0</v>
      </c>
      <c r="AH27" s="65">
        <v>0</v>
      </c>
      <c r="AI27" s="171">
        <v>2</v>
      </c>
      <c r="AJ27" s="59">
        <f t="shared" si="6"/>
        <v>0</v>
      </c>
      <c r="AK27" s="170"/>
      <c r="AL27" s="63">
        <f t="shared" si="7"/>
        <v>0</v>
      </c>
      <c r="AM27" s="149">
        <f t="shared" si="8"/>
        <v>0</v>
      </c>
      <c r="AN27" s="54"/>
      <c r="AO27" s="54"/>
      <c r="AP27" s="55">
        <f>IF('stu1'!$C24="","",'stu1'!$C24)</f>
        <v>19</v>
      </c>
      <c r="AQ27" s="56" t="str">
        <f>IF('stu1'!$D24="","",'stu1'!$D24)</f>
        <v>06064</v>
      </c>
      <c r="AR27" s="57" t="str">
        <f>IF('stu1'!$E24="","",'stu1'!$E24)</f>
        <v xml:space="preserve">เด็กหญิงพุทธิตา    </v>
      </c>
      <c r="AS27" s="58" t="str">
        <f>IF('stu1'!$F24="","",'stu1'!$F24)</f>
        <v>หมันสัน</v>
      </c>
      <c r="AT27" s="67">
        <v>0</v>
      </c>
      <c r="AU27" s="65">
        <v>0</v>
      </c>
      <c r="AV27" s="171">
        <v>2</v>
      </c>
      <c r="AW27" s="59">
        <f t="shared" si="9"/>
        <v>0</v>
      </c>
      <c r="AX27" s="170"/>
      <c r="AY27" s="63">
        <f t="shared" si="10"/>
        <v>0</v>
      </c>
      <c r="AZ27" s="149">
        <f t="shared" si="11"/>
        <v>0</v>
      </c>
      <c r="BA27" s="54"/>
      <c r="BB27" s="54"/>
      <c r="BC27" s="55">
        <f>IF('stu1'!$C24="","",'stu1'!$C24)</f>
        <v>19</v>
      </c>
      <c r="BD27" s="56" t="str">
        <f>IF('stu1'!$D24="","",'stu1'!$D24)</f>
        <v>06064</v>
      </c>
      <c r="BE27" s="57" t="str">
        <f>IF('stu1'!$E24="","",'stu1'!$E24)</f>
        <v xml:space="preserve">เด็กหญิงพุทธิตา    </v>
      </c>
      <c r="BF27" s="58" t="str">
        <f>IF('stu1'!$F24="","",'stu1'!$F24)</f>
        <v>หมันสัน</v>
      </c>
      <c r="BG27" s="67">
        <v>0</v>
      </c>
      <c r="BH27" s="65">
        <v>0</v>
      </c>
      <c r="BI27" s="171">
        <v>2</v>
      </c>
      <c r="BJ27" s="59">
        <f t="shared" si="12"/>
        <v>0</v>
      </c>
      <c r="BK27" s="170"/>
      <c r="BL27" s="63">
        <f t="shared" si="13"/>
        <v>0</v>
      </c>
      <c r="BM27" s="149">
        <f t="shared" si="14"/>
        <v>0</v>
      </c>
      <c r="BN27" s="54"/>
      <c r="BO27" s="54"/>
      <c r="BP27" s="55">
        <f>IF('stu1'!$C24="","",'stu1'!$C24)</f>
        <v>19</v>
      </c>
      <c r="BQ27" s="56" t="str">
        <f>IF('stu1'!$D24="","",'stu1'!$D24)</f>
        <v>06064</v>
      </c>
      <c r="BR27" s="57" t="str">
        <f>IF('stu1'!$E24="","",'stu1'!$E24)</f>
        <v xml:space="preserve">เด็กหญิงพุทธิตา    </v>
      </c>
      <c r="BS27" s="58" t="str">
        <f>IF('stu1'!$F24="","",'stu1'!$F24)</f>
        <v>หมันสัน</v>
      </c>
      <c r="BT27" s="67">
        <v>0</v>
      </c>
      <c r="BU27" s="65">
        <v>0</v>
      </c>
      <c r="BV27" s="171">
        <v>2</v>
      </c>
      <c r="BW27" s="59">
        <f t="shared" si="15"/>
        <v>0</v>
      </c>
      <c r="BX27" s="170"/>
      <c r="BY27" s="63">
        <f t="shared" si="16"/>
        <v>0</v>
      </c>
      <c r="BZ27" s="149">
        <f t="shared" si="17"/>
        <v>0</v>
      </c>
      <c r="CA27" s="54"/>
      <c r="CB27" s="54"/>
      <c r="CC27" s="55">
        <f>IF('stu1'!$C24="","",'stu1'!$C24)</f>
        <v>19</v>
      </c>
      <c r="CD27" s="56" t="str">
        <f>IF('stu1'!$D24="","",'stu1'!$D24)</f>
        <v>06064</v>
      </c>
      <c r="CE27" s="57" t="str">
        <f>IF('stu1'!$E24="","",'stu1'!$E24)</f>
        <v xml:space="preserve">เด็กหญิงพุทธิตา    </v>
      </c>
      <c r="CF27" s="58" t="str">
        <f>IF('stu1'!$F24="","",'stu1'!$F24)</f>
        <v>หมันสัน</v>
      </c>
      <c r="CG27" s="67">
        <v>2</v>
      </c>
      <c r="CH27" s="65">
        <v>0</v>
      </c>
      <c r="CI27" s="171">
        <v>2</v>
      </c>
      <c r="CJ27" s="59">
        <f t="shared" si="18"/>
        <v>2</v>
      </c>
      <c r="CK27" s="170"/>
      <c r="CL27" s="63">
        <f t="shared" si="19"/>
        <v>2</v>
      </c>
      <c r="CM27" s="149">
        <f t="shared" si="20"/>
        <v>2</v>
      </c>
      <c r="CN27" s="54"/>
      <c r="CO27" s="54"/>
      <c r="CP27" s="55">
        <f>IF('stu1'!$C24="","",'stu1'!$C24)</f>
        <v>19</v>
      </c>
      <c r="CQ27" s="56" t="str">
        <f>IF('stu1'!$D24="","",'stu1'!$D24)</f>
        <v>06064</v>
      </c>
      <c r="CR27" s="57" t="str">
        <f>IF('stu1'!$E24="","",'stu1'!$E24)</f>
        <v xml:space="preserve">เด็กหญิงพุทธิตา    </v>
      </c>
      <c r="CS27" s="58" t="str">
        <f>IF('stu1'!$F24="","",'stu1'!$F24)</f>
        <v>หมันสัน</v>
      </c>
      <c r="CT27" s="67">
        <v>2</v>
      </c>
      <c r="CU27" s="65">
        <v>3</v>
      </c>
      <c r="CV27" s="171">
        <v>2</v>
      </c>
      <c r="CW27" s="59">
        <f t="shared" si="21"/>
        <v>2</v>
      </c>
      <c r="CX27" s="170"/>
      <c r="CY27" s="63">
        <f t="shared" si="22"/>
        <v>2</v>
      </c>
      <c r="CZ27" s="149">
        <f t="shared" si="23"/>
        <v>2</v>
      </c>
    </row>
    <row r="28" spans="1:104" s="60" customFormat="1" ht="17.45" customHeight="1">
      <c r="A28" s="54"/>
      <c r="B28" s="54"/>
      <c r="C28" s="55">
        <f>IF('stu1'!$C25="","",'stu1'!$C25)</f>
        <v>20</v>
      </c>
      <c r="D28" s="56" t="str">
        <f>IF('stu1'!$D25="","",'stu1'!$D25)</f>
        <v>06065</v>
      </c>
      <c r="E28" s="57" t="str">
        <f>IF('stu1'!$E25="","",'stu1'!$E25)</f>
        <v xml:space="preserve">เด็กหญิงศศินิภา    </v>
      </c>
      <c r="F28" s="58" t="str">
        <f>IF('stu1'!$F25="","",'stu1'!$F25)</f>
        <v>หลงละเลิง</v>
      </c>
      <c r="G28" s="67">
        <v>0</v>
      </c>
      <c r="H28" s="65">
        <v>1</v>
      </c>
      <c r="I28" s="171">
        <v>2</v>
      </c>
      <c r="J28" s="59">
        <f t="shared" si="0"/>
        <v>2</v>
      </c>
      <c r="K28" s="170"/>
      <c r="L28" s="63" t="e">
        <f t="shared" si="1"/>
        <v>#N/A</v>
      </c>
      <c r="M28" s="149">
        <f t="shared" si="2"/>
        <v>2</v>
      </c>
      <c r="N28" s="54"/>
      <c r="O28" s="54"/>
      <c r="P28" s="55">
        <f>IF('stu1'!$C25="","",'stu1'!$C25)</f>
        <v>20</v>
      </c>
      <c r="Q28" s="56" t="str">
        <f>IF('stu1'!$D25="","",'stu1'!$D25)</f>
        <v>06065</v>
      </c>
      <c r="R28" s="57" t="str">
        <f>IF('stu1'!$E25="","",'stu1'!$E25)</f>
        <v xml:space="preserve">เด็กหญิงศศินิภา    </v>
      </c>
      <c r="S28" s="58" t="str">
        <f>IF('stu1'!$F25="","",'stu1'!$F25)</f>
        <v>หลงละเลิง</v>
      </c>
      <c r="T28" s="67">
        <v>1</v>
      </c>
      <c r="U28" s="65">
        <v>3</v>
      </c>
      <c r="V28" s="69">
        <v>2</v>
      </c>
      <c r="W28" s="59">
        <f t="shared" si="3"/>
        <v>3</v>
      </c>
      <c r="X28" s="170"/>
      <c r="Y28" s="178" t="e">
        <f t="shared" si="4"/>
        <v>#N/A</v>
      </c>
      <c r="Z28" s="170">
        <f t="shared" si="5"/>
        <v>3</v>
      </c>
      <c r="AA28" s="54"/>
      <c r="AB28" s="54"/>
      <c r="AC28" s="55">
        <f>IF('stu1'!$C25="","",'stu1'!$C25)</f>
        <v>20</v>
      </c>
      <c r="AD28" s="56" t="str">
        <f>IF('stu1'!$D25="","",'stu1'!$D25)</f>
        <v>06065</v>
      </c>
      <c r="AE28" s="57" t="str">
        <f>IF('stu1'!$E25="","",'stu1'!$E25)</f>
        <v xml:space="preserve">เด็กหญิงศศินิภา    </v>
      </c>
      <c r="AF28" s="58" t="str">
        <f>IF('stu1'!$F25="","",'stu1'!$F25)</f>
        <v>หลงละเลิง</v>
      </c>
      <c r="AG28" s="67">
        <v>0</v>
      </c>
      <c r="AH28" s="65">
        <v>0</v>
      </c>
      <c r="AI28" s="171">
        <v>2</v>
      </c>
      <c r="AJ28" s="59">
        <f t="shared" si="6"/>
        <v>0</v>
      </c>
      <c r="AK28" s="170"/>
      <c r="AL28" s="63">
        <f t="shared" si="7"/>
        <v>0</v>
      </c>
      <c r="AM28" s="149">
        <f t="shared" si="8"/>
        <v>0</v>
      </c>
      <c r="AN28" s="54"/>
      <c r="AO28" s="54"/>
      <c r="AP28" s="55">
        <f>IF('stu1'!$C25="","",'stu1'!$C25)</f>
        <v>20</v>
      </c>
      <c r="AQ28" s="56" t="str">
        <f>IF('stu1'!$D25="","",'stu1'!$D25)</f>
        <v>06065</v>
      </c>
      <c r="AR28" s="57" t="str">
        <f>IF('stu1'!$E25="","",'stu1'!$E25)</f>
        <v xml:space="preserve">เด็กหญิงศศินิภา    </v>
      </c>
      <c r="AS28" s="58" t="str">
        <f>IF('stu1'!$F25="","",'stu1'!$F25)</f>
        <v>หลงละเลิง</v>
      </c>
      <c r="AT28" s="67">
        <v>0</v>
      </c>
      <c r="AU28" s="65">
        <v>0</v>
      </c>
      <c r="AV28" s="171">
        <v>2</v>
      </c>
      <c r="AW28" s="59">
        <f t="shared" si="9"/>
        <v>0</v>
      </c>
      <c r="AX28" s="170"/>
      <c r="AY28" s="63">
        <f t="shared" si="10"/>
        <v>0</v>
      </c>
      <c r="AZ28" s="149">
        <f t="shared" si="11"/>
        <v>0</v>
      </c>
      <c r="BA28" s="54"/>
      <c r="BB28" s="54"/>
      <c r="BC28" s="55">
        <f>IF('stu1'!$C25="","",'stu1'!$C25)</f>
        <v>20</v>
      </c>
      <c r="BD28" s="56" t="str">
        <f>IF('stu1'!$D25="","",'stu1'!$D25)</f>
        <v>06065</v>
      </c>
      <c r="BE28" s="57" t="str">
        <f>IF('stu1'!$E25="","",'stu1'!$E25)</f>
        <v xml:space="preserve">เด็กหญิงศศินิภา    </v>
      </c>
      <c r="BF28" s="58" t="str">
        <f>IF('stu1'!$F25="","",'stu1'!$F25)</f>
        <v>หลงละเลิง</v>
      </c>
      <c r="BG28" s="67">
        <v>0</v>
      </c>
      <c r="BH28" s="65">
        <v>0</v>
      </c>
      <c r="BI28" s="171">
        <v>2</v>
      </c>
      <c r="BJ28" s="59">
        <f t="shared" si="12"/>
        <v>0</v>
      </c>
      <c r="BK28" s="170"/>
      <c r="BL28" s="63">
        <f t="shared" si="13"/>
        <v>0</v>
      </c>
      <c r="BM28" s="149">
        <f t="shared" si="14"/>
        <v>0</v>
      </c>
      <c r="BN28" s="54"/>
      <c r="BO28" s="54"/>
      <c r="BP28" s="55">
        <f>IF('stu1'!$C25="","",'stu1'!$C25)</f>
        <v>20</v>
      </c>
      <c r="BQ28" s="56" t="str">
        <f>IF('stu1'!$D25="","",'stu1'!$D25)</f>
        <v>06065</v>
      </c>
      <c r="BR28" s="57" t="str">
        <f>IF('stu1'!$E25="","",'stu1'!$E25)</f>
        <v xml:space="preserve">เด็กหญิงศศินิภา    </v>
      </c>
      <c r="BS28" s="58" t="str">
        <f>IF('stu1'!$F25="","",'stu1'!$F25)</f>
        <v>หลงละเลิง</v>
      </c>
      <c r="BT28" s="67">
        <v>0</v>
      </c>
      <c r="BU28" s="65">
        <v>0</v>
      </c>
      <c r="BV28" s="171">
        <v>2</v>
      </c>
      <c r="BW28" s="59">
        <f t="shared" si="15"/>
        <v>0</v>
      </c>
      <c r="BX28" s="170"/>
      <c r="BY28" s="63">
        <f t="shared" si="16"/>
        <v>0</v>
      </c>
      <c r="BZ28" s="149">
        <f t="shared" si="17"/>
        <v>0</v>
      </c>
      <c r="CA28" s="54"/>
      <c r="CB28" s="54"/>
      <c r="CC28" s="55">
        <f>IF('stu1'!$C25="","",'stu1'!$C25)</f>
        <v>20</v>
      </c>
      <c r="CD28" s="56" t="str">
        <f>IF('stu1'!$D25="","",'stu1'!$D25)</f>
        <v>06065</v>
      </c>
      <c r="CE28" s="57" t="str">
        <f>IF('stu1'!$E25="","",'stu1'!$E25)</f>
        <v xml:space="preserve">เด็กหญิงศศินิภา    </v>
      </c>
      <c r="CF28" s="58" t="str">
        <f>IF('stu1'!$F25="","",'stu1'!$F25)</f>
        <v>หลงละเลิง</v>
      </c>
      <c r="CG28" s="67">
        <v>2</v>
      </c>
      <c r="CH28" s="65">
        <v>0</v>
      </c>
      <c r="CI28" s="171">
        <v>2</v>
      </c>
      <c r="CJ28" s="59">
        <f t="shared" si="18"/>
        <v>2</v>
      </c>
      <c r="CK28" s="170"/>
      <c r="CL28" s="63">
        <f t="shared" si="19"/>
        <v>2</v>
      </c>
      <c r="CM28" s="149">
        <f t="shared" si="20"/>
        <v>2</v>
      </c>
      <c r="CN28" s="54"/>
      <c r="CO28" s="54"/>
      <c r="CP28" s="55">
        <f>IF('stu1'!$C25="","",'stu1'!$C25)</f>
        <v>20</v>
      </c>
      <c r="CQ28" s="56" t="str">
        <f>IF('stu1'!$D25="","",'stu1'!$D25)</f>
        <v>06065</v>
      </c>
      <c r="CR28" s="57" t="str">
        <f>IF('stu1'!$E25="","",'stu1'!$E25)</f>
        <v xml:space="preserve">เด็กหญิงศศินิภา    </v>
      </c>
      <c r="CS28" s="58" t="str">
        <f>IF('stu1'!$F25="","",'stu1'!$F25)</f>
        <v>หลงละเลิง</v>
      </c>
      <c r="CT28" s="67">
        <v>2</v>
      </c>
      <c r="CU28" s="65">
        <v>3</v>
      </c>
      <c r="CV28" s="171">
        <v>2</v>
      </c>
      <c r="CW28" s="59">
        <f t="shared" si="21"/>
        <v>2</v>
      </c>
      <c r="CX28" s="170"/>
      <c r="CY28" s="63">
        <f t="shared" si="22"/>
        <v>2</v>
      </c>
      <c r="CZ28" s="149">
        <f t="shared" si="23"/>
        <v>2</v>
      </c>
    </row>
    <row r="29" spans="1:104" s="60" customFormat="1" ht="17.45" customHeight="1">
      <c r="A29" s="54"/>
      <c r="B29" s="54"/>
      <c r="C29" s="55">
        <f>IF('stu1'!$C26="","",'stu1'!$C26)</f>
        <v>21</v>
      </c>
      <c r="D29" s="56" t="str">
        <f>IF('stu1'!$D26="","",'stu1'!$D26)</f>
        <v>06066</v>
      </c>
      <c r="E29" s="57" t="str">
        <f>IF('stu1'!$E26="","",'stu1'!$E26)</f>
        <v xml:space="preserve">เด็กหญิงสัณห์ฤทัย    </v>
      </c>
      <c r="F29" s="58" t="str">
        <f>IF('stu1'!$F26="","",'stu1'!$F26)</f>
        <v>แซ่หว่อง</v>
      </c>
      <c r="G29" s="67">
        <v>0</v>
      </c>
      <c r="H29" s="65">
        <v>1</v>
      </c>
      <c r="I29" s="171">
        <v>2</v>
      </c>
      <c r="J29" s="59">
        <f t="shared" si="0"/>
        <v>2</v>
      </c>
      <c r="K29" s="170"/>
      <c r="L29" s="63" t="e">
        <f t="shared" si="1"/>
        <v>#N/A</v>
      </c>
      <c r="M29" s="149">
        <f t="shared" si="2"/>
        <v>2</v>
      </c>
      <c r="N29" s="54"/>
      <c r="O29" s="54"/>
      <c r="P29" s="55">
        <f>IF('stu1'!$C26="","",'stu1'!$C26)</f>
        <v>21</v>
      </c>
      <c r="Q29" s="56" t="str">
        <f>IF('stu1'!$D26="","",'stu1'!$D26)</f>
        <v>06066</v>
      </c>
      <c r="R29" s="57" t="str">
        <f>IF('stu1'!$E26="","",'stu1'!$E26)</f>
        <v xml:space="preserve">เด็กหญิงสัณห์ฤทัย    </v>
      </c>
      <c r="S29" s="58" t="str">
        <f>IF('stu1'!$F26="","",'stu1'!$F26)</f>
        <v>แซ่หว่อง</v>
      </c>
      <c r="T29" s="67">
        <v>1</v>
      </c>
      <c r="U29" s="65">
        <v>3</v>
      </c>
      <c r="V29" s="69">
        <v>2</v>
      </c>
      <c r="W29" s="59">
        <f t="shared" si="3"/>
        <v>3</v>
      </c>
      <c r="X29" s="170"/>
      <c r="Y29" s="178" t="e">
        <f t="shared" si="4"/>
        <v>#N/A</v>
      </c>
      <c r="Z29" s="170">
        <f t="shared" si="5"/>
        <v>3</v>
      </c>
      <c r="AA29" s="54"/>
      <c r="AB29" s="54"/>
      <c r="AC29" s="55">
        <f>IF('stu1'!$C26="","",'stu1'!$C26)</f>
        <v>21</v>
      </c>
      <c r="AD29" s="56" t="str">
        <f>IF('stu1'!$D26="","",'stu1'!$D26)</f>
        <v>06066</v>
      </c>
      <c r="AE29" s="57" t="str">
        <f>IF('stu1'!$E26="","",'stu1'!$E26)</f>
        <v xml:space="preserve">เด็กหญิงสัณห์ฤทัย    </v>
      </c>
      <c r="AF29" s="58" t="str">
        <f>IF('stu1'!$F26="","",'stu1'!$F26)</f>
        <v>แซ่หว่อง</v>
      </c>
      <c r="AG29" s="67">
        <v>0</v>
      </c>
      <c r="AH29" s="65">
        <v>0</v>
      </c>
      <c r="AI29" s="171">
        <v>2</v>
      </c>
      <c r="AJ29" s="59">
        <f t="shared" si="6"/>
        <v>0</v>
      </c>
      <c r="AK29" s="170"/>
      <c r="AL29" s="63">
        <f t="shared" si="7"/>
        <v>0</v>
      </c>
      <c r="AM29" s="149">
        <f t="shared" si="8"/>
        <v>0</v>
      </c>
      <c r="AN29" s="54"/>
      <c r="AO29" s="54"/>
      <c r="AP29" s="55">
        <f>IF('stu1'!$C26="","",'stu1'!$C26)</f>
        <v>21</v>
      </c>
      <c r="AQ29" s="56" t="str">
        <f>IF('stu1'!$D26="","",'stu1'!$D26)</f>
        <v>06066</v>
      </c>
      <c r="AR29" s="57" t="str">
        <f>IF('stu1'!$E26="","",'stu1'!$E26)</f>
        <v xml:space="preserve">เด็กหญิงสัณห์ฤทัย    </v>
      </c>
      <c r="AS29" s="58" t="str">
        <f>IF('stu1'!$F26="","",'stu1'!$F26)</f>
        <v>แซ่หว่อง</v>
      </c>
      <c r="AT29" s="67">
        <v>0</v>
      </c>
      <c r="AU29" s="65">
        <v>0</v>
      </c>
      <c r="AV29" s="171">
        <v>2</v>
      </c>
      <c r="AW29" s="59">
        <f t="shared" si="9"/>
        <v>0</v>
      </c>
      <c r="AX29" s="170"/>
      <c r="AY29" s="63">
        <f t="shared" si="10"/>
        <v>0</v>
      </c>
      <c r="AZ29" s="149">
        <f t="shared" si="11"/>
        <v>0</v>
      </c>
      <c r="BA29" s="54"/>
      <c r="BB29" s="54"/>
      <c r="BC29" s="55">
        <f>IF('stu1'!$C26="","",'stu1'!$C26)</f>
        <v>21</v>
      </c>
      <c r="BD29" s="56" t="str">
        <f>IF('stu1'!$D26="","",'stu1'!$D26)</f>
        <v>06066</v>
      </c>
      <c r="BE29" s="57" t="str">
        <f>IF('stu1'!$E26="","",'stu1'!$E26)</f>
        <v xml:space="preserve">เด็กหญิงสัณห์ฤทัย    </v>
      </c>
      <c r="BF29" s="58" t="str">
        <f>IF('stu1'!$F26="","",'stu1'!$F26)</f>
        <v>แซ่หว่อง</v>
      </c>
      <c r="BG29" s="67">
        <v>0</v>
      </c>
      <c r="BH29" s="65">
        <v>0</v>
      </c>
      <c r="BI29" s="171">
        <v>2</v>
      </c>
      <c r="BJ29" s="59">
        <f t="shared" si="12"/>
        <v>0</v>
      </c>
      <c r="BK29" s="170"/>
      <c r="BL29" s="63">
        <f t="shared" si="13"/>
        <v>0</v>
      </c>
      <c r="BM29" s="149">
        <f t="shared" si="14"/>
        <v>0</v>
      </c>
      <c r="BN29" s="54"/>
      <c r="BO29" s="54"/>
      <c r="BP29" s="55">
        <f>IF('stu1'!$C26="","",'stu1'!$C26)</f>
        <v>21</v>
      </c>
      <c r="BQ29" s="56" t="str">
        <f>IF('stu1'!$D26="","",'stu1'!$D26)</f>
        <v>06066</v>
      </c>
      <c r="BR29" s="57" t="str">
        <f>IF('stu1'!$E26="","",'stu1'!$E26)</f>
        <v xml:space="preserve">เด็กหญิงสัณห์ฤทัย    </v>
      </c>
      <c r="BS29" s="58" t="str">
        <f>IF('stu1'!$F26="","",'stu1'!$F26)</f>
        <v>แซ่หว่อง</v>
      </c>
      <c r="BT29" s="67">
        <v>0</v>
      </c>
      <c r="BU29" s="65">
        <v>0</v>
      </c>
      <c r="BV29" s="171">
        <v>2</v>
      </c>
      <c r="BW29" s="59">
        <f t="shared" si="15"/>
        <v>0</v>
      </c>
      <c r="BX29" s="170"/>
      <c r="BY29" s="63">
        <f t="shared" si="16"/>
        <v>0</v>
      </c>
      <c r="BZ29" s="149">
        <f t="shared" si="17"/>
        <v>0</v>
      </c>
      <c r="CA29" s="54"/>
      <c r="CB29" s="54"/>
      <c r="CC29" s="55">
        <f>IF('stu1'!$C26="","",'stu1'!$C26)</f>
        <v>21</v>
      </c>
      <c r="CD29" s="56" t="str">
        <f>IF('stu1'!$D26="","",'stu1'!$D26)</f>
        <v>06066</v>
      </c>
      <c r="CE29" s="57" t="str">
        <f>IF('stu1'!$E26="","",'stu1'!$E26)</f>
        <v xml:space="preserve">เด็กหญิงสัณห์ฤทัย    </v>
      </c>
      <c r="CF29" s="58" t="str">
        <f>IF('stu1'!$F26="","",'stu1'!$F26)</f>
        <v>แซ่หว่อง</v>
      </c>
      <c r="CG29" s="67">
        <v>2</v>
      </c>
      <c r="CH29" s="65">
        <v>0</v>
      </c>
      <c r="CI29" s="171">
        <v>2</v>
      </c>
      <c r="CJ29" s="59">
        <f t="shared" si="18"/>
        <v>2</v>
      </c>
      <c r="CK29" s="170"/>
      <c r="CL29" s="63">
        <f t="shared" si="19"/>
        <v>2</v>
      </c>
      <c r="CM29" s="149">
        <f t="shared" si="20"/>
        <v>2</v>
      </c>
      <c r="CN29" s="54"/>
      <c r="CO29" s="54"/>
      <c r="CP29" s="55">
        <f>IF('stu1'!$C26="","",'stu1'!$C26)</f>
        <v>21</v>
      </c>
      <c r="CQ29" s="56" t="str">
        <f>IF('stu1'!$D26="","",'stu1'!$D26)</f>
        <v>06066</v>
      </c>
      <c r="CR29" s="57" t="str">
        <f>IF('stu1'!$E26="","",'stu1'!$E26)</f>
        <v xml:space="preserve">เด็กหญิงสัณห์ฤทัย    </v>
      </c>
      <c r="CS29" s="58" t="str">
        <f>IF('stu1'!$F26="","",'stu1'!$F26)</f>
        <v>แซ่หว่อง</v>
      </c>
      <c r="CT29" s="67">
        <v>2</v>
      </c>
      <c r="CU29" s="65">
        <v>3</v>
      </c>
      <c r="CV29" s="171">
        <v>2</v>
      </c>
      <c r="CW29" s="59">
        <f t="shared" si="21"/>
        <v>2</v>
      </c>
      <c r="CX29" s="170"/>
      <c r="CY29" s="63">
        <f t="shared" si="22"/>
        <v>2</v>
      </c>
      <c r="CZ29" s="149">
        <f t="shared" si="23"/>
        <v>2</v>
      </c>
    </row>
    <row r="30" spans="1:104" s="60" customFormat="1" ht="17.45" customHeight="1">
      <c r="A30" s="54"/>
      <c r="B30" s="54"/>
      <c r="C30" s="55">
        <f>IF('stu1'!$C27="","",'stu1'!$C27)</f>
        <v>22</v>
      </c>
      <c r="D30" s="56" t="str">
        <f>IF('stu1'!$D27="","",'stu1'!$D27)</f>
        <v>06067</v>
      </c>
      <c r="E30" s="57" t="str">
        <f>IF('stu1'!$E27="","",'stu1'!$E27)</f>
        <v xml:space="preserve">เด็กหญิงสุนิดา   </v>
      </c>
      <c r="F30" s="58" t="str">
        <f>IF('stu1'!$F27="","",'stu1'!$F27)</f>
        <v>สาดสาย</v>
      </c>
      <c r="G30" s="67">
        <v>0</v>
      </c>
      <c r="H30" s="65">
        <v>1</v>
      </c>
      <c r="I30" s="171">
        <v>2</v>
      </c>
      <c r="J30" s="59">
        <f t="shared" si="0"/>
        <v>2</v>
      </c>
      <c r="K30" s="170"/>
      <c r="L30" s="63" t="e">
        <f t="shared" si="1"/>
        <v>#N/A</v>
      </c>
      <c r="M30" s="149">
        <f t="shared" si="2"/>
        <v>2</v>
      </c>
      <c r="N30" s="54"/>
      <c r="O30" s="54"/>
      <c r="P30" s="55">
        <f>IF('stu1'!$C27="","",'stu1'!$C27)</f>
        <v>22</v>
      </c>
      <c r="Q30" s="56" t="str">
        <f>IF('stu1'!$D27="","",'stu1'!$D27)</f>
        <v>06067</v>
      </c>
      <c r="R30" s="57" t="str">
        <f>IF('stu1'!$E27="","",'stu1'!$E27)</f>
        <v xml:space="preserve">เด็กหญิงสุนิดา   </v>
      </c>
      <c r="S30" s="58" t="str">
        <f>IF('stu1'!$F27="","",'stu1'!$F27)</f>
        <v>สาดสาย</v>
      </c>
      <c r="T30" s="67">
        <v>1</v>
      </c>
      <c r="U30" s="65">
        <v>3</v>
      </c>
      <c r="V30" s="69">
        <v>2</v>
      </c>
      <c r="W30" s="59">
        <f t="shared" si="3"/>
        <v>3</v>
      </c>
      <c r="X30" s="170"/>
      <c r="Y30" s="178" t="e">
        <f t="shared" si="4"/>
        <v>#N/A</v>
      </c>
      <c r="Z30" s="170">
        <f t="shared" si="5"/>
        <v>3</v>
      </c>
      <c r="AA30" s="54"/>
      <c r="AB30" s="54"/>
      <c r="AC30" s="55">
        <f>IF('stu1'!$C27="","",'stu1'!$C27)</f>
        <v>22</v>
      </c>
      <c r="AD30" s="56" t="str">
        <f>IF('stu1'!$D27="","",'stu1'!$D27)</f>
        <v>06067</v>
      </c>
      <c r="AE30" s="57" t="str">
        <f>IF('stu1'!$E27="","",'stu1'!$E27)</f>
        <v xml:space="preserve">เด็กหญิงสุนิดา   </v>
      </c>
      <c r="AF30" s="58" t="str">
        <f>IF('stu1'!$F27="","",'stu1'!$F27)</f>
        <v>สาดสาย</v>
      </c>
      <c r="AG30" s="67">
        <v>0</v>
      </c>
      <c r="AH30" s="65">
        <v>0</v>
      </c>
      <c r="AI30" s="171">
        <v>2</v>
      </c>
      <c r="AJ30" s="59">
        <f t="shared" si="6"/>
        <v>0</v>
      </c>
      <c r="AK30" s="170"/>
      <c r="AL30" s="63">
        <f t="shared" si="7"/>
        <v>0</v>
      </c>
      <c r="AM30" s="149">
        <f t="shared" si="8"/>
        <v>0</v>
      </c>
      <c r="AN30" s="54"/>
      <c r="AO30" s="54"/>
      <c r="AP30" s="55">
        <f>IF('stu1'!$C27="","",'stu1'!$C27)</f>
        <v>22</v>
      </c>
      <c r="AQ30" s="56" t="str">
        <f>IF('stu1'!$D27="","",'stu1'!$D27)</f>
        <v>06067</v>
      </c>
      <c r="AR30" s="57" t="str">
        <f>IF('stu1'!$E27="","",'stu1'!$E27)</f>
        <v xml:space="preserve">เด็กหญิงสุนิดา   </v>
      </c>
      <c r="AS30" s="58" t="str">
        <f>IF('stu1'!$F27="","",'stu1'!$F27)</f>
        <v>สาดสาย</v>
      </c>
      <c r="AT30" s="67">
        <v>0</v>
      </c>
      <c r="AU30" s="65">
        <v>0</v>
      </c>
      <c r="AV30" s="171">
        <v>2</v>
      </c>
      <c r="AW30" s="59">
        <f t="shared" si="9"/>
        <v>0</v>
      </c>
      <c r="AX30" s="170"/>
      <c r="AY30" s="63">
        <f t="shared" si="10"/>
        <v>0</v>
      </c>
      <c r="AZ30" s="149">
        <f t="shared" si="11"/>
        <v>0</v>
      </c>
      <c r="BA30" s="54"/>
      <c r="BB30" s="54"/>
      <c r="BC30" s="55">
        <f>IF('stu1'!$C27="","",'stu1'!$C27)</f>
        <v>22</v>
      </c>
      <c r="BD30" s="56" t="str">
        <f>IF('stu1'!$D27="","",'stu1'!$D27)</f>
        <v>06067</v>
      </c>
      <c r="BE30" s="57" t="str">
        <f>IF('stu1'!$E27="","",'stu1'!$E27)</f>
        <v xml:space="preserve">เด็กหญิงสุนิดา   </v>
      </c>
      <c r="BF30" s="58" t="str">
        <f>IF('stu1'!$F27="","",'stu1'!$F27)</f>
        <v>สาดสาย</v>
      </c>
      <c r="BG30" s="67">
        <v>0</v>
      </c>
      <c r="BH30" s="65">
        <v>0</v>
      </c>
      <c r="BI30" s="171">
        <v>2</v>
      </c>
      <c r="BJ30" s="59">
        <f t="shared" si="12"/>
        <v>0</v>
      </c>
      <c r="BK30" s="170"/>
      <c r="BL30" s="63">
        <f t="shared" si="13"/>
        <v>0</v>
      </c>
      <c r="BM30" s="149">
        <f t="shared" si="14"/>
        <v>0</v>
      </c>
      <c r="BN30" s="54"/>
      <c r="BO30" s="54"/>
      <c r="BP30" s="55">
        <f>IF('stu1'!$C27="","",'stu1'!$C27)</f>
        <v>22</v>
      </c>
      <c r="BQ30" s="56" t="str">
        <f>IF('stu1'!$D27="","",'stu1'!$D27)</f>
        <v>06067</v>
      </c>
      <c r="BR30" s="57" t="str">
        <f>IF('stu1'!$E27="","",'stu1'!$E27)</f>
        <v xml:space="preserve">เด็กหญิงสุนิดา   </v>
      </c>
      <c r="BS30" s="58" t="str">
        <f>IF('stu1'!$F27="","",'stu1'!$F27)</f>
        <v>สาดสาย</v>
      </c>
      <c r="BT30" s="67">
        <v>0</v>
      </c>
      <c r="BU30" s="65">
        <v>0</v>
      </c>
      <c r="BV30" s="171">
        <v>2</v>
      </c>
      <c r="BW30" s="59">
        <f t="shared" si="15"/>
        <v>0</v>
      </c>
      <c r="BX30" s="170"/>
      <c r="BY30" s="63">
        <f t="shared" si="16"/>
        <v>0</v>
      </c>
      <c r="BZ30" s="149">
        <f t="shared" si="17"/>
        <v>0</v>
      </c>
      <c r="CA30" s="54"/>
      <c r="CB30" s="54"/>
      <c r="CC30" s="55">
        <f>IF('stu1'!$C27="","",'stu1'!$C27)</f>
        <v>22</v>
      </c>
      <c r="CD30" s="56" t="str">
        <f>IF('stu1'!$D27="","",'stu1'!$D27)</f>
        <v>06067</v>
      </c>
      <c r="CE30" s="57" t="str">
        <f>IF('stu1'!$E27="","",'stu1'!$E27)</f>
        <v xml:space="preserve">เด็กหญิงสุนิดา   </v>
      </c>
      <c r="CF30" s="58" t="str">
        <f>IF('stu1'!$F27="","",'stu1'!$F27)</f>
        <v>สาดสาย</v>
      </c>
      <c r="CG30" s="67">
        <v>2</v>
      </c>
      <c r="CH30" s="65">
        <v>0</v>
      </c>
      <c r="CI30" s="171">
        <v>2</v>
      </c>
      <c r="CJ30" s="59">
        <f t="shared" si="18"/>
        <v>2</v>
      </c>
      <c r="CK30" s="170"/>
      <c r="CL30" s="63">
        <f t="shared" si="19"/>
        <v>2</v>
      </c>
      <c r="CM30" s="149">
        <f t="shared" si="20"/>
        <v>2</v>
      </c>
      <c r="CN30" s="54"/>
      <c r="CO30" s="54"/>
      <c r="CP30" s="55">
        <f>IF('stu1'!$C27="","",'stu1'!$C27)</f>
        <v>22</v>
      </c>
      <c r="CQ30" s="56" t="str">
        <f>IF('stu1'!$D27="","",'stu1'!$D27)</f>
        <v>06067</v>
      </c>
      <c r="CR30" s="57" t="str">
        <f>IF('stu1'!$E27="","",'stu1'!$E27)</f>
        <v xml:space="preserve">เด็กหญิงสุนิดา   </v>
      </c>
      <c r="CS30" s="58" t="str">
        <f>IF('stu1'!$F27="","",'stu1'!$F27)</f>
        <v>สาดสาย</v>
      </c>
      <c r="CT30" s="67">
        <v>2</v>
      </c>
      <c r="CU30" s="65">
        <v>3</v>
      </c>
      <c r="CV30" s="171">
        <v>2</v>
      </c>
      <c r="CW30" s="59">
        <f t="shared" si="21"/>
        <v>2</v>
      </c>
      <c r="CX30" s="170"/>
      <c r="CY30" s="63">
        <f t="shared" si="22"/>
        <v>2</v>
      </c>
      <c r="CZ30" s="149">
        <f t="shared" si="23"/>
        <v>2</v>
      </c>
    </row>
    <row r="31" spans="1:104" s="60" customFormat="1" ht="17.45" customHeight="1">
      <c r="A31" s="54"/>
      <c r="B31" s="54"/>
      <c r="C31" s="55">
        <f>IF('stu1'!$C28="","",'stu1'!$C28)</f>
        <v>23</v>
      </c>
      <c r="D31" s="56" t="str">
        <f>IF('stu1'!$D28="","",'stu1'!$D28)</f>
        <v>06068</v>
      </c>
      <c r="E31" s="57" t="str">
        <f>IF('stu1'!$E28="","",'stu1'!$E28)</f>
        <v xml:space="preserve">เด็กหญิงสุดารัตน์   </v>
      </c>
      <c r="F31" s="58" t="str">
        <f>IF('stu1'!$F28="","",'stu1'!$F28)</f>
        <v>ทองแก้มแก้ว</v>
      </c>
      <c r="G31" s="67">
        <v>0</v>
      </c>
      <c r="H31" s="65">
        <v>1</v>
      </c>
      <c r="I31" s="171">
        <v>2</v>
      </c>
      <c r="J31" s="59">
        <f t="shared" si="0"/>
        <v>2</v>
      </c>
      <c r="K31" s="170"/>
      <c r="L31" s="63" t="e">
        <f t="shared" si="1"/>
        <v>#N/A</v>
      </c>
      <c r="M31" s="149">
        <f t="shared" si="2"/>
        <v>2</v>
      </c>
      <c r="N31" s="54"/>
      <c r="O31" s="54"/>
      <c r="P31" s="55">
        <f>IF('stu1'!$C28="","",'stu1'!$C28)</f>
        <v>23</v>
      </c>
      <c r="Q31" s="56" t="str">
        <f>IF('stu1'!$D28="","",'stu1'!$D28)</f>
        <v>06068</v>
      </c>
      <c r="R31" s="57" t="str">
        <f>IF('stu1'!$E28="","",'stu1'!$E28)</f>
        <v xml:space="preserve">เด็กหญิงสุดารัตน์   </v>
      </c>
      <c r="S31" s="58" t="str">
        <f>IF('stu1'!$F28="","",'stu1'!$F28)</f>
        <v>ทองแก้มแก้ว</v>
      </c>
      <c r="T31" s="67">
        <v>1</v>
      </c>
      <c r="U31" s="65">
        <v>3</v>
      </c>
      <c r="V31" s="69">
        <v>2</v>
      </c>
      <c r="W31" s="59">
        <f t="shared" si="3"/>
        <v>3</v>
      </c>
      <c r="X31" s="170"/>
      <c r="Y31" s="178" t="e">
        <f t="shared" si="4"/>
        <v>#N/A</v>
      </c>
      <c r="Z31" s="170">
        <f t="shared" si="5"/>
        <v>3</v>
      </c>
      <c r="AA31" s="54"/>
      <c r="AB31" s="54"/>
      <c r="AC31" s="55">
        <f>IF('stu1'!$C28="","",'stu1'!$C28)</f>
        <v>23</v>
      </c>
      <c r="AD31" s="56" t="str">
        <f>IF('stu1'!$D28="","",'stu1'!$D28)</f>
        <v>06068</v>
      </c>
      <c r="AE31" s="57" t="str">
        <f>IF('stu1'!$E28="","",'stu1'!$E28)</f>
        <v xml:space="preserve">เด็กหญิงสุดารัตน์   </v>
      </c>
      <c r="AF31" s="58" t="str">
        <f>IF('stu1'!$F28="","",'stu1'!$F28)</f>
        <v>ทองแก้มแก้ว</v>
      </c>
      <c r="AG31" s="67">
        <v>0</v>
      </c>
      <c r="AH31" s="65">
        <v>0</v>
      </c>
      <c r="AI31" s="171">
        <v>2</v>
      </c>
      <c r="AJ31" s="59">
        <f t="shared" si="6"/>
        <v>0</v>
      </c>
      <c r="AK31" s="170"/>
      <c r="AL31" s="63">
        <f t="shared" si="7"/>
        <v>0</v>
      </c>
      <c r="AM31" s="149">
        <f t="shared" si="8"/>
        <v>0</v>
      </c>
      <c r="AN31" s="54"/>
      <c r="AO31" s="54"/>
      <c r="AP31" s="55">
        <f>IF('stu1'!$C28="","",'stu1'!$C28)</f>
        <v>23</v>
      </c>
      <c r="AQ31" s="56" t="str">
        <f>IF('stu1'!$D28="","",'stu1'!$D28)</f>
        <v>06068</v>
      </c>
      <c r="AR31" s="57" t="str">
        <f>IF('stu1'!$E28="","",'stu1'!$E28)</f>
        <v xml:space="preserve">เด็กหญิงสุดารัตน์   </v>
      </c>
      <c r="AS31" s="58" t="str">
        <f>IF('stu1'!$F28="","",'stu1'!$F28)</f>
        <v>ทองแก้มแก้ว</v>
      </c>
      <c r="AT31" s="67">
        <v>0</v>
      </c>
      <c r="AU31" s="65">
        <v>0</v>
      </c>
      <c r="AV31" s="171">
        <v>2</v>
      </c>
      <c r="AW31" s="59">
        <f t="shared" si="9"/>
        <v>0</v>
      </c>
      <c r="AX31" s="170"/>
      <c r="AY31" s="63">
        <f t="shared" si="10"/>
        <v>0</v>
      </c>
      <c r="AZ31" s="149">
        <f t="shared" si="11"/>
        <v>0</v>
      </c>
      <c r="BA31" s="54"/>
      <c r="BB31" s="54"/>
      <c r="BC31" s="55">
        <f>IF('stu1'!$C28="","",'stu1'!$C28)</f>
        <v>23</v>
      </c>
      <c r="BD31" s="56" t="str">
        <f>IF('stu1'!$D28="","",'stu1'!$D28)</f>
        <v>06068</v>
      </c>
      <c r="BE31" s="57" t="str">
        <f>IF('stu1'!$E28="","",'stu1'!$E28)</f>
        <v xml:space="preserve">เด็กหญิงสุดารัตน์   </v>
      </c>
      <c r="BF31" s="58" t="str">
        <f>IF('stu1'!$F28="","",'stu1'!$F28)</f>
        <v>ทองแก้มแก้ว</v>
      </c>
      <c r="BG31" s="67">
        <v>0</v>
      </c>
      <c r="BH31" s="65">
        <v>0</v>
      </c>
      <c r="BI31" s="171">
        <v>2</v>
      </c>
      <c r="BJ31" s="59">
        <f t="shared" si="12"/>
        <v>0</v>
      </c>
      <c r="BK31" s="170"/>
      <c r="BL31" s="63">
        <f t="shared" si="13"/>
        <v>0</v>
      </c>
      <c r="BM31" s="149">
        <f t="shared" si="14"/>
        <v>0</v>
      </c>
      <c r="BN31" s="54"/>
      <c r="BO31" s="54"/>
      <c r="BP31" s="55">
        <f>IF('stu1'!$C28="","",'stu1'!$C28)</f>
        <v>23</v>
      </c>
      <c r="BQ31" s="56" t="str">
        <f>IF('stu1'!$D28="","",'stu1'!$D28)</f>
        <v>06068</v>
      </c>
      <c r="BR31" s="57" t="str">
        <f>IF('stu1'!$E28="","",'stu1'!$E28)</f>
        <v xml:space="preserve">เด็กหญิงสุดารัตน์   </v>
      </c>
      <c r="BS31" s="58" t="str">
        <f>IF('stu1'!$F28="","",'stu1'!$F28)</f>
        <v>ทองแก้มแก้ว</v>
      </c>
      <c r="BT31" s="67">
        <v>0</v>
      </c>
      <c r="BU31" s="65">
        <v>0</v>
      </c>
      <c r="BV31" s="171">
        <v>2</v>
      </c>
      <c r="BW31" s="59">
        <f t="shared" si="15"/>
        <v>0</v>
      </c>
      <c r="BX31" s="170"/>
      <c r="BY31" s="63">
        <f t="shared" si="16"/>
        <v>0</v>
      </c>
      <c r="BZ31" s="149">
        <f t="shared" si="17"/>
        <v>0</v>
      </c>
      <c r="CA31" s="54"/>
      <c r="CB31" s="54"/>
      <c r="CC31" s="55">
        <f>IF('stu1'!$C28="","",'stu1'!$C28)</f>
        <v>23</v>
      </c>
      <c r="CD31" s="56" t="str">
        <f>IF('stu1'!$D28="","",'stu1'!$D28)</f>
        <v>06068</v>
      </c>
      <c r="CE31" s="57" t="str">
        <f>IF('stu1'!$E28="","",'stu1'!$E28)</f>
        <v xml:space="preserve">เด็กหญิงสุดารัตน์   </v>
      </c>
      <c r="CF31" s="58" t="str">
        <f>IF('stu1'!$F28="","",'stu1'!$F28)</f>
        <v>ทองแก้มแก้ว</v>
      </c>
      <c r="CG31" s="67">
        <v>2</v>
      </c>
      <c r="CH31" s="65">
        <v>0</v>
      </c>
      <c r="CI31" s="171">
        <v>2</v>
      </c>
      <c r="CJ31" s="59">
        <f t="shared" si="18"/>
        <v>2</v>
      </c>
      <c r="CK31" s="170"/>
      <c r="CL31" s="63">
        <f t="shared" si="19"/>
        <v>2</v>
      </c>
      <c r="CM31" s="149">
        <f t="shared" si="20"/>
        <v>2</v>
      </c>
      <c r="CN31" s="54"/>
      <c r="CO31" s="54"/>
      <c r="CP31" s="55">
        <f>IF('stu1'!$C28="","",'stu1'!$C28)</f>
        <v>23</v>
      </c>
      <c r="CQ31" s="56" t="str">
        <f>IF('stu1'!$D28="","",'stu1'!$D28)</f>
        <v>06068</v>
      </c>
      <c r="CR31" s="57" t="str">
        <f>IF('stu1'!$E28="","",'stu1'!$E28)</f>
        <v xml:space="preserve">เด็กหญิงสุดารัตน์   </v>
      </c>
      <c r="CS31" s="58" t="str">
        <f>IF('stu1'!$F28="","",'stu1'!$F28)</f>
        <v>ทองแก้มแก้ว</v>
      </c>
      <c r="CT31" s="67">
        <v>2</v>
      </c>
      <c r="CU31" s="65">
        <v>3</v>
      </c>
      <c r="CV31" s="171">
        <v>2</v>
      </c>
      <c r="CW31" s="59">
        <f t="shared" si="21"/>
        <v>2</v>
      </c>
      <c r="CX31" s="170"/>
      <c r="CY31" s="63">
        <f t="shared" si="22"/>
        <v>2</v>
      </c>
      <c r="CZ31" s="149">
        <f t="shared" si="23"/>
        <v>2</v>
      </c>
    </row>
    <row r="32" spans="1:104" s="60" customFormat="1" ht="17.45" customHeight="1">
      <c r="A32" s="54"/>
      <c r="B32" s="54"/>
      <c r="C32" s="55">
        <f>IF('stu1'!$C29="","",'stu1'!$C29)</f>
        <v>24</v>
      </c>
      <c r="D32" s="56" t="str">
        <f>IF('stu1'!$D29="","",'stu1'!$D29)</f>
        <v>06069</v>
      </c>
      <c r="E32" s="57" t="str">
        <f>IF('stu1'!$E29="","",'stu1'!$E29)</f>
        <v xml:space="preserve">เด็กหญิงสุมณฑา    </v>
      </c>
      <c r="F32" s="58" t="str">
        <f>IF('stu1'!$F29="","",'stu1'!$F29)</f>
        <v>ชุมนาค</v>
      </c>
      <c r="G32" s="67">
        <v>0</v>
      </c>
      <c r="H32" s="65">
        <v>1</v>
      </c>
      <c r="I32" s="171">
        <v>2</v>
      </c>
      <c r="J32" s="59">
        <f t="shared" si="0"/>
        <v>2</v>
      </c>
      <c r="K32" s="170"/>
      <c r="L32" s="63" t="e">
        <f t="shared" si="1"/>
        <v>#N/A</v>
      </c>
      <c r="M32" s="149">
        <f t="shared" si="2"/>
        <v>2</v>
      </c>
      <c r="N32" s="54"/>
      <c r="O32" s="54"/>
      <c r="P32" s="55">
        <f>IF('stu1'!$C29="","",'stu1'!$C29)</f>
        <v>24</v>
      </c>
      <c r="Q32" s="56" t="str">
        <f>IF('stu1'!$D29="","",'stu1'!$D29)</f>
        <v>06069</v>
      </c>
      <c r="R32" s="57" t="str">
        <f>IF('stu1'!$E29="","",'stu1'!$E29)</f>
        <v xml:space="preserve">เด็กหญิงสุมณฑา    </v>
      </c>
      <c r="S32" s="58" t="str">
        <f>IF('stu1'!$F29="","",'stu1'!$F29)</f>
        <v>ชุมนาค</v>
      </c>
      <c r="T32" s="67">
        <v>1</v>
      </c>
      <c r="U32" s="65">
        <v>3</v>
      </c>
      <c r="V32" s="69">
        <v>2</v>
      </c>
      <c r="W32" s="59">
        <f t="shared" si="3"/>
        <v>3</v>
      </c>
      <c r="X32" s="170"/>
      <c r="Y32" s="178" t="e">
        <f t="shared" si="4"/>
        <v>#N/A</v>
      </c>
      <c r="Z32" s="170">
        <f t="shared" si="5"/>
        <v>3</v>
      </c>
      <c r="AA32" s="54"/>
      <c r="AB32" s="54"/>
      <c r="AC32" s="55">
        <f>IF('stu1'!$C29="","",'stu1'!$C29)</f>
        <v>24</v>
      </c>
      <c r="AD32" s="56" t="str">
        <f>IF('stu1'!$D29="","",'stu1'!$D29)</f>
        <v>06069</v>
      </c>
      <c r="AE32" s="57" t="str">
        <f>IF('stu1'!$E29="","",'stu1'!$E29)</f>
        <v xml:space="preserve">เด็กหญิงสุมณฑา    </v>
      </c>
      <c r="AF32" s="58" t="str">
        <f>IF('stu1'!$F29="","",'stu1'!$F29)</f>
        <v>ชุมนาค</v>
      </c>
      <c r="AG32" s="67">
        <v>0</v>
      </c>
      <c r="AH32" s="65">
        <v>0</v>
      </c>
      <c r="AI32" s="171">
        <v>2</v>
      </c>
      <c r="AJ32" s="59">
        <f t="shared" si="6"/>
        <v>0</v>
      </c>
      <c r="AK32" s="170"/>
      <c r="AL32" s="63">
        <f t="shared" si="7"/>
        <v>0</v>
      </c>
      <c r="AM32" s="149">
        <f t="shared" si="8"/>
        <v>0</v>
      </c>
      <c r="AN32" s="54"/>
      <c r="AO32" s="54"/>
      <c r="AP32" s="55">
        <f>IF('stu1'!$C29="","",'stu1'!$C29)</f>
        <v>24</v>
      </c>
      <c r="AQ32" s="56" t="str">
        <f>IF('stu1'!$D29="","",'stu1'!$D29)</f>
        <v>06069</v>
      </c>
      <c r="AR32" s="57" t="str">
        <f>IF('stu1'!$E29="","",'stu1'!$E29)</f>
        <v xml:space="preserve">เด็กหญิงสุมณฑา    </v>
      </c>
      <c r="AS32" s="58" t="str">
        <f>IF('stu1'!$F29="","",'stu1'!$F29)</f>
        <v>ชุมนาค</v>
      </c>
      <c r="AT32" s="67">
        <v>0</v>
      </c>
      <c r="AU32" s="65">
        <v>0</v>
      </c>
      <c r="AV32" s="171">
        <v>2</v>
      </c>
      <c r="AW32" s="59">
        <f t="shared" si="9"/>
        <v>0</v>
      </c>
      <c r="AX32" s="170"/>
      <c r="AY32" s="63">
        <f t="shared" si="10"/>
        <v>0</v>
      </c>
      <c r="AZ32" s="149">
        <f t="shared" si="11"/>
        <v>0</v>
      </c>
      <c r="BA32" s="54"/>
      <c r="BB32" s="54"/>
      <c r="BC32" s="55">
        <f>IF('stu1'!$C29="","",'stu1'!$C29)</f>
        <v>24</v>
      </c>
      <c r="BD32" s="56" t="str">
        <f>IF('stu1'!$D29="","",'stu1'!$D29)</f>
        <v>06069</v>
      </c>
      <c r="BE32" s="57" t="str">
        <f>IF('stu1'!$E29="","",'stu1'!$E29)</f>
        <v xml:space="preserve">เด็กหญิงสุมณฑา    </v>
      </c>
      <c r="BF32" s="58" t="str">
        <f>IF('stu1'!$F29="","",'stu1'!$F29)</f>
        <v>ชุมนาค</v>
      </c>
      <c r="BG32" s="67">
        <v>0</v>
      </c>
      <c r="BH32" s="65">
        <v>0</v>
      </c>
      <c r="BI32" s="171">
        <v>2</v>
      </c>
      <c r="BJ32" s="59">
        <f t="shared" si="12"/>
        <v>0</v>
      </c>
      <c r="BK32" s="170"/>
      <c r="BL32" s="63">
        <f t="shared" si="13"/>
        <v>0</v>
      </c>
      <c r="BM32" s="149">
        <f t="shared" si="14"/>
        <v>0</v>
      </c>
      <c r="BN32" s="54"/>
      <c r="BO32" s="54"/>
      <c r="BP32" s="55">
        <f>IF('stu1'!$C29="","",'stu1'!$C29)</f>
        <v>24</v>
      </c>
      <c r="BQ32" s="56" t="str">
        <f>IF('stu1'!$D29="","",'stu1'!$D29)</f>
        <v>06069</v>
      </c>
      <c r="BR32" s="57" t="str">
        <f>IF('stu1'!$E29="","",'stu1'!$E29)</f>
        <v xml:space="preserve">เด็กหญิงสุมณฑา    </v>
      </c>
      <c r="BS32" s="58" t="str">
        <f>IF('stu1'!$F29="","",'stu1'!$F29)</f>
        <v>ชุมนาค</v>
      </c>
      <c r="BT32" s="67">
        <v>0</v>
      </c>
      <c r="BU32" s="65">
        <v>0</v>
      </c>
      <c r="BV32" s="171">
        <v>2</v>
      </c>
      <c r="BW32" s="59">
        <f t="shared" si="15"/>
        <v>0</v>
      </c>
      <c r="BX32" s="170"/>
      <c r="BY32" s="63">
        <f t="shared" si="16"/>
        <v>0</v>
      </c>
      <c r="BZ32" s="149">
        <f t="shared" si="17"/>
        <v>0</v>
      </c>
      <c r="CA32" s="54"/>
      <c r="CB32" s="54"/>
      <c r="CC32" s="55">
        <f>IF('stu1'!$C29="","",'stu1'!$C29)</f>
        <v>24</v>
      </c>
      <c r="CD32" s="56" t="str">
        <f>IF('stu1'!$D29="","",'stu1'!$D29)</f>
        <v>06069</v>
      </c>
      <c r="CE32" s="57" t="str">
        <f>IF('stu1'!$E29="","",'stu1'!$E29)</f>
        <v xml:space="preserve">เด็กหญิงสุมณฑา    </v>
      </c>
      <c r="CF32" s="58" t="str">
        <f>IF('stu1'!$F29="","",'stu1'!$F29)</f>
        <v>ชุมนาค</v>
      </c>
      <c r="CG32" s="67">
        <v>2</v>
      </c>
      <c r="CH32" s="65">
        <v>0</v>
      </c>
      <c r="CI32" s="171">
        <v>2</v>
      </c>
      <c r="CJ32" s="59">
        <f t="shared" si="18"/>
        <v>2</v>
      </c>
      <c r="CK32" s="170"/>
      <c r="CL32" s="63">
        <f t="shared" si="19"/>
        <v>2</v>
      </c>
      <c r="CM32" s="149">
        <f t="shared" si="20"/>
        <v>2</v>
      </c>
      <c r="CN32" s="54"/>
      <c r="CO32" s="54"/>
      <c r="CP32" s="55">
        <f>IF('stu1'!$C29="","",'stu1'!$C29)</f>
        <v>24</v>
      </c>
      <c r="CQ32" s="56" t="str">
        <f>IF('stu1'!$D29="","",'stu1'!$D29)</f>
        <v>06069</v>
      </c>
      <c r="CR32" s="57" t="str">
        <f>IF('stu1'!$E29="","",'stu1'!$E29)</f>
        <v xml:space="preserve">เด็กหญิงสุมณฑา    </v>
      </c>
      <c r="CS32" s="58" t="str">
        <f>IF('stu1'!$F29="","",'stu1'!$F29)</f>
        <v>ชุมนาค</v>
      </c>
      <c r="CT32" s="67">
        <v>2</v>
      </c>
      <c r="CU32" s="65">
        <v>3</v>
      </c>
      <c r="CV32" s="171">
        <v>2</v>
      </c>
      <c r="CW32" s="59">
        <f t="shared" si="21"/>
        <v>2</v>
      </c>
      <c r="CX32" s="170"/>
      <c r="CY32" s="63">
        <f t="shared" si="22"/>
        <v>2</v>
      </c>
      <c r="CZ32" s="149">
        <f t="shared" si="23"/>
        <v>2</v>
      </c>
    </row>
    <row r="33" spans="1:104" s="60" customFormat="1" ht="17.45" customHeight="1">
      <c r="A33" s="54"/>
      <c r="B33" s="54"/>
      <c r="C33" s="55">
        <f>IF('stu1'!$C30="","",'stu1'!$C30)</f>
        <v>25</v>
      </c>
      <c r="D33" s="56" t="str">
        <f>IF('stu1'!$D30="","",'stu1'!$D30)</f>
        <v>06070</v>
      </c>
      <c r="E33" s="57" t="str">
        <f>IF('stu1'!$E30="","",'stu1'!$E30)</f>
        <v xml:space="preserve">เด็กหญิงสุวรรณี   </v>
      </c>
      <c r="F33" s="58" t="str">
        <f>IF('stu1'!$F30="","",'stu1'!$F30)</f>
        <v>เพ็ชร์สวัสดิ์</v>
      </c>
      <c r="G33" s="67">
        <v>0</v>
      </c>
      <c r="H33" s="65">
        <v>1</v>
      </c>
      <c r="I33" s="171">
        <v>2</v>
      </c>
      <c r="J33" s="59">
        <f t="shared" si="0"/>
        <v>2</v>
      </c>
      <c r="K33" s="170"/>
      <c r="L33" s="63" t="e">
        <f t="shared" si="1"/>
        <v>#N/A</v>
      </c>
      <c r="M33" s="149">
        <f t="shared" si="2"/>
        <v>2</v>
      </c>
      <c r="N33" s="54"/>
      <c r="O33" s="54"/>
      <c r="P33" s="55">
        <f>IF('stu1'!$C30="","",'stu1'!$C30)</f>
        <v>25</v>
      </c>
      <c r="Q33" s="56" t="str">
        <f>IF('stu1'!$D30="","",'stu1'!$D30)</f>
        <v>06070</v>
      </c>
      <c r="R33" s="57" t="str">
        <f>IF('stu1'!$E30="","",'stu1'!$E30)</f>
        <v xml:space="preserve">เด็กหญิงสุวรรณี   </v>
      </c>
      <c r="S33" s="58" t="str">
        <f>IF('stu1'!$F30="","",'stu1'!$F30)</f>
        <v>เพ็ชร์สวัสดิ์</v>
      </c>
      <c r="T33" s="67">
        <v>1</v>
      </c>
      <c r="U33" s="65">
        <v>3</v>
      </c>
      <c r="V33" s="69">
        <v>2</v>
      </c>
      <c r="W33" s="59">
        <f t="shared" si="3"/>
        <v>3</v>
      </c>
      <c r="X33" s="170"/>
      <c r="Y33" s="178" t="e">
        <f t="shared" si="4"/>
        <v>#N/A</v>
      </c>
      <c r="Z33" s="170">
        <f t="shared" si="5"/>
        <v>3</v>
      </c>
      <c r="AA33" s="54"/>
      <c r="AB33" s="54"/>
      <c r="AC33" s="55">
        <f>IF('stu1'!$C30="","",'stu1'!$C30)</f>
        <v>25</v>
      </c>
      <c r="AD33" s="56" t="str">
        <f>IF('stu1'!$D30="","",'stu1'!$D30)</f>
        <v>06070</v>
      </c>
      <c r="AE33" s="57" t="str">
        <f>IF('stu1'!$E30="","",'stu1'!$E30)</f>
        <v xml:space="preserve">เด็กหญิงสุวรรณี   </v>
      </c>
      <c r="AF33" s="58" t="str">
        <f>IF('stu1'!$F30="","",'stu1'!$F30)</f>
        <v>เพ็ชร์สวัสดิ์</v>
      </c>
      <c r="AG33" s="67">
        <v>0</v>
      </c>
      <c r="AH33" s="65">
        <v>0</v>
      </c>
      <c r="AI33" s="171">
        <v>2</v>
      </c>
      <c r="AJ33" s="59">
        <f t="shared" si="6"/>
        <v>0</v>
      </c>
      <c r="AK33" s="170"/>
      <c r="AL33" s="63">
        <f t="shared" si="7"/>
        <v>0</v>
      </c>
      <c r="AM33" s="149">
        <f t="shared" si="8"/>
        <v>0</v>
      </c>
      <c r="AN33" s="54"/>
      <c r="AO33" s="54"/>
      <c r="AP33" s="55">
        <f>IF('stu1'!$C30="","",'stu1'!$C30)</f>
        <v>25</v>
      </c>
      <c r="AQ33" s="56" t="str">
        <f>IF('stu1'!$D30="","",'stu1'!$D30)</f>
        <v>06070</v>
      </c>
      <c r="AR33" s="57" t="str">
        <f>IF('stu1'!$E30="","",'stu1'!$E30)</f>
        <v xml:space="preserve">เด็กหญิงสุวรรณี   </v>
      </c>
      <c r="AS33" s="58" t="str">
        <f>IF('stu1'!$F30="","",'stu1'!$F30)</f>
        <v>เพ็ชร์สวัสดิ์</v>
      </c>
      <c r="AT33" s="67">
        <v>0</v>
      </c>
      <c r="AU33" s="65">
        <v>0</v>
      </c>
      <c r="AV33" s="171">
        <v>2</v>
      </c>
      <c r="AW33" s="59">
        <f t="shared" si="9"/>
        <v>0</v>
      </c>
      <c r="AX33" s="170"/>
      <c r="AY33" s="63">
        <f t="shared" si="10"/>
        <v>0</v>
      </c>
      <c r="AZ33" s="149">
        <f t="shared" si="11"/>
        <v>0</v>
      </c>
      <c r="BA33" s="54"/>
      <c r="BB33" s="54"/>
      <c r="BC33" s="55">
        <f>IF('stu1'!$C30="","",'stu1'!$C30)</f>
        <v>25</v>
      </c>
      <c r="BD33" s="56" t="str">
        <f>IF('stu1'!$D30="","",'stu1'!$D30)</f>
        <v>06070</v>
      </c>
      <c r="BE33" s="57" t="str">
        <f>IF('stu1'!$E30="","",'stu1'!$E30)</f>
        <v xml:space="preserve">เด็กหญิงสุวรรณี   </v>
      </c>
      <c r="BF33" s="58" t="str">
        <f>IF('stu1'!$F30="","",'stu1'!$F30)</f>
        <v>เพ็ชร์สวัสดิ์</v>
      </c>
      <c r="BG33" s="67">
        <v>0</v>
      </c>
      <c r="BH33" s="65">
        <v>0</v>
      </c>
      <c r="BI33" s="171">
        <v>2</v>
      </c>
      <c r="BJ33" s="59">
        <f t="shared" si="12"/>
        <v>0</v>
      </c>
      <c r="BK33" s="170"/>
      <c r="BL33" s="63">
        <f t="shared" si="13"/>
        <v>0</v>
      </c>
      <c r="BM33" s="149">
        <f t="shared" si="14"/>
        <v>0</v>
      </c>
      <c r="BN33" s="54"/>
      <c r="BO33" s="54"/>
      <c r="BP33" s="55">
        <f>IF('stu1'!$C30="","",'stu1'!$C30)</f>
        <v>25</v>
      </c>
      <c r="BQ33" s="56" t="str">
        <f>IF('stu1'!$D30="","",'stu1'!$D30)</f>
        <v>06070</v>
      </c>
      <c r="BR33" s="57" t="str">
        <f>IF('stu1'!$E30="","",'stu1'!$E30)</f>
        <v xml:space="preserve">เด็กหญิงสุวรรณี   </v>
      </c>
      <c r="BS33" s="58" t="str">
        <f>IF('stu1'!$F30="","",'stu1'!$F30)</f>
        <v>เพ็ชร์สวัสดิ์</v>
      </c>
      <c r="BT33" s="67">
        <v>0</v>
      </c>
      <c r="BU33" s="65">
        <v>0</v>
      </c>
      <c r="BV33" s="171">
        <v>2</v>
      </c>
      <c r="BW33" s="59">
        <f t="shared" si="15"/>
        <v>0</v>
      </c>
      <c r="BX33" s="170"/>
      <c r="BY33" s="63">
        <f t="shared" si="16"/>
        <v>0</v>
      </c>
      <c r="BZ33" s="149">
        <f t="shared" si="17"/>
        <v>0</v>
      </c>
      <c r="CA33" s="54"/>
      <c r="CB33" s="54"/>
      <c r="CC33" s="55">
        <f>IF('stu1'!$C30="","",'stu1'!$C30)</f>
        <v>25</v>
      </c>
      <c r="CD33" s="56" t="str">
        <f>IF('stu1'!$D30="","",'stu1'!$D30)</f>
        <v>06070</v>
      </c>
      <c r="CE33" s="57" t="str">
        <f>IF('stu1'!$E30="","",'stu1'!$E30)</f>
        <v xml:space="preserve">เด็กหญิงสุวรรณี   </v>
      </c>
      <c r="CF33" s="58" t="str">
        <f>IF('stu1'!$F30="","",'stu1'!$F30)</f>
        <v>เพ็ชร์สวัสดิ์</v>
      </c>
      <c r="CG33" s="67">
        <v>2</v>
      </c>
      <c r="CH33" s="65">
        <v>0</v>
      </c>
      <c r="CI33" s="171">
        <v>2</v>
      </c>
      <c r="CJ33" s="59">
        <f t="shared" si="18"/>
        <v>2</v>
      </c>
      <c r="CK33" s="170"/>
      <c r="CL33" s="63">
        <f t="shared" si="19"/>
        <v>2</v>
      </c>
      <c r="CM33" s="149">
        <f t="shared" si="20"/>
        <v>2</v>
      </c>
      <c r="CN33" s="54"/>
      <c r="CO33" s="54"/>
      <c r="CP33" s="55">
        <f>IF('stu1'!$C30="","",'stu1'!$C30)</f>
        <v>25</v>
      </c>
      <c r="CQ33" s="56" t="str">
        <f>IF('stu1'!$D30="","",'stu1'!$D30)</f>
        <v>06070</v>
      </c>
      <c r="CR33" s="57" t="str">
        <f>IF('stu1'!$E30="","",'stu1'!$E30)</f>
        <v xml:space="preserve">เด็กหญิงสุวรรณี   </v>
      </c>
      <c r="CS33" s="58" t="str">
        <f>IF('stu1'!$F30="","",'stu1'!$F30)</f>
        <v>เพ็ชร์สวัสดิ์</v>
      </c>
      <c r="CT33" s="67">
        <v>2</v>
      </c>
      <c r="CU33" s="65">
        <v>3</v>
      </c>
      <c r="CV33" s="171">
        <v>2</v>
      </c>
      <c r="CW33" s="59">
        <f t="shared" si="21"/>
        <v>2</v>
      </c>
      <c r="CX33" s="170"/>
      <c r="CY33" s="63">
        <f t="shared" si="22"/>
        <v>2</v>
      </c>
      <c r="CZ33" s="149">
        <f t="shared" si="23"/>
        <v>2</v>
      </c>
    </row>
    <row r="34" spans="1:104" s="60" customFormat="1" ht="17.45" customHeight="1">
      <c r="A34" s="54"/>
      <c r="B34" s="54"/>
      <c r="C34" s="55">
        <f>IF('stu1'!$C31="","",'stu1'!$C31)</f>
        <v>26</v>
      </c>
      <c r="D34" s="56" t="str">
        <f>IF('stu1'!$D31="","",'stu1'!$D31)</f>
        <v>06071</v>
      </c>
      <c r="E34" s="57" t="str">
        <f>IF('stu1'!$E31="","",'stu1'!$E31)</f>
        <v xml:space="preserve">เด็กหญิงอนิสา   </v>
      </c>
      <c r="F34" s="58" t="str">
        <f>IF('stu1'!$F31="","",'stu1'!$F31)</f>
        <v>เสงี่ยมวงศ์</v>
      </c>
      <c r="G34" s="67">
        <v>0</v>
      </c>
      <c r="H34" s="65">
        <v>1</v>
      </c>
      <c r="I34" s="171">
        <v>2</v>
      </c>
      <c r="J34" s="59">
        <f t="shared" si="0"/>
        <v>2</v>
      </c>
      <c r="K34" s="170"/>
      <c r="L34" s="63" t="e">
        <f t="shared" si="1"/>
        <v>#N/A</v>
      </c>
      <c r="M34" s="149">
        <f t="shared" si="2"/>
        <v>2</v>
      </c>
      <c r="N34" s="54"/>
      <c r="O34" s="54"/>
      <c r="P34" s="55">
        <f>IF('stu1'!$C31="","",'stu1'!$C31)</f>
        <v>26</v>
      </c>
      <c r="Q34" s="56" t="str">
        <f>IF('stu1'!$D31="","",'stu1'!$D31)</f>
        <v>06071</v>
      </c>
      <c r="R34" s="57" t="str">
        <f>IF('stu1'!$E31="","",'stu1'!$E31)</f>
        <v xml:space="preserve">เด็กหญิงอนิสา   </v>
      </c>
      <c r="S34" s="58" t="str">
        <f>IF('stu1'!$F31="","",'stu1'!$F31)</f>
        <v>เสงี่ยมวงศ์</v>
      </c>
      <c r="T34" s="67">
        <v>1</v>
      </c>
      <c r="U34" s="65">
        <v>3</v>
      </c>
      <c r="V34" s="69">
        <v>2</v>
      </c>
      <c r="W34" s="59">
        <f t="shared" si="3"/>
        <v>3</v>
      </c>
      <c r="X34" s="170"/>
      <c r="Y34" s="178" t="e">
        <f t="shared" si="4"/>
        <v>#N/A</v>
      </c>
      <c r="Z34" s="170">
        <f t="shared" si="5"/>
        <v>3</v>
      </c>
      <c r="AA34" s="54"/>
      <c r="AB34" s="54"/>
      <c r="AC34" s="55">
        <f>IF('stu1'!$C31="","",'stu1'!$C31)</f>
        <v>26</v>
      </c>
      <c r="AD34" s="56" t="str">
        <f>IF('stu1'!$D31="","",'stu1'!$D31)</f>
        <v>06071</v>
      </c>
      <c r="AE34" s="57" t="str">
        <f>IF('stu1'!$E31="","",'stu1'!$E31)</f>
        <v xml:space="preserve">เด็กหญิงอนิสา   </v>
      </c>
      <c r="AF34" s="58" t="str">
        <f>IF('stu1'!$F31="","",'stu1'!$F31)</f>
        <v>เสงี่ยมวงศ์</v>
      </c>
      <c r="AG34" s="67">
        <v>0</v>
      </c>
      <c r="AH34" s="65">
        <v>0</v>
      </c>
      <c r="AI34" s="171">
        <v>2</v>
      </c>
      <c r="AJ34" s="59">
        <f t="shared" si="6"/>
        <v>0</v>
      </c>
      <c r="AK34" s="170"/>
      <c r="AL34" s="63">
        <f t="shared" si="7"/>
        <v>0</v>
      </c>
      <c r="AM34" s="149">
        <f t="shared" si="8"/>
        <v>0</v>
      </c>
      <c r="AN34" s="54"/>
      <c r="AO34" s="54"/>
      <c r="AP34" s="55">
        <f>IF('stu1'!$C31="","",'stu1'!$C31)</f>
        <v>26</v>
      </c>
      <c r="AQ34" s="56" t="str">
        <f>IF('stu1'!$D31="","",'stu1'!$D31)</f>
        <v>06071</v>
      </c>
      <c r="AR34" s="57" t="str">
        <f>IF('stu1'!$E31="","",'stu1'!$E31)</f>
        <v xml:space="preserve">เด็กหญิงอนิสา   </v>
      </c>
      <c r="AS34" s="58" t="str">
        <f>IF('stu1'!$F31="","",'stu1'!$F31)</f>
        <v>เสงี่ยมวงศ์</v>
      </c>
      <c r="AT34" s="67">
        <v>0</v>
      </c>
      <c r="AU34" s="65">
        <v>0</v>
      </c>
      <c r="AV34" s="171">
        <v>2</v>
      </c>
      <c r="AW34" s="59">
        <f t="shared" si="9"/>
        <v>0</v>
      </c>
      <c r="AX34" s="170"/>
      <c r="AY34" s="63">
        <f t="shared" si="10"/>
        <v>0</v>
      </c>
      <c r="AZ34" s="149">
        <f t="shared" si="11"/>
        <v>0</v>
      </c>
      <c r="BA34" s="54"/>
      <c r="BB34" s="54"/>
      <c r="BC34" s="55">
        <f>IF('stu1'!$C31="","",'stu1'!$C31)</f>
        <v>26</v>
      </c>
      <c r="BD34" s="56" t="str">
        <f>IF('stu1'!$D31="","",'stu1'!$D31)</f>
        <v>06071</v>
      </c>
      <c r="BE34" s="57" t="str">
        <f>IF('stu1'!$E31="","",'stu1'!$E31)</f>
        <v xml:space="preserve">เด็กหญิงอนิสา   </v>
      </c>
      <c r="BF34" s="58" t="str">
        <f>IF('stu1'!$F31="","",'stu1'!$F31)</f>
        <v>เสงี่ยมวงศ์</v>
      </c>
      <c r="BG34" s="67">
        <v>0</v>
      </c>
      <c r="BH34" s="65">
        <v>0</v>
      </c>
      <c r="BI34" s="171">
        <v>2</v>
      </c>
      <c r="BJ34" s="59">
        <f t="shared" si="12"/>
        <v>0</v>
      </c>
      <c r="BK34" s="170"/>
      <c r="BL34" s="63">
        <f t="shared" si="13"/>
        <v>0</v>
      </c>
      <c r="BM34" s="149">
        <f t="shared" si="14"/>
        <v>0</v>
      </c>
      <c r="BN34" s="54"/>
      <c r="BO34" s="54"/>
      <c r="BP34" s="55">
        <f>IF('stu1'!$C31="","",'stu1'!$C31)</f>
        <v>26</v>
      </c>
      <c r="BQ34" s="56" t="str">
        <f>IF('stu1'!$D31="","",'stu1'!$D31)</f>
        <v>06071</v>
      </c>
      <c r="BR34" s="57" t="str">
        <f>IF('stu1'!$E31="","",'stu1'!$E31)</f>
        <v xml:space="preserve">เด็กหญิงอนิสา   </v>
      </c>
      <c r="BS34" s="58" t="str">
        <f>IF('stu1'!$F31="","",'stu1'!$F31)</f>
        <v>เสงี่ยมวงศ์</v>
      </c>
      <c r="BT34" s="67">
        <v>0</v>
      </c>
      <c r="BU34" s="65">
        <v>0</v>
      </c>
      <c r="BV34" s="171">
        <v>2</v>
      </c>
      <c r="BW34" s="59">
        <f t="shared" si="15"/>
        <v>0</v>
      </c>
      <c r="BX34" s="170"/>
      <c r="BY34" s="63">
        <f t="shared" si="16"/>
        <v>0</v>
      </c>
      <c r="BZ34" s="149">
        <f t="shared" si="17"/>
        <v>0</v>
      </c>
      <c r="CA34" s="54"/>
      <c r="CB34" s="54"/>
      <c r="CC34" s="55">
        <f>IF('stu1'!$C31="","",'stu1'!$C31)</f>
        <v>26</v>
      </c>
      <c r="CD34" s="56" t="str">
        <f>IF('stu1'!$D31="","",'stu1'!$D31)</f>
        <v>06071</v>
      </c>
      <c r="CE34" s="57" t="str">
        <f>IF('stu1'!$E31="","",'stu1'!$E31)</f>
        <v xml:space="preserve">เด็กหญิงอนิสา   </v>
      </c>
      <c r="CF34" s="58" t="str">
        <f>IF('stu1'!$F31="","",'stu1'!$F31)</f>
        <v>เสงี่ยมวงศ์</v>
      </c>
      <c r="CG34" s="67">
        <v>2</v>
      </c>
      <c r="CH34" s="65">
        <v>0</v>
      </c>
      <c r="CI34" s="171">
        <v>2</v>
      </c>
      <c r="CJ34" s="59">
        <f t="shared" si="18"/>
        <v>2</v>
      </c>
      <c r="CK34" s="170"/>
      <c r="CL34" s="63">
        <f t="shared" si="19"/>
        <v>2</v>
      </c>
      <c r="CM34" s="149">
        <f t="shared" si="20"/>
        <v>2</v>
      </c>
      <c r="CN34" s="54"/>
      <c r="CO34" s="54"/>
      <c r="CP34" s="55">
        <f>IF('stu1'!$C31="","",'stu1'!$C31)</f>
        <v>26</v>
      </c>
      <c r="CQ34" s="56" t="str">
        <f>IF('stu1'!$D31="","",'stu1'!$D31)</f>
        <v>06071</v>
      </c>
      <c r="CR34" s="57" t="str">
        <f>IF('stu1'!$E31="","",'stu1'!$E31)</f>
        <v xml:space="preserve">เด็กหญิงอนิสา   </v>
      </c>
      <c r="CS34" s="58" t="str">
        <f>IF('stu1'!$F31="","",'stu1'!$F31)</f>
        <v>เสงี่ยมวงศ์</v>
      </c>
      <c r="CT34" s="67">
        <v>2</v>
      </c>
      <c r="CU34" s="65">
        <v>3</v>
      </c>
      <c r="CV34" s="171">
        <v>2</v>
      </c>
      <c r="CW34" s="59">
        <f t="shared" si="21"/>
        <v>2</v>
      </c>
      <c r="CX34" s="170"/>
      <c r="CY34" s="63">
        <f t="shared" si="22"/>
        <v>2</v>
      </c>
      <c r="CZ34" s="149">
        <f t="shared" si="23"/>
        <v>2</v>
      </c>
    </row>
    <row r="35" spans="1:104" s="60" customFormat="1" ht="17.45" customHeight="1">
      <c r="A35" s="54"/>
      <c r="B35" s="54"/>
      <c r="C35" s="55">
        <f>IF('stu1'!$C32="","",'stu1'!$C32)</f>
        <v>27</v>
      </c>
      <c r="D35" s="56" t="str">
        <f>IF('stu1'!$D32="","",'stu1'!$D32)</f>
        <v>06072</v>
      </c>
      <c r="E35" s="57" t="str">
        <f>IF('stu1'!$E32="","",'stu1'!$E32)</f>
        <v xml:space="preserve">เด็กหญิงอมลวัทน์    </v>
      </c>
      <c r="F35" s="58" t="str">
        <f>IF('stu1'!$F32="","",'stu1'!$F32)</f>
        <v>จันทร์เมือง</v>
      </c>
      <c r="G35" s="67">
        <v>0</v>
      </c>
      <c r="H35" s="65">
        <v>1</v>
      </c>
      <c r="I35" s="171">
        <v>2</v>
      </c>
      <c r="J35" s="59">
        <f t="shared" si="0"/>
        <v>2</v>
      </c>
      <c r="K35" s="170"/>
      <c r="L35" s="63" t="e">
        <f t="shared" si="1"/>
        <v>#N/A</v>
      </c>
      <c r="M35" s="149">
        <f t="shared" si="2"/>
        <v>2</v>
      </c>
      <c r="N35" s="54"/>
      <c r="O35" s="54"/>
      <c r="P35" s="55">
        <f>IF('stu1'!$C32="","",'stu1'!$C32)</f>
        <v>27</v>
      </c>
      <c r="Q35" s="56" t="str">
        <f>IF('stu1'!$D32="","",'stu1'!$D32)</f>
        <v>06072</v>
      </c>
      <c r="R35" s="57" t="str">
        <f>IF('stu1'!$E32="","",'stu1'!$E32)</f>
        <v xml:space="preserve">เด็กหญิงอมลวัทน์    </v>
      </c>
      <c r="S35" s="58" t="str">
        <f>IF('stu1'!$F32="","",'stu1'!$F32)</f>
        <v>จันทร์เมือง</v>
      </c>
      <c r="T35" s="67">
        <v>1</v>
      </c>
      <c r="U35" s="65">
        <v>3</v>
      </c>
      <c r="V35" s="69">
        <v>2</v>
      </c>
      <c r="W35" s="59">
        <f t="shared" si="3"/>
        <v>3</v>
      </c>
      <c r="X35" s="170"/>
      <c r="Y35" s="178" t="e">
        <f t="shared" si="4"/>
        <v>#N/A</v>
      </c>
      <c r="Z35" s="170">
        <f t="shared" si="5"/>
        <v>3</v>
      </c>
      <c r="AA35" s="54"/>
      <c r="AB35" s="54"/>
      <c r="AC35" s="55">
        <f>IF('stu1'!$C32="","",'stu1'!$C32)</f>
        <v>27</v>
      </c>
      <c r="AD35" s="56" t="str">
        <f>IF('stu1'!$D32="","",'stu1'!$D32)</f>
        <v>06072</v>
      </c>
      <c r="AE35" s="57" t="str">
        <f>IF('stu1'!$E32="","",'stu1'!$E32)</f>
        <v xml:space="preserve">เด็กหญิงอมลวัทน์    </v>
      </c>
      <c r="AF35" s="58" t="str">
        <f>IF('stu1'!$F32="","",'stu1'!$F32)</f>
        <v>จันทร์เมือง</v>
      </c>
      <c r="AG35" s="67">
        <v>0</v>
      </c>
      <c r="AH35" s="65">
        <v>0</v>
      </c>
      <c r="AI35" s="171">
        <v>2</v>
      </c>
      <c r="AJ35" s="59">
        <f t="shared" si="6"/>
        <v>0</v>
      </c>
      <c r="AK35" s="170"/>
      <c r="AL35" s="63">
        <f t="shared" si="7"/>
        <v>0</v>
      </c>
      <c r="AM35" s="149">
        <f t="shared" si="8"/>
        <v>0</v>
      </c>
      <c r="AN35" s="54"/>
      <c r="AO35" s="54"/>
      <c r="AP35" s="55">
        <f>IF('stu1'!$C32="","",'stu1'!$C32)</f>
        <v>27</v>
      </c>
      <c r="AQ35" s="56" t="str">
        <f>IF('stu1'!$D32="","",'stu1'!$D32)</f>
        <v>06072</v>
      </c>
      <c r="AR35" s="57" t="str">
        <f>IF('stu1'!$E32="","",'stu1'!$E32)</f>
        <v xml:space="preserve">เด็กหญิงอมลวัทน์    </v>
      </c>
      <c r="AS35" s="58" t="str">
        <f>IF('stu1'!$F32="","",'stu1'!$F32)</f>
        <v>จันทร์เมือง</v>
      </c>
      <c r="AT35" s="67">
        <v>0</v>
      </c>
      <c r="AU35" s="65">
        <v>0</v>
      </c>
      <c r="AV35" s="171">
        <v>2</v>
      </c>
      <c r="AW35" s="59">
        <f t="shared" si="9"/>
        <v>0</v>
      </c>
      <c r="AX35" s="170"/>
      <c r="AY35" s="63">
        <f t="shared" si="10"/>
        <v>0</v>
      </c>
      <c r="AZ35" s="149">
        <f t="shared" si="11"/>
        <v>0</v>
      </c>
      <c r="BA35" s="54"/>
      <c r="BB35" s="54"/>
      <c r="BC35" s="55">
        <f>IF('stu1'!$C32="","",'stu1'!$C32)</f>
        <v>27</v>
      </c>
      <c r="BD35" s="56" t="str">
        <f>IF('stu1'!$D32="","",'stu1'!$D32)</f>
        <v>06072</v>
      </c>
      <c r="BE35" s="57" t="str">
        <f>IF('stu1'!$E32="","",'stu1'!$E32)</f>
        <v xml:space="preserve">เด็กหญิงอมลวัทน์    </v>
      </c>
      <c r="BF35" s="58" t="str">
        <f>IF('stu1'!$F32="","",'stu1'!$F32)</f>
        <v>จันทร์เมือง</v>
      </c>
      <c r="BG35" s="67">
        <v>0</v>
      </c>
      <c r="BH35" s="65">
        <v>0</v>
      </c>
      <c r="BI35" s="171">
        <v>2</v>
      </c>
      <c r="BJ35" s="59">
        <f t="shared" si="12"/>
        <v>0</v>
      </c>
      <c r="BK35" s="170"/>
      <c r="BL35" s="63">
        <f t="shared" si="13"/>
        <v>0</v>
      </c>
      <c r="BM35" s="149">
        <f t="shared" si="14"/>
        <v>0</v>
      </c>
      <c r="BN35" s="54"/>
      <c r="BO35" s="54"/>
      <c r="BP35" s="55">
        <f>IF('stu1'!$C32="","",'stu1'!$C32)</f>
        <v>27</v>
      </c>
      <c r="BQ35" s="56" t="str">
        <f>IF('stu1'!$D32="","",'stu1'!$D32)</f>
        <v>06072</v>
      </c>
      <c r="BR35" s="57" t="str">
        <f>IF('stu1'!$E32="","",'stu1'!$E32)</f>
        <v xml:space="preserve">เด็กหญิงอมลวัทน์    </v>
      </c>
      <c r="BS35" s="58" t="str">
        <f>IF('stu1'!$F32="","",'stu1'!$F32)</f>
        <v>จันทร์เมือง</v>
      </c>
      <c r="BT35" s="67">
        <v>0</v>
      </c>
      <c r="BU35" s="65">
        <v>0</v>
      </c>
      <c r="BV35" s="171">
        <v>2</v>
      </c>
      <c r="BW35" s="59">
        <f t="shared" si="15"/>
        <v>0</v>
      </c>
      <c r="BX35" s="170"/>
      <c r="BY35" s="63">
        <f t="shared" si="16"/>
        <v>0</v>
      </c>
      <c r="BZ35" s="149">
        <f t="shared" si="17"/>
        <v>0</v>
      </c>
      <c r="CA35" s="54"/>
      <c r="CB35" s="54"/>
      <c r="CC35" s="55">
        <f>IF('stu1'!$C32="","",'stu1'!$C32)</f>
        <v>27</v>
      </c>
      <c r="CD35" s="56" t="str">
        <f>IF('stu1'!$D32="","",'stu1'!$D32)</f>
        <v>06072</v>
      </c>
      <c r="CE35" s="57" t="str">
        <f>IF('stu1'!$E32="","",'stu1'!$E32)</f>
        <v xml:space="preserve">เด็กหญิงอมลวัทน์    </v>
      </c>
      <c r="CF35" s="58" t="str">
        <f>IF('stu1'!$F32="","",'stu1'!$F32)</f>
        <v>จันทร์เมือง</v>
      </c>
      <c r="CG35" s="67">
        <v>2</v>
      </c>
      <c r="CH35" s="65">
        <v>0</v>
      </c>
      <c r="CI35" s="171">
        <v>2</v>
      </c>
      <c r="CJ35" s="59">
        <f t="shared" si="18"/>
        <v>2</v>
      </c>
      <c r="CK35" s="170"/>
      <c r="CL35" s="63">
        <f t="shared" si="19"/>
        <v>2</v>
      </c>
      <c r="CM35" s="149">
        <f t="shared" si="20"/>
        <v>2</v>
      </c>
      <c r="CN35" s="54"/>
      <c r="CO35" s="54"/>
      <c r="CP35" s="55">
        <f>IF('stu1'!$C32="","",'stu1'!$C32)</f>
        <v>27</v>
      </c>
      <c r="CQ35" s="56" t="str">
        <f>IF('stu1'!$D32="","",'stu1'!$D32)</f>
        <v>06072</v>
      </c>
      <c r="CR35" s="57" t="str">
        <f>IF('stu1'!$E32="","",'stu1'!$E32)</f>
        <v xml:space="preserve">เด็กหญิงอมลวัทน์    </v>
      </c>
      <c r="CS35" s="58" t="str">
        <f>IF('stu1'!$F32="","",'stu1'!$F32)</f>
        <v>จันทร์เมือง</v>
      </c>
      <c r="CT35" s="67">
        <v>2</v>
      </c>
      <c r="CU35" s="65">
        <v>3</v>
      </c>
      <c r="CV35" s="171">
        <v>2</v>
      </c>
      <c r="CW35" s="59">
        <f t="shared" si="21"/>
        <v>2</v>
      </c>
      <c r="CX35" s="170"/>
      <c r="CY35" s="63">
        <f t="shared" si="22"/>
        <v>2</v>
      </c>
      <c r="CZ35" s="149">
        <f t="shared" si="23"/>
        <v>2</v>
      </c>
    </row>
    <row r="36" spans="1:104" s="60" customFormat="1" ht="17.45" customHeight="1">
      <c r="A36" s="54"/>
      <c r="B36" s="54"/>
      <c r="C36" s="55" t="str">
        <f>IF('stu1'!$C33="","",'stu1'!$C33)</f>
        <v/>
      </c>
      <c r="D36" s="56" t="str">
        <f>IF('stu1'!$D33="","",'stu1'!$D33)</f>
        <v/>
      </c>
      <c r="E36" s="57" t="str">
        <f>IF('stu1'!$E33="","",'stu1'!$E33)</f>
        <v/>
      </c>
      <c r="F36" s="58" t="str">
        <f>IF('stu1'!$F33="","",'stu1'!$F33)</f>
        <v/>
      </c>
      <c r="G36" s="67"/>
      <c r="H36" s="65"/>
      <c r="I36" s="171"/>
      <c r="J36" s="59" t="str">
        <f t="shared" si="0"/>
        <v/>
      </c>
      <c r="K36" s="170"/>
      <c r="L36" s="63" t="e">
        <f t="shared" si="1"/>
        <v>#N/A</v>
      </c>
      <c r="M36" s="149">
        <f t="shared" si="2"/>
        <v>0</v>
      </c>
      <c r="N36" s="54"/>
      <c r="O36" s="54"/>
      <c r="P36" s="55" t="str">
        <f>IF('stu1'!$C33="","",'stu1'!$C33)</f>
        <v/>
      </c>
      <c r="Q36" s="56" t="str">
        <f>IF('stu1'!$D33="","",'stu1'!$D33)</f>
        <v/>
      </c>
      <c r="R36" s="57" t="str">
        <f>IF('stu1'!$E33="","",'stu1'!$E33)</f>
        <v/>
      </c>
      <c r="S36" s="58" t="str">
        <f>IF('stu1'!$F33="","",'stu1'!$F33)</f>
        <v/>
      </c>
      <c r="T36" s="67">
        <v>1</v>
      </c>
      <c r="U36" s="65">
        <v>3</v>
      </c>
      <c r="V36" s="69">
        <v>2</v>
      </c>
      <c r="W36" s="59">
        <f t="shared" si="3"/>
        <v>3</v>
      </c>
      <c r="X36" s="170"/>
      <c r="Y36" s="178" t="e">
        <f t="shared" si="4"/>
        <v>#N/A</v>
      </c>
      <c r="Z36" s="170">
        <f t="shared" si="5"/>
        <v>3</v>
      </c>
      <c r="AA36" s="54"/>
      <c r="AB36" s="54"/>
      <c r="AC36" s="55" t="str">
        <f>IF('stu1'!$C33="","",'stu1'!$C33)</f>
        <v/>
      </c>
      <c r="AD36" s="56" t="str">
        <f>IF('stu1'!$D33="","",'stu1'!$D33)</f>
        <v/>
      </c>
      <c r="AE36" s="57" t="str">
        <f>IF('stu1'!$E33="","",'stu1'!$E33)</f>
        <v/>
      </c>
      <c r="AF36" s="58" t="str">
        <f>IF('stu1'!$F33="","",'stu1'!$F33)</f>
        <v/>
      </c>
      <c r="AG36" s="67">
        <v>0</v>
      </c>
      <c r="AH36" s="65">
        <v>0</v>
      </c>
      <c r="AI36" s="171">
        <v>2</v>
      </c>
      <c r="AJ36" s="59">
        <f t="shared" si="6"/>
        <v>0</v>
      </c>
      <c r="AK36" s="170"/>
      <c r="AL36" s="63">
        <f t="shared" si="7"/>
        <v>0</v>
      </c>
      <c r="AM36" s="149">
        <f t="shared" si="8"/>
        <v>0</v>
      </c>
      <c r="AN36" s="54"/>
      <c r="AO36" s="54"/>
      <c r="AP36" s="55" t="str">
        <f>IF('stu1'!$C33="","",'stu1'!$C33)</f>
        <v/>
      </c>
      <c r="AQ36" s="56" t="str">
        <f>IF('stu1'!$D33="","",'stu1'!$D33)</f>
        <v/>
      </c>
      <c r="AR36" s="57" t="str">
        <f>IF('stu1'!$E33="","",'stu1'!$E33)</f>
        <v/>
      </c>
      <c r="AS36" s="58" t="str">
        <f>IF('stu1'!$F33="","",'stu1'!$F33)</f>
        <v/>
      </c>
      <c r="AT36" s="67">
        <v>0</v>
      </c>
      <c r="AU36" s="65">
        <v>0</v>
      </c>
      <c r="AV36" s="171">
        <v>2</v>
      </c>
      <c r="AW36" s="59">
        <f t="shared" si="9"/>
        <v>0</v>
      </c>
      <c r="AX36" s="170"/>
      <c r="AY36" s="63">
        <f t="shared" si="10"/>
        <v>0</v>
      </c>
      <c r="AZ36" s="149">
        <f t="shared" si="11"/>
        <v>0</v>
      </c>
      <c r="BA36" s="54"/>
      <c r="BB36" s="54"/>
      <c r="BC36" s="55" t="str">
        <f>IF('stu1'!$C33="","",'stu1'!$C33)</f>
        <v/>
      </c>
      <c r="BD36" s="56" t="str">
        <f>IF('stu1'!$D33="","",'stu1'!$D33)</f>
        <v/>
      </c>
      <c r="BE36" s="57" t="str">
        <f>IF('stu1'!$E33="","",'stu1'!$E33)</f>
        <v/>
      </c>
      <c r="BF36" s="58" t="str">
        <f>IF('stu1'!$F33="","",'stu1'!$F33)</f>
        <v/>
      </c>
      <c r="BG36" s="67">
        <v>0</v>
      </c>
      <c r="BH36" s="65">
        <v>0</v>
      </c>
      <c r="BI36" s="171">
        <v>2</v>
      </c>
      <c r="BJ36" s="59">
        <f t="shared" si="12"/>
        <v>0</v>
      </c>
      <c r="BK36" s="170"/>
      <c r="BL36" s="63">
        <f t="shared" si="13"/>
        <v>0</v>
      </c>
      <c r="BM36" s="149">
        <f t="shared" si="14"/>
        <v>0</v>
      </c>
      <c r="BN36" s="54"/>
      <c r="BO36" s="54"/>
      <c r="BP36" s="55" t="str">
        <f>IF('stu1'!$C33="","",'stu1'!$C33)</f>
        <v/>
      </c>
      <c r="BQ36" s="56" t="str">
        <f>IF('stu1'!$D33="","",'stu1'!$D33)</f>
        <v/>
      </c>
      <c r="BR36" s="57" t="str">
        <f>IF('stu1'!$E33="","",'stu1'!$E33)</f>
        <v/>
      </c>
      <c r="BS36" s="58" t="str">
        <f>IF('stu1'!$F33="","",'stu1'!$F33)</f>
        <v/>
      </c>
      <c r="BT36" s="67">
        <v>0</v>
      </c>
      <c r="BU36" s="65">
        <v>0</v>
      </c>
      <c r="BV36" s="171">
        <v>2</v>
      </c>
      <c r="BW36" s="59">
        <f t="shared" si="15"/>
        <v>0</v>
      </c>
      <c r="BX36" s="170"/>
      <c r="BY36" s="63">
        <f t="shared" si="16"/>
        <v>0</v>
      </c>
      <c r="BZ36" s="149">
        <f t="shared" si="17"/>
        <v>0</v>
      </c>
      <c r="CA36" s="54"/>
      <c r="CB36" s="54"/>
      <c r="CC36" s="55" t="str">
        <f>IF('stu1'!$C33="","",'stu1'!$C33)</f>
        <v/>
      </c>
      <c r="CD36" s="56" t="str">
        <f>IF('stu1'!$D33="","",'stu1'!$D33)</f>
        <v/>
      </c>
      <c r="CE36" s="57" t="str">
        <f>IF('stu1'!$E33="","",'stu1'!$E33)</f>
        <v/>
      </c>
      <c r="CF36" s="58" t="str">
        <f>IF('stu1'!$F33="","",'stu1'!$F33)</f>
        <v/>
      </c>
      <c r="CG36" s="67">
        <v>2</v>
      </c>
      <c r="CH36" s="65">
        <v>0</v>
      </c>
      <c r="CI36" s="171">
        <v>2</v>
      </c>
      <c r="CJ36" s="59">
        <f t="shared" si="18"/>
        <v>2</v>
      </c>
      <c r="CK36" s="170"/>
      <c r="CL36" s="63">
        <f t="shared" si="19"/>
        <v>2</v>
      </c>
      <c r="CM36" s="149">
        <f t="shared" si="20"/>
        <v>2</v>
      </c>
      <c r="CN36" s="54"/>
      <c r="CO36" s="54"/>
      <c r="CP36" s="55" t="str">
        <f>IF('stu1'!$C33="","",'stu1'!$C33)</f>
        <v/>
      </c>
      <c r="CQ36" s="56" t="str">
        <f>IF('stu1'!$D33="","",'stu1'!$D33)</f>
        <v/>
      </c>
      <c r="CR36" s="57" t="str">
        <f>IF('stu1'!$E33="","",'stu1'!$E33)</f>
        <v/>
      </c>
      <c r="CS36" s="58" t="str">
        <f>IF('stu1'!$F33="","",'stu1'!$F33)</f>
        <v/>
      </c>
      <c r="CT36" s="67">
        <v>2</v>
      </c>
      <c r="CU36" s="65">
        <v>3</v>
      </c>
      <c r="CV36" s="171">
        <v>2</v>
      </c>
      <c r="CW36" s="59">
        <f t="shared" si="21"/>
        <v>2</v>
      </c>
      <c r="CX36" s="170"/>
      <c r="CY36" s="63">
        <f t="shared" si="22"/>
        <v>2</v>
      </c>
      <c r="CZ36" s="149">
        <f t="shared" si="23"/>
        <v>2</v>
      </c>
    </row>
    <row r="37" spans="1:104" s="60" customFormat="1" ht="17.45" customHeight="1">
      <c r="A37" s="54"/>
      <c r="B37" s="54"/>
      <c r="C37" s="55" t="str">
        <f>IF('stu1'!$C34="","",'stu1'!$C34)</f>
        <v/>
      </c>
      <c r="D37" s="56" t="str">
        <f>IF('stu1'!$D34="","",'stu1'!$D34)</f>
        <v/>
      </c>
      <c r="E37" s="57" t="str">
        <f>IF('stu1'!$E34="","",'stu1'!$E34)</f>
        <v/>
      </c>
      <c r="F37" s="58" t="str">
        <f>IF('stu1'!$F34="","",'stu1'!$F34)</f>
        <v/>
      </c>
      <c r="G37" s="67"/>
      <c r="H37" s="65"/>
      <c r="I37" s="171"/>
      <c r="J37" s="59" t="str">
        <f t="shared" si="0"/>
        <v/>
      </c>
      <c r="K37" s="170"/>
      <c r="L37" s="63" t="e">
        <f t="shared" si="1"/>
        <v>#N/A</v>
      </c>
      <c r="M37" s="149">
        <f t="shared" si="2"/>
        <v>0</v>
      </c>
      <c r="N37" s="54"/>
      <c r="O37" s="54"/>
      <c r="P37" s="55" t="str">
        <f>IF('stu1'!$C34="","",'stu1'!$C34)</f>
        <v/>
      </c>
      <c r="Q37" s="56" t="str">
        <f>IF('stu1'!$D34="","",'stu1'!$D34)</f>
        <v/>
      </c>
      <c r="R37" s="57" t="str">
        <f>IF('stu1'!$E34="","",'stu1'!$E34)</f>
        <v/>
      </c>
      <c r="S37" s="58" t="str">
        <f>IF('stu1'!$F34="","",'stu1'!$F34)</f>
        <v/>
      </c>
      <c r="T37" s="67">
        <v>1</v>
      </c>
      <c r="U37" s="65">
        <v>3</v>
      </c>
      <c r="V37" s="69">
        <v>2</v>
      </c>
      <c r="W37" s="59">
        <f t="shared" si="3"/>
        <v>3</v>
      </c>
      <c r="X37" s="170"/>
      <c r="Y37" s="178" t="e">
        <f t="shared" si="4"/>
        <v>#N/A</v>
      </c>
      <c r="Z37" s="170">
        <f t="shared" si="5"/>
        <v>3</v>
      </c>
      <c r="AA37" s="54"/>
      <c r="AB37" s="54"/>
      <c r="AC37" s="55" t="str">
        <f>IF('stu1'!$C34="","",'stu1'!$C34)</f>
        <v/>
      </c>
      <c r="AD37" s="56" t="str">
        <f>IF('stu1'!$D34="","",'stu1'!$D34)</f>
        <v/>
      </c>
      <c r="AE37" s="57" t="str">
        <f>IF('stu1'!$E34="","",'stu1'!$E34)</f>
        <v/>
      </c>
      <c r="AF37" s="58" t="str">
        <f>IF('stu1'!$F34="","",'stu1'!$F34)</f>
        <v/>
      </c>
      <c r="AG37" s="67">
        <v>0</v>
      </c>
      <c r="AH37" s="65">
        <v>0</v>
      </c>
      <c r="AI37" s="171">
        <v>2</v>
      </c>
      <c r="AJ37" s="59">
        <f t="shared" si="6"/>
        <v>0</v>
      </c>
      <c r="AK37" s="170"/>
      <c r="AL37" s="63">
        <f t="shared" si="7"/>
        <v>0</v>
      </c>
      <c r="AM37" s="149">
        <f t="shared" si="8"/>
        <v>0</v>
      </c>
      <c r="AN37" s="54"/>
      <c r="AO37" s="54"/>
      <c r="AP37" s="55" t="str">
        <f>IF('stu1'!$C34="","",'stu1'!$C34)</f>
        <v/>
      </c>
      <c r="AQ37" s="56" t="str">
        <f>IF('stu1'!$D34="","",'stu1'!$D34)</f>
        <v/>
      </c>
      <c r="AR37" s="57" t="str">
        <f>IF('stu1'!$E34="","",'stu1'!$E34)</f>
        <v/>
      </c>
      <c r="AS37" s="58" t="str">
        <f>IF('stu1'!$F34="","",'stu1'!$F34)</f>
        <v/>
      </c>
      <c r="AT37" s="67">
        <v>0</v>
      </c>
      <c r="AU37" s="65">
        <v>0</v>
      </c>
      <c r="AV37" s="171">
        <v>2</v>
      </c>
      <c r="AW37" s="59">
        <f t="shared" si="9"/>
        <v>0</v>
      </c>
      <c r="AX37" s="170"/>
      <c r="AY37" s="63">
        <f t="shared" si="10"/>
        <v>0</v>
      </c>
      <c r="AZ37" s="149">
        <f t="shared" si="11"/>
        <v>0</v>
      </c>
      <c r="BA37" s="54"/>
      <c r="BB37" s="54"/>
      <c r="BC37" s="55" t="str">
        <f>IF('stu1'!$C34="","",'stu1'!$C34)</f>
        <v/>
      </c>
      <c r="BD37" s="56" t="str">
        <f>IF('stu1'!$D34="","",'stu1'!$D34)</f>
        <v/>
      </c>
      <c r="BE37" s="57" t="str">
        <f>IF('stu1'!$E34="","",'stu1'!$E34)</f>
        <v/>
      </c>
      <c r="BF37" s="58" t="str">
        <f>IF('stu1'!$F34="","",'stu1'!$F34)</f>
        <v/>
      </c>
      <c r="BG37" s="67">
        <v>0</v>
      </c>
      <c r="BH37" s="65">
        <v>0</v>
      </c>
      <c r="BI37" s="171">
        <v>2</v>
      </c>
      <c r="BJ37" s="59">
        <f t="shared" si="12"/>
        <v>0</v>
      </c>
      <c r="BK37" s="170"/>
      <c r="BL37" s="63">
        <f t="shared" si="13"/>
        <v>0</v>
      </c>
      <c r="BM37" s="149">
        <f t="shared" si="14"/>
        <v>0</v>
      </c>
      <c r="BN37" s="54"/>
      <c r="BO37" s="54"/>
      <c r="BP37" s="55" t="str">
        <f>IF('stu1'!$C34="","",'stu1'!$C34)</f>
        <v/>
      </c>
      <c r="BQ37" s="56" t="str">
        <f>IF('stu1'!$D34="","",'stu1'!$D34)</f>
        <v/>
      </c>
      <c r="BR37" s="57" t="str">
        <f>IF('stu1'!$E34="","",'stu1'!$E34)</f>
        <v/>
      </c>
      <c r="BS37" s="58" t="str">
        <f>IF('stu1'!$F34="","",'stu1'!$F34)</f>
        <v/>
      </c>
      <c r="BT37" s="67">
        <v>0</v>
      </c>
      <c r="BU37" s="65">
        <v>0</v>
      </c>
      <c r="BV37" s="171">
        <v>2</v>
      </c>
      <c r="BW37" s="59">
        <f t="shared" si="15"/>
        <v>0</v>
      </c>
      <c r="BX37" s="170"/>
      <c r="BY37" s="63">
        <f t="shared" si="16"/>
        <v>0</v>
      </c>
      <c r="BZ37" s="149">
        <f t="shared" si="17"/>
        <v>0</v>
      </c>
      <c r="CA37" s="54"/>
      <c r="CB37" s="54"/>
      <c r="CC37" s="55" t="str">
        <f>IF('stu1'!$C34="","",'stu1'!$C34)</f>
        <v/>
      </c>
      <c r="CD37" s="56" t="str">
        <f>IF('stu1'!$D34="","",'stu1'!$D34)</f>
        <v/>
      </c>
      <c r="CE37" s="57" t="str">
        <f>IF('stu1'!$E34="","",'stu1'!$E34)</f>
        <v/>
      </c>
      <c r="CF37" s="58" t="str">
        <f>IF('stu1'!$F34="","",'stu1'!$F34)</f>
        <v/>
      </c>
      <c r="CG37" s="67">
        <v>2</v>
      </c>
      <c r="CH37" s="65">
        <v>0</v>
      </c>
      <c r="CI37" s="171">
        <v>2</v>
      </c>
      <c r="CJ37" s="59">
        <f t="shared" si="18"/>
        <v>2</v>
      </c>
      <c r="CK37" s="170"/>
      <c r="CL37" s="63">
        <f t="shared" si="19"/>
        <v>2</v>
      </c>
      <c r="CM37" s="149">
        <f t="shared" si="20"/>
        <v>2</v>
      </c>
      <c r="CN37" s="54"/>
      <c r="CO37" s="54"/>
      <c r="CP37" s="55" t="str">
        <f>IF('stu1'!$C34="","",'stu1'!$C34)</f>
        <v/>
      </c>
      <c r="CQ37" s="56" t="str">
        <f>IF('stu1'!$D34="","",'stu1'!$D34)</f>
        <v/>
      </c>
      <c r="CR37" s="57" t="str">
        <f>IF('stu1'!$E34="","",'stu1'!$E34)</f>
        <v/>
      </c>
      <c r="CS37" s="58" t="str">
        <f>IF('stu1'!$F34="","",'stu1'!$F34)</f>
        <v/>
      </c>
      <c r="CT37" s="67">
        <v>2</v>
      </c>
      <c r="CU37" s="65">
        <v>3</v>
      </c>
      <c r="CV37" s="171">
        <v>2</v>
      </c>
      <c r="CW37" s="59">
        <f t="shared" si="21"/>
        <v>2</v>
      </c>
      <c r="CX37" s="170"/>
      <c r="CY37" s="63">
        <f t="shared" si="22"/>
        <v>2</v>
      </c>
      <c r="CZ37" s="149">
        <f t="shared" si="23"/>
        <v>2</v>
      </c>
    </row>
    <row r="38" spans="1:104" s="60" customFormat="1" ht="17.45" customHeight="1">
      <c r="A38" s="54"/>
      <c r="B38" s="54"/>
      <c r="C38" s="55" t="str">
        <f>IF('stu1'!$C35="","",'stu1'!$C35)</f>
        <v/>
      </c>
      <c r="D38" s="56" t="str">
        <f>IF('stu1'!$D35="","",'stu1'!$D35)</f>
        <v/>
      </c>
      <c r="E38" s="57" t="str">
        <f>IF('stu1'!$E35="","",'stu1'!$E35)</f>
        <v/>
      </c>
      <c r="F38" s="58" t="str">
        <f>IF('stu1'!$F35="","",'stu1'!$F35)</f>
        <v/>
      </c>
      <c r="G38" s="67"/>
      <c r="H38" s="65"/>
      <c r="I38" s="171"/>
      <c r="J38" s="59" t="str">
        <f t="shared" si="0"/>
        <v/>
      </c>
      <c r="K38" s="170"/>
      <c r="L38" s="63" t="e">
        <f t="shared" si="1"/>
        <v>#N/A</v>
      </c>
      <c r="M38" s="149">
        <f t="shared" si="2"/>
        <v>0</v>
      </c>
      <c r="N38" s="54"/>
      <c r="O38" s="54"/>
      <c r="P38" s="55" t="str">
        <f>IF('stu1'!$C35="","",'stu1'!$C35)</f>
        <v/>
      </c>
      <c r="Q38" s="56" t="str">
        <f>IF('stu1'!$D35="","",'stu1'!$D35)</f>
        <v/>
      </c>
      <c r="R38" s="57" t="str">
        <f>IF('stu1'!$E35="","",'stu1'!$E35)</f>
        <v/>
      </c>
      <c r="S38" s="58" t="str">
        <f>IF('stu1'!$F35="","",'stu1'!$F35)</f>
        <v/>
      </c>
      <c r="T38" s="67">
        <v>1</v>
      </c>
      <c r="U38" s="65">
        <v>3</v>
      </c>
      <c r="V38" s="69">
        <v>2</v>
      </c>
      <c r="W38" s="59">
        <f t="shared" si="3"/>
        <v>3</v>
      </c>
      <c r="X38" s="170"/>
      <c r="Y38" s="178" t="e">
        <f t="shared" si="4"/>
        <v>#N/A</v>
      </c>
      <c r="Z38" s="170">
        <f t="shared" si="5"/>
        <v>3</v>
      </c>
      <c r="AA38" s="54"/>
      <c r="AB38" s="54"/>
      <c r="AC38" s="55" t="str">
        <f>IF('stu1'!$C35="","",'stu1'!$C35)</f>
        <v/>
      </c>
      <c r="AD38" s="56" t="str">
        <f>IF('stu1'!$D35="","",'stu1'!$D35)</f>
        <v/>
      </c>
      <c r="AE38" s="57" t="str">
        <f>IF('stu1'!$E35="","",'stu1'!$E35)</f>
        <v/>
      </c>
      <c r="AF38" s="58" t="str">
        <f>IF('stu1'!$F35="","",'stu1'!$F35)</f>
        <v/>
      </c>
      <c r="AG38" s="67">
        <v>0</v>
      </c>
      <c r="AH38" s="65">
        <v>0</v>
      </c>
      <c r="AI38" s="171">
        <v>2</v>
      </c>
      <c r="AJ38" s="59">
        <f t="shared" si="6"/>
        <v>0</v>
      </c>
      <c r="AK38" s="170"/>
      <c r="AL38" s="63">
        <f t="shared" si="7"/>
        <v>0</v>
      </c>
      <c r="AM38" s="149">
        <f t="shared" si="8"/>
        <v>0</v>
      </c>
      <c r="AN38" s="54"/>
      <c r="AO38" s="54"/>
      <c r="AP38" s="55" t="str">
        <f>IF('stu1'!$C35="","",'stu1'!$C35)</f>
        <v/>
      </c>
      <c r="AQ38" s="56" t="str">
        <f>IF('stu1'!$D35="","",'stu1'!$D35)</f>
        <v/>
      </c>
      <c r="AR38" s="57" t="str">
        <f>IF('stu1'!$E35="","",'stu1'!$E35)</f>
        <v/>
      </c>
      <c r="AS38" s="58" t="str">
        <f>IF('stu1'!$F35="","",'stu1'!$F35)</f>
        <v/>
      </c>
      <c r="AT38" s="67">
        <v>0</v>
      </c>
      <c r="AU38" s="65">
        <v>0</v>
      </c>
      <c r="AV38" s="171">
        <v>2</v>
      </c>
      <c r="AW38" s="59">
        <f t="shared" si="9"/>
        <v>0</v>
      </c>
      <c r="AX38" s="170"/>
      <c r="AY38" s="63">
        <f t="shared" si="10"/>
        <v>0</v>
      </c>
      <c r="AZ38" s="149">
        <f t="shared" si="11"/>
        <v>0</v>
      </c>
      <c r="BA38" s="54"/>
      <c r="BB38" s="54"/>
      <c r="BC38" s="55" t="str">
        <f>IF('stu1'!$C35="","",'stu1'!$C35)</f>
        <v/>
      </c>
      <c r="BD38" s="56" t="str">
        <f>IF('stu1'!$D35="","",'stu1'!$D35)</f>
        <v/>
      </c>
      <c r="BE38" s="57" t="str">
        <f>IF('stu1'!$E35="","",'stu1'!$E35)</f>
        <v/>
      </c>
      <c r="BF38" s="58" t="str">
        <f>IF('stu1'!$F35="","",'stu1'!$F35)</f>
        <v/>
      </c>
      <c r="BG38" s="67">
        <v>0</v>
      </c>
      <c r="BH38" s="65">
        <v>0</v>
      </c>
      <c r="BI38" s="171">
        <v>2</v>
      </c>
      <c r="BJ38" s="59">
        <f t="shared" si="12"/>
        <v>0</v>
      </c>
      <c r="BK38" s="170"/>
      <c r="BL38" s="63">
        <f t="shared" si="13"/>
        <v>0</v>
      </c>
      <c r="BM38" s="149">
        <f t="shared" si="14"/>
        <v>0</v>
      </c>
      <c r="BN38" s="54"/>
      <c r="BO38" s="54"/>
      <c r="BP38" s="55" t="str">
        <f>IF('stu1'!$C35="","",'stu1'!$C35)</f>
        <v/>
      </c>
      <c r="BQ38" s="56" t="str">
        <f>IF('stu1'!$D35="","",'stu1'!$D35)</f>
        <v/>
      </c>
      <c r="BR38" s="57" t="str">
        <f>IF('stu1'!$E35="","",'stu1'!$E35)</f>
        <v/>
      </c>
      <c r="BS38" s="58" t="str">
        <f>IF('stu1'!$F35="","",'stu1'!$F35)</f>
        <v/>
      </c>
      <c r="BT38" s="67">
        <v>0</v>
      </c>
      <c r="BU38" s="65">
        <v>0</v>
      </c>
      <c r="BV38" s="171">
        <v>2</v>
      </c>
      <c r="BW38" s="59">
        <f t="shared" si="15"/>
        <v>0</v>
      </c>
      <c r="BX38" s="170"/>
      <c r="BY38" s="63">
        <f t="shared" si="16"/>
        <v>0</v>
      </c>
      <c r="BZ38" s="149">
        <f t="shared" si="17"/>
        <v>0</v>
      </c>
      <c r="CA38" s="54"/>
      <c r="CB38" s="54"/>
      <c r="CC38" s="55" t="str">
        <f>IF('stu1'!$C35="","",'stu1'!$C35)</f>
        <v/>
      </c>
      <c r="CD38" s="56" t="str">
        <f>IF('stu1'!$D35="","",'stu1'!$D35)</f>
        <v/>
      </c>
      <c r="CE38" s="57" t="str">
        <f>IF('stu1'!$E35="","",'stu1'!$E35)</f>
        <v/>
      </c>
      <c r="CF38" s="58" t="str">
        <f>IF('stu1'!$F35="","",'stu1'!$F35)</f>
        <v/>
      </c>
      <c r="CG38" s="67">
        <v>2</v>
      </c>
      <c r="CH38" s="65">
        <v>0</v>
      </c>
      <c r="CI38" s="171">
        <v>2</v>
      </c>
      <c r="CJ38" s="59">
        <f t="shared" si="18"/>
        <v>2</v>
      </c>
      <c r="CK38" s="170"/>
      <c r="CL38" s="63">
        <f t="shared" si="19"/>
        <v>2</v>
      </c>
      <c r="CM38" s="149">
        <f t="shared" si="20"/>
        <v>2</v>
      </c>
      <c r="CN38" s="54"/>
      <c r="CO38" s="54"/>
      <c r="CP38" s="55" t="str">
        <f>IF('stu1'!$C35="","",'stu1'!$C35)</f>
        <v/>
      </c>
      <c r="CQ38" s="56" t="str">
        <f>IF('stu1'!$D35="","",'stu1'!$D35)</f>
        <v/>
      </c>
      <c r="CR38" s="57" t="str">
        <f>IF('stu1'!$E35="","",'stu1'!$E35)</f>
        <v/>
      </c>
      <c r="CS38" s="58" t="str">
        <f>IF('stu1'!$F35="","",'stu1'!$F35)</f>
        <v/>
      </c>
      <c r="CT38" s="67">
        <v>2</v>
      </c>
      <c r="CU38" s="65">
        <v>3</v>
      </c>
      <c r="CV38" s="171">
        <v>2</v>
      </c>
      <c r="CW38" s="59">
        <f t="shared" si="21"/>
        <v>2</v>
      </c>
      <c r="CX38" s="170"/>
      <c r="CY38" s="63">
        <f t="shared" si="22"/>
        <v>2</v>
      </c>
      <c r="CZ38" s="149">
        <f t="shared" si="23"/>
        <v>2</v>
      </c>
    </row>
    <row r="39" spans="1:104" s="60" customFormat="1" ht="17.45" customHeight="1">
      <c r="A39" s="54"/>
      <c r="B39" s="54"/>
      <c r="C39" s="55" t="str">
        <f>IF('stu1'!$C36="","",'stu1'!$C36)</f>
        <v/>
      </c>
      <c r="D39" s="56" t="str">
        <f>IF('stu1'!$D36="","",'stu1'!$D36)</f>
        <v/>
      </c>
      <c r="E39" s="57" t="str">
        <f>IF('stu1'!$E36="","",'stu1'!$E36)</f>
        <v/>
      </c>
      <c r="F39" s="58" t="str">
        <f>IF('stu1'!$F36="","",'stu1'!$F36)</f>
        <v/>
      </c>
      <c r="G39" s="67"/>
      <c r="H39" s="65"/>
      <c r="I39" s="171"/>
      <c r="J39" s="59" t="str">
        <f t="shared" si="0"/>
        <v/>
      </c>
      <c r="K39" s="170"/>
      <c r="L39" s="63" t="e">
        <f t="shared" si="1"/>
        <v>#N/A</v>
      </c>
      <c r="M39" s="149">
        <f t="shared" si="2"/>
        <v>0</v>
      </c>
      <c r="N39" s="54"/>
      <c r="O39" s="54"/>
      <c r="P39" s="55" t="str">
        <f>IF('stu1'!$C36="","",'stu1'!$C36)</f>
        <v/>
      </c>
      <c r="Q39" s="56" t="str">
        <f>IF('stu1'!$D36="","",'stu1'!$D36)</f>
        <v/>
      </c>
      <c r="R39" s="57" t="str">
        <f>IF('stu1'!$E36="","",'stu1'!$E36)</f>
        <v/>
      </c>
      <c r="S39" s="58" t="str">
        <f>IF('stu1'!$F36="","",'stu1'!$F36)</f>
        <v/>
      </c>
      <c r="T39" s="67">
        <v>1</v>
      </c>
      <c r="U39" s="65">
        <v>3</v>
      </c>
      <c r="V39" s="69">
        <v>2</v>
      </c>
      <c r="W39" s="59">
        <f t="shared" si="3"/>
        <v>3</v>
      </c>
      <c r="X39" s="170"/>
      <c r="Y39" s="178" t="e">
        <f t="shared" si="4"/>
        <v>#N/A</v>
      </c>
      <c r="Z39" s="170">
        <f t="shared" si="5"/>
        <v>3</v>
      </c>
      <c r="AA39" s="54"/>
      <c r="AB39" s="54"/>
      <c r="AC39" s="55" t="str">
        <f>IF('stu1'!$C36="","",'stu1'!$C36)</f>
        <v/>
      </c>
      <c r="AD39" s="56" t="str">
        <f>IF('stu1'!$D36="","",'stu1'!$D36)</f>
        <v/>
      </c>
      <c r="AE39" s="57" t="str">
        <f>IF('stu1'!$E36="","",'stu1'!$E36)</f>
        <v/>
      </c>
      <c r="AF39" s="58" t="str">
        <f>IF('stu1'!$F36="","",'stu1'!$F36)</f>
        <v/>
      </c>
      <c r="AG39" s="67">
        <v>0</v>
      </c>
      <c r="AH39" s="65">
        <v>0</v>
      </c>
      <c r="AI39" s="171">
        <v>2</v>
      </c>
      <c r="AJ39" s="59">
        <f t="shared" si="6"/>
        <v>0</v>
      </c>
      <c r="AK39" s="170"/>
      <c r="AL39" s="63">
        <f t="shared" si="7"/>
        <v>0</v>
      </c>
      <c r="AM39" s="149">
        <f t="shared" si="8"/>
        <v>0</v>
      </c>
      <c r="AN39" s="54"/>
      <c r="AO39" s="54"/>
      <c r="AP39" s="55" t="str">
        <f>IF('stu1'!$C36="","",'stu1'!$C36)</f>
        <v/>
      </c>
      <c r="AQ39" s="56" t="str">
        <f>IF('stu1'!$D36="","",'stu1'!$D36)</f>
        <v/>
      </c>
      <c r="AR39" s="57" t="str">
        <f>IF('stu1'!$E36="","",'stu1'!$E36)</f>
        <v/>
      </c>
      <c r="AS39" s="58" t="str">
        <f>IF('stu1'!$F36="","",'stu1'!$F36)</f>
        <v/>
      </c>
      <c r="AT39" s="67">
        <v>0</v>
      </c>
      <c r="AU39" s="65">
        <v>0</v>
      </c>
      <c r="AV39" s="171">
        <v>2</v>
      </c>
      <c r="AW39" s="59">
        <f t="shared" si="9"/>
        <v>0</v>
      </c>
      <c r="AX39" s="170"/>
      <c r="AY39" s="63">
        <f t="shared" si="10"/>
        <v>0</v>
      </c>
      <c r="AZ39" s="149">
        <f t="shared" si="11"/>
        <v>0</v>
      </c>
      <c r="BA39" s="54"/>
      <c r="BB39" s="54"/>
      <c r="BC39" s="55" t="str">
        <f>IF('stu1'!$C36="","",'stu1'!$C36)</f>
        <v/>
      </c>
      <c r="BD39" s="56" t="str">
        <f>IF('stu1'!$D36="","",'stu1'!$D36)</f>
        <v/>
      </c>
      <c r="BE39" s="57" t="str">
        <f>IF('stu1'!$E36="","",'stu1'!$E36)</f>
        <v/>
      </c>
      <c r="BF39" s="58" t="str">
        <f>IF('stu1'!$F36="","",'stu1'!$F36)</f>
        <v/>
      </c>
      <c r="BG39" s="67">
        <v>0</v>
      </c>
      <c r="BH39" s="65">
        <v>0</v>
      </c>
      <c r="BI39" s="171">
        <v>2</v>
      </c>
      <c r="BJ39" s="59">
        <f t="shared" si="12"/>
        <v>0</v>
      </c>
      <c r="BK39" s="170"/>
      <c r="BL39" s="63">
        <f t="shared" si="13"/>
        <v>0</v>
      </c>
      <c r="BM39" s="149">
        <f t="shared" si="14"/>
        <v>0</v>
      </c>
      <c r="BN39" s="54"/>
      <c r="BO39" s="54"/>
      <c r="BP39" s="55" t="str">
        <f>IF('stu1'!$C36="","",'stu1'!$C36)</f>
        <v/>
      </c>
      <c r="BQ39" s="56" t="str">
        <f>IF('stu1'!$D36="","",'stu1'!$D36)</f>
        <v/>
      </c>
      <c r="BR39" s="57" t="str">
        <f>IF('stu1'!$E36="","",'stu1'!$E36)</f>
        <v/>
      </c>
      <c r="BS39" s="58" t="str">
        <f>IF('stu1'!$F36="","",'stu1'!$F36)</f>
        <v/>
      </c>
      <c r="BT39" s="67">
        <v>0</v>
      </c>
      <c r="BU39" s="65">
        <v>0</v>
      </c>
      <c r="BV39" s="171">
        <v>2</v>
      </c>
      <c r="BW39" s="59">
        <f t="shared" si="15"/>
        <v>0</v>
      </c>
      <c r="BX39" s="170"/>
      <c r="BY39" s="63">
        <f t="shared" si="16"/>
        <v>0</v>
      </c>
      <c r="BZ39" s="149">
        <f t="shared" si="17"/>
        <v>0</v>
      </c>
      <c r="CA39" s="54"/>
      <c r="CB39" s="54"/>
      <c r="CC39" s="55" t="str">
        <f>IF('stu1'!$C36="","",'stu1'!$C36)</f>
        <v/>
      </c>
      <c r="CD39" s="56" t="str">
        <f>IF('stu1'!$D36="","",'stu1'!$D36)</f>
        <v/>
      </c>
      <c r="CE39" s="57" t="str">
        <f>IF('stu1'!$E36="","",'stu1'!$E36)</f>
        <v/>
      </c>
      <c r="CF39" s="58" t="str">
        <f>IF('stu1'!$F36="","",'stu1'!$F36)</f>
        <v/>
      </c>
      <c r="CG39" s="67">
        <v>2</v>
      </c>
      <c r="CH39" s="65">
        <v>0</v>
      </c>
      <c r="CI39" s="171">
        <v>2</v>
      </c>
      <c r="CJ39" s="59">
        <f t="shared" si="18"/>
        <v>2</v>
      </c>
      <c r="CK39" s="170"/>
      <c r="CL39" s="63">
        <f t="shared" si="19"/>
        <v>2</v>
      </c>
      <c r="CM39" s="149">
        <f t="shared" si="20"/>
        <v>2</v>
      </c>
      <c r="CN39" s="54"/>
      <c r="CO39" s="54"/>
      <c r="CP39" s="55" t="str">
        <f>IF('stu1'!$C36="","",'stu1'!$C36)</f>
        <v/>
      </c>
      <c r="CQ39" s="56" t="str">
        <f>IF('stu1'!$D36="","",'stu1'!$D36)</f>
        <v/>
      </c>
      <c r="CR39" s="57" t="str">
        <f>IF('stu1'!$E36="","",'stu1'!$E36)</f>
        <v/>
      </c>
      <c r="CS39" s="58" t="str">
        <f>IF('stu1'!$F36="","",'stu1'!$F36)</f>
        <v/>
      </c>
      <c r="CT39" s="67">
        <v>2</v>
      </c>
      <c r="CU39" s="65">
        <v>3</v>
      </c>
      <c r="CV39" s="171">
        <v>2</v>
      </c>
      <c r="CW39" s="59">
        <f t="shared" si="21"/>
        <v>2</v>
      </c>
      <c r="CX39" s="170"/>
      <c r="CY39" s="63">
        <f t="shared" si="22"/>
        <v>2</v>
      </c>
      <c r="CZ39" s="149">
        <f t="shared" si="23"/>
        <v>2</v>
      </c>
    </row>
    <row r="40" spans="1:104" s="60" customFormat="1" ht="17.45" customHeight="1">
      <c r="A40" s="54"/>
      <c r="B40" s="54"/>
      <c r="C40" s="55" t="str">
        <f>IF('stu1'!$C37="","",'stu1'!$C37)</f>
        <v/>
      </c>
      <c r="D40" s="56" t="str">
        <f>IF('stu1'!$D37="","",'stu1'!$D37)</f>
        <v/>
      </c>
      <c r="E40" s="57" t="str">
        <f>IF('stu1'!$E37="","",'stu1'!$E37)</f>
        <v/>
      </c>
      <c r="F40" s="58" t="str">
        <f>IF('stu1'!$F37="","",'stu1'!$F37)</f>
        <v/>
      </c>
      <c r="G40" s="67"/>
      <c r="H40" s="65"/>
      <c r="I40" s="171"/>
      <c r="J40" s="59" t="str">
        <f t="shared" si="0"/>
        <v/>
      </c>
      <c r="K40" s="170"/>
      <c r="L40" s="63" t="e">
        <f t="shared" si="1"/>
        <v>#N/A</v>
      </c>
      <c r="M40" s="149">
        <f t="shared" si="2"/>
        <v>0</v>
      </c>
      <c r="N40" s="54"/>
      <c r="O40" s="54"/>
      <c r="P40" s="55" t="str">
        <f>IF('stu1'!$C37="","",'stu1'!$C37)</f>
        <v/>
      </c>
      <c r="Q40" s="56" t="str">
        <f>IF('stu1'!$D37="","",'stu1'!$D37)</f>
        <v/>
      </c>
      <c r="R40" s="57" t="str">
        <f>IF('stu1'!$E37="","",'stu1'!$E37)</f>
        <v/>
      </c>
      <c r="S40" s="58" t="str">
        <f>IF('stu1'!$F37="","",'stu1'!$F37)</f>
        <v/>
      </c>
      <c r="T40" s="67">
        <v>1</v>
      </c>
      <c r="U40" s="65">
        <v>3</v>
      </c>
      <c r="V40" s="69">
        <v>2</v>
      </c>
      <c r="W40" s="59">
        <f t="shared" si="3"/>
        <v>3</v>
      </c>
      <c r="X40" s="170"/>
      <c r="Y40" s="178" t="e">
        <f t="shared" si="4"/>
        <v>#N/A</v>
      </c>
      <c r="Z40" s="170">
        <f t="shared" si="5"/>
        <v>3</v>
      </c>
      <c r="AA40" s="54"/>
      <c r="AB40" s="54"/>
      <c r="AC40" s="55" t="str">
        <f>IF('stu1'!$C37="","",'stu1'!$C37)</f>
        <v/>
      </c>
      <c r="AD40" s="56" t="str">
        <f>IF('stu1'!$D37="","",'stu1'!$D37)</f>
        <v/>
      </c>
      <c r="AE40" s="57" t="str">
        <f>IF('stu1'!$E37="","",'stu1'!$E37)</f>
        <v/>
      </c>
      <c r="AF40" s="58" t="str">
        <f>IF('stu1'!$F37="","",'stu1'!$F37)</f>
        <v/>
      </c>
      <c r="AG40" s="67">
        <v>0</v>
      </c>
      <c r="AH40" s="65">
        <v>0</v>
      </c>
      <c r="AI40" s="171">
        <v>2</v>
      </c>
      <c r="AJ40" s="59">
        <f t="shared" si="6"/>
        <v>0</v>
      </c>
      <c r="AK40" s="170"/>
      <c r="AL40" s="63">
        <f t="shared" si="7"/>
        <v>0</v>
      </c>
      <c r="AM40" s="149">
        <f t="shared" si="8"/>
        <v>0</v>
      </c>
      <c r="AN40" s="54"/>
      <c r="AO40" s="54"/>
      <c r="AP40" s="55" t="str">
        <f>IF('stu1'!$C37="","",'stu1'!$C37)</f>
        <v/>
      </c>
      <c r="AQ40" s="56" t="str">
        <f>IF('stu1'!$D37="","",'stu1'!$D37)</f>
        <v/>
      </c>
      <c r="AR40" s="57" t="str">
        <f>IF('stu1'!$E37="","",'stu1'!$E37)</f>
        <v/>
      </c>
      <c r="AS40" s="58" t="str">
        <f>IF('stu1'!$F37="","",'stu1'!$F37)</f>
        <v/>
      </c>
      <c r="AT40" s="67">
        <v>0</v>
      </c>
      <c r="AU40" s="65">
        <v>0</v>
      </c>
      <c r="AV40" s="171">
        <v>2</v>
      </c>
      <c r="AW40" s="59">
        <f t="shared" si="9"/>
        <v>0</v>
      </c>
      <c r="AX40" s="170"/>
      <c r="AY40" s="63">
        <f t="shared" si="10"/>
        <v>0</v>
      </c>
      <c r="AZ40" s="149">
        <f t="shared" si="11"/>
        <v>0</v>
      </c>
      <c r="BA40" s="54"/>
      <c r="BB40" s="54"/>
      <c r="BC40" s="55" t="str">
        <f>IF('stu1'!$C37="","",'stu1'!$C37)</f>
        <v/>
      </c>
      <c r="BD40" s="56" t="str">
        <f>IF('stu1'!$D37="","",'stu1'!$D37)</f>
        <v/>
      </c>
      <c r="BE40" s="57" t="str">
        <f>IF('stu1'!$E37="","",'stu1'!$E37)</f>
        <v/>
      </c>
      <c r="BF40" s="58" t="str">
        <f>IF('stu1'!$F37="","",'stu1'!$F37)</f>
        <v/>
      </c>
      <c r="BG40" s="67">
        <v>0</v>
      </c>
      <c r="BH40" s="65">
        <v>0</v>
      </c>
      <c r="BI40" s="171">
        <v>2</v>
      </c>
      <c r="BJ40" s="59">
        <f t="shared" si="12"/>
        <v>0</v>
      </c>
      <c r="BK40" s="170"/>
      <c r="BL40" s="63">
        <f t="shared" si="13"/>
        <v>0</v>
      </c>
      <c r="BM40" s="149">
        <f t="shared" si="14"/>
        <v>0</v>
      </c>
      <c r="BN40" s="54"/>
      <c r="BO40" s="54"/>
      <c r="BP40" s="55" t="str">
        <f>IF('stu1'!$C37="","",'stu1'!$C37)</f>
        <v/>
      </c>
      <c r="BQ40" s="56" t="str">
        <f>IF('stu1'!$D37="","",'stu1'!$D37)</f>
        <v/>
      </c>
      <c r="BR40" s="57" t="str">
        <f>IF('stu1'!$E37="","",'stu1'!$E37)</f>
        <v/>
      </c>
      <c r="BS40" s="58" t="str">
        <f>IF('stu1'!$F37="","",'stu1'!$F37)</f>
        <v/>
      </c>
      <c r="BT40" s="67">
        <v>0</v>
      </c>
      <c r="BU40" s="65">
        <v>0</v>
      </c>
      <c r="BV40" s="171">
        <v>2</v>
      </c>
      <c r="BW40" s="59">
        <f t="shared" si="15"/>
        <v>0</v>
      </c>
      <c r="BX40" s="170"/>
      <c r="BY40" s="63">
        <f t="shared" si="16"/>
        <v>0</v>
      </c>
      <c r="BZ40" s="149">
        <f t="shared" si="17"/>
        <v>0</v>
      </c>
      <c r="CA40" s="54"/>
      <c r="CB40" s="54"/>
      <c r="CC40" s="55" t="str">
        <f>IF('stu1'!$C37="","",'stu1'!$C37)</f>
        <v/>
      </c>
      <c r="CD40" s="56" t="str">
        <f>IF('stu1'!$D37="","",'stu1'!$D37)</f>
        <v/>
      </c>
      <c r="CE40" s="57" t="str">
        <f>IF('stu1'!$E37="","",'stu1'!$E37)</f>
        <v/>
      </c>
      <c r="CF40" s="58" t="str">
        <f>IF('stu1'!$F37="","",'stu1'!$F37)</f>
        <v/>
      </c>
      <c r="CG40" s="67">
        <v>2</v>
      </c>
      <c r="CH40" s="65">
        <v>0</v>
      </c>
      <c r="CI40" s="171">
        <v>2</v>
      </c>
      <c r="CJ40" s="59">
        <f t="shared" si="18"/>
        <v>2</v>
      </c>
      <c r="CK40" s="170"/>
      <c r="CL40" s="63">
        <f t="shared" si="19"/>
        <v>2</v>
      </c>
      <c r="CM40" s="149">
        <f t="shared" si="20"/>
        <v>2</v>
      </c>
      <c r="CN40" s="54"/>
      <c r="CO40" s="54"/>
      <c r="CP40" s="55" t="str">
        <f>IF('stu1'!$C37="","",'stu1'!$C37)</f>
        <v/>
      </c>
      <c r="CQ40" s="56" t="str">
        <f>IF('stu1'!$D37="","",'stu1'!$D37)</f>
        <v/>
      </c>
      <c r="CR40" s="57" t="str">
        <f>IF('stu1'!$E37="","",'stu1'!$E37)</f>
        <v/>
      </c>
      <c r="CS40" s="58" t="str">
        <f>IF('stu1'!$F37="","",'stu1'!$F37)</f>
        <v/>
      </c>
      <c r="CT40" s="67">
        <v>2</v>
      </c>
      <c r="CU40" s="65">
        <v>3</v>
      </c>
      <c r="CV40" s="171">
        <v>2</v>
      </c>
      <c r="CW40" s="59">
        <f t="shared" si="21"/>
        <v>2</v>
      </c>
      <c r="CX40" s="170"/>
      <c r="CY40" s="63">
        <f t="shared" si="22"/>
        <v>2</v>
      </c>
      <c r="CZ40" s="149">
        <f t="shared" si="23"/>
        <v>2</v>
      </c>
    </row>
    <row r="41" spans="1:104" s="60" customFormat="1" ht="17.45" customHeight="1">
      <c r="A41" s="54"/>
      <c r="B41" s="54"/>
      <c r="C41" s="55" t="str">
        <f>IF('stu1'!$C38="","",'stu1'!$C38)</f>
        <v/>
      </c>
      <c r="D41" s="56" t="str">
        <f>IF('stu1'!$D38="","",'stu1'!$D38)</f>
        <v/>
      </c>
      <c r="E41" s="57" t="str">
        <f>IF('stu1'!$E38="","",'stu1'!$E38)</f>
        <v/>
      </c>
      <c r="F41" s="58" t="str">
        <f>IF('stu1'!$F38="","",'stu1'!$F38)</f>
        <v/>
      </c>
      <c r="G41" s="67"/>
      <c r="H41" s="65"/>
      <c r="I41" s="171"/>
      <c r="J41" s="59" t="str">
        <f t="shared" si="0"/>
        <v/>
      </c>
      <c r="K41" s="170"/>
      <c r="L41" s="63" t="e">
        <f t="shared" si="1"/>
        <v>#N/A</v>
      </c>
      <c r="M41" s="149">
        <f t="shared" si="2"/>
        <v>0</v>
      </c>
      <c r="N41" s="54"/>
      <c r="O41" s="54"/>
      <c r="P41" s="55" t="str">
        <f>IF('stu1'!$C38="","",'stu1'!$C38)</f>
        <v/>
      </c>
      <c r="Q41" s="56" t="str">
        <f>IF('stu1'!$D38="","",'stu1'!$D38)</f>
        <v/>
      </c>
      <c r="R41" s="57" t="str">
        <f>IF('stu1'!$E38="","",'stu1'!$E38)</f>
        <v/>
      </c>
      <c r="S41" s="58" t="str">
        <f>IF('stu1'!$F38="","",'stu1'!$F38)</f>
        <v/>
      </c>
      <c r="T41" s="67">
        <v>1</v>
      </c>
      <c r="U41" s="65">
        <v>3</v>
      </c>
      <c r="V41" s="69">
        <v>2</v>
      </c>
      <c r="W41" s="59">
        <f t="shared" si="3"/>
        <v>3</v>
      </c>
      <c r="X41" s="170"/>
      <c r="Y41" s="178" t="e">
        <f t="shared" si="4"/>
        <v>#N/A</v>
      </c>
      <c r="Z41" s="170">
        <f t="shared" si="5"/>
        <v>3</v>
      </c>
      <c r="AA41" s="54"/>
      <c r="AB41" s="54"/>
      <c r="AC41" s="55" t="str">
        <f>IF('stu1'!$C38="","",'stu1'!$C38)</f>
        <v/>
      </c>
      <c r="AD41" s="56" t="str">
        <f>IF('stu1'!$D38="","",'stu1'!$D38)</f>
        <v/>
      </c>
      <c r="AE41" s="57" t="str">
        <f>IF('stu1'!$E38="","",'stu1'!$E38)</f>
        <v/>
      </c>
      <c r="AF41" s="58" t="str">
        <f>IF('stu1'!$F38="","",'stu1'!$F38)</f>
        <v/>
      </c>
      <c r="AG41" s="67">
        <v>0</v>
      </c>
      <c r="AH41" s="65">
        <v>0</v>
      </c>
      <c r="AI41" s="171">
        <v>2</v>
      </c>
      <c r="AJ41" s="59">
        <f t="shared" si="6"/>
        <v>0</v>
      </c>
      <c r="AK41" s="170"/>
      <c r="AL41" s="63">
        <f t="shared" si="7"/>
        <v>0</v>
      </c>
      <c r="AM41" s="149">
        <f t="shared" si="8"/>
        <v>0</v>
      </c>
      <c r="AN41" s="54"/>
      <c r="AO41" s="54"/>
      <c r="AP41" s="55" t="str">
        <f>IF('stu1'!$C38="","",'stu1'!$C38)</f>
        <v/>
      </c>
      <c r="AQ41" s="56" t="str">
        <f>IF('stu1'!$D38="","",'stu1'!$D38)</f>
        <v/>
      </c>
      <c r="AR41" s="57" t="str">
        <f>IF('stu1'!$E38="","",'stu1'!$E38)</f>
        <v/>
      </c>
      <c r="AS41" s="58" t="str">
        <f>IF('stu1'!$F38="","",'stu1'!$F38)</f>
        <v/>
      </c>
      <c r="AT41" s="67">
        <v>0</v>
      </c>
      <c r="AU41" s="65">
        <v>0</v>
      </c>
      <c r="AV41" s="171">
        <v>2</v>
      </c>
      <c r="AW41" s="59">
        <f t="shared" si="9"/>
        <v>0</v>
      </c>
      <c r="AX41" s="170"/>
      <c r="AY41" s="63">
        <f t="shared" si="10"/>
        <v>0</v>
      </c>
      <c r="AZ41" s="149">
        <f t="shared" si="11"/>
        <v>0</v>
      </c>
      <c r="BA41" s="54"/>
      <c r="BB41" s="54"/>
      <c r="BC41" s="55" t="str">
        <f>IF('stu1'!$C38="","",'stu1'!$C38)</f>
        <v/>
      </c>
      <c r="BD41" s="56" t="str">
        <f>IF('stu1'!$D38="","",'stu1'!$D38)</f>
        <v/>
      </c>
      <c r="BE41" s="57" t="str">
        <f>IF('stu1'!$E38="","",'stu1'!$E38)</f>
        <v/>
      </c>
      <c r="BF41" s="58" t="str">
        <f>IF('stu1'!$F38="","",'stu1'!$F38)</f>
        <v/>
      </c>
      <c r="BG41" s="67">
        <v>0</v>
      </c>
      <c r="BH41" s="65">
        <v>0</v>
      </c>
      <c r="BI41" s="171">
        <v>2</v>
      </c>
      <c r="BJ41" s="59">
        <f t="shared" si="12"/>
        <v>0</v>
      </c>
      <c r="BK41" s="170"/>
      <c r="BL41" s="63">
        <f t="shared" si="13"/>
        <v>0</v>
      </c>
      <c r="BM41" s="149">
        <f t="shared" si="14"/>
        <v>0</v>
      </c>
      <c r="BN41" s="54"/>
      <c r="BO41" s="54"/>
      <c r="BP41" s="55" t="str">
        <f>IF('stu1'!$C38="","",'stu1'!$C38)</f>
        <v/>
      </c>
      <c r="BQ41" s="56" t="str">
        <f>IF('stu1'!$D38="","",'stu1'!$D38)</f>
        <v/>
      </c>
      <c r="BR41" s="57" t="str">
        <f>IF('stu1'!$E38="","",'stu1'!$E38)</f>
        <v/>
      </c>
      <c r="BS41" s="58" t="str">
        <f>IF('stu1'!$F38="","",'stu1'!$F38)</f>
        <v/>
      </c>
      <c r="BT41" s="67">
        <v>0</v>
      </c>
      <c r="BU41" s="65">
        <v>0</v>
      </c>
      <c r="BV41" s="171">
        <v>2</v>
      </c>
      <c r="BW41" s="59">
        <f t="shared" si="15"/>
        <v>0</v>
      </c>
      <c r="BX41" s="170"/>
      <c r="BY41" s="63">
        <f t="shared" si="16"/>
        <v>0</v>
      </c>
      <c r="BZ41" s="149">
        <f t="shared" si="17"/>
        <v>0</v>
      </c>
      <c r="CA41" s="54"/>
      <c r="CB41" s="54"/>
      <c r="CC41" s="55" t="str">
        <f>IF('stu1'!$C38="","",'stu1'!$C38)</f>
        <v/>
      </c>
      <c r="CD41" s="56" t="str">
        <f>IF('stu1'!$D38="","",'stu1'!$D38)</f>
        <v/>
      </c>
      <c r="CE41" s="57" t="str">
        <f>IF('stu1'!$E38="","",'stu1'!$E38)</f>
        <v/>
      </c>
      <c r="CF41" s="58" t="str">
        <f>IF('stu1'!$F38="","",'stu1'!$F38)</f>
        <v/>
      </c>
      <c r="CG41" s="67">
        <v>2</v>
      </c>
      <c r="CH41" s="65">
        <v>0</v>
      </c>
      <c r="CI41" s="171">
        <v>2</v>
      </c>
      <c r="CJ41" s="59">
        <f t="shared" si="18"/>
        <v>2</v>
      </c>
      <c r="CK41" s="170"/>
      <c r="CL41" s="63">
        <f t="shared" si="19"/>
        <v>2</v>
      </c>
      <c r="CM41" s="149">
        <f t="shared" si="20"/>
        <v>2</v>
      </c>
      <c r="CN41" s="54"/>
      <c r="CO41" s="54"/>
      <c r="CP41" s="55" t="str">
        <f>IF('stu1'!$C38="","",'stu1'!$C38)</f>
        <v/>
      </c>
      <c r="CQ41" s="56" t="str">
        <f>IF('stu1'!$D38="","",'stu1'!$D38)</f>
        <v/>
      </c>
      <c r="CR41" s="57" t="str">
        <f>IF('stu1'!$E38="","",'stu1'!$E38)</f>
        <v/>
      </c>
      <c r="CS41" s="58" t="str">
        <f>IF('stu1'!$F38="","",'stu1'!$F38)</f>
        <v/>
      </c>
      <c r="CT41" s="67">
        <v>2</v>
      </c>
      <c r="CU41" s="65">
        <v>3</v>
      </c>
      <c r="CV41" s="171">
        <v>2</v>
      </c>
      <c r="CW41" s="59">
        <f t="shared" si="21"/>
        <v>2</v>
      </c>
      <c r="CX41" s="170"/>
      <c r="CY41" s="63">
        <f t="shared" si="22"/>
        <v>2</v>
      </c>
      <c r="CZ41" s="149">
        <f t="shared" si="23"/>
        <v>2</v>
      </c>
    </row>
    <row r="42" spans="1:104" s="60" customFormat="1" ht="17.45" customHeight="1">
      <c r="A42" s="54"/>
      <c r="B42" s="54"/>
      <c r="C42" s="55" t="str">
        <f>IF('stu1'!$C39="","",'stu1'!$C39)</f>
        <v/>
      </c>
      <c r="D42" s="56" t="str">
        <f>IF('stu1'!$D39="","",'stu1'!$D39)</f>
        <v/>
      </c>
      <c r="E42" s="57" t="str">
        <f>IF('stu1'!$E39="","",'stu1'!$E39)</f>
        <v/>
      </c>
      <c r="F42" s="58" t="str">
        <f>IF('stu1'!$F39="","",'stu1'!$F39)</f>
        <v/>
      </c>
      <c r="G42" s="67"/>
      <c r="H42" s="65"/>
      <c r="I42" s="171"/>
      <c r="J42" s="59" t="str">
        <f t="shared" si="0"/>
        <v/>
      </c>
      <c r="K42" s="170"/>
      <c r="L42" s="63" t="e">
        <f t="shared" si="1"/>
        <v>#N/A</v>
      </c>
      <c r="M42" s="149">
        <f t="shared" si="2"/>
        <v>0</v>
      </c>
      <c r="N42" s="54"/>
      <c r="O42" s="54"/>
      <c r="P42" s="55" t="str">
        <f>IF('stu1'!$C39="","",'stu1'!$C39)</f>
        <v/>
      </c>
      <c r="Q42" s="56" t="str">
        <f>IF('stu1'!$D39="","",'stu1'!$D39)</f>
        <v/>
      </c>
      <c r="R42" s="57" t="str">
        <f>IF('stu1'!$E39="","",'stu1'!$E39)</f>
        <v/>
      </c>
      <c r="S42" s="58" t="str">
        <f>IF('stu1'!$F39="","",'stu1'!$F39)</f>
        <v/>
      </c>
      <c r="T42" s="67">
        <v>1</v>
      </c>
      <c r="U42" s="65">
        <v>3</v>
      </c>
      <c r="V42" s="69">
        <v>2</v>
      </c>
      <c r="W42" s="59">
        <f t="shared" si="3"/>
        <v>3</v>
      </c>
      <c r="X42" s="170"/>
      <c r="Y42" s="178" t="e">
        <f t="shared" si="4"/>
        <v>#N/A</v>
      </c>
      <c r="Z42" s="170">
        <f t="shared" si="5"/>
        <v>3</v>
      </c>
      <c r="AA42" s="54"/>
      <c r="AB42" s="54"/>
      <c r="AC42" s="55" t="str">
        <f>IF('stu1'!$C39="","",'stu1'!$C39)</f>
        <v/>
      </c>
      <c r="AD42" s="56" t="str">
        <f>IF('stu1'!$D39="","",'stu1'!$D39)</f>
        <v/>
      </c>
      <c r="AE42" s="57" t="str">
        <f>IF('stu1'!$E39="","",'stu1'!$E39)</f>
        <v/>
      </c>
      <c r="AF42" s="58" t="str">
        <f>IF('stu1'!$F39="","",'stu1'!$F39)</f>
        <v/>
      </c>
      <c r="AG42" s="67">
        <v>0</v>
      </c>
      <c r="AH42" s="65">
        <v>0</v>
      </c>
      <c r="AI42" s="171">
        <v>2</v>
      </c>
      <c r="AJ42" s="59">
        <f t="shared" si="6"/>
        <v>0</v>
      </c>
      <c r="AK42" s="170"/>
      <c r="AL42" s="63">
        <f t="shared" si="7"/>
        <v>0</v>
      </c>
      <c r="AM42" s="149">
        <f t="shared" si="8"/>
        <v>0</v>
      </c>
      <c r="AN42" s="54"/>
      <c r="AO42" s="54"/>
      <c r="AP42" s="55" t="str">
        <f>IF('stu1'!$C39="","",'stu1'!$C39)</f>
        <v/>
      </c>
      <c r="AQ42" s="56" t="str">
        <f>IF('stu1'!$D39="","",'stu1'!$D39)</f>
        <v/>
      </c>
      <c r="AR42" s="57" t="str">
        <f>IF('stu1'!$E39="","",'stu1'!$E39)</f>
        <v/>
      </c>
      <c r="AS42" s="58" t="str">
        <f>IF('stu1'!$F39="","",'stu1'!$F39)</f>
        <v/>
      </c>
      <c r="AT42" s="67">
        <v>0</v>
      </c>
      <c r="AU42" s="65">
        <v>0</v>
      </c>
      <c r="AV42" s="171">
        <v>2</v>
      </c>
      <c r="AW42" s="59">
        <f t="shared" si="9"/>
        <v>0</v>
      </c>
      <c r="AX42" s="170"/>
      <c r="AY42" s="63">
        <f t="shared" si="10"/>
        <v>0</v>
      </c>
      <c r="AZ42" s="149">
        <f t="shared" si="11"/>
        <v>0</v>
      </c>
      <c r="BA42" s="54"/>
      <c r="BB42" s="54"/>
      <c r="BC42" s="55" t="str">
        <f>IF('stu1'!$C39="","",'stu1'!$C39)</f>
        <v/>
      </c>
      <c r="BD42" s="56" t="str">
        <f>IF('stu1'!$D39="","",'stu1'!$D39)</f>
        <v/>
      </c>
      <c r="BE42" s="57" t="str">
        <f>IF('stu1'!$E39="","",'stu1'!$E39)</f>
        <v/>
      </c>
      <c r="BF42" s="58" t="str">
        <f>IF('stu1'!$F39="","",'stu1'!$F39)</f>
        <v/>
      </c>
      <c r="BG42" s="67">
        <v>0</v>
      </c>
      <c r="BH42" s="65">
        <v>0</v>
      </c>
      <c r="BI42" s="171">
        <v>2</v>
      </c>
      <c r="BJ42" s="59">
        <f t="shared" si="12"/>
        <v>0</v>
      </c>
      <c r="BK42" s="170"/>
      <c r="BL42" s="63">
        <f t="shared" si="13"/>
        <v>0</v>
      </c>
      <c r="BM42" s="149">
        <f t="shared" si="14"/>
        <v>0</v>
      </c>
      <c r="BN42" s="54"/>
      <c r="BO42" s="54"/>
      <c r="BP42" s="55" t="str">
        <f>IF('stu1'!$C39="","",'stu1'!$C39)</f>
        <v/>
      </c>
      <c r="BQ42" s="56" t="str">
        <f>IF('stu1'!$D39="","",'stu1'!$D39)</f>
        <v/>
      </c>
      <c r="BR42" s="57" t="str">
        <f>IF('stu1'!$E39="","",'stu1'!$E39)</f>
        <v/>
      </c>
      <c r="BS42" s="58" t="str">
        <f>IF('stu1'!$F39="","",'stu1'!$F39)</f>
        <v/>
      </c>
      <c r="BT42" s="67">
        <v>0</v>
      </c>
      <c r="BU42" s="65">
        <v>0</v>
      </c>
      <c r="BV42" s="171">
        <v>2</v>
      </c>
      <c r="BW42" s="59">
        <f t="shared" si="15"/>
        <v>0</v>
      </c>
      <c r="BX42" s="170"/>
      <c r="BY42" s="63">
        <f t="shared" si="16"/>
        <v>0</v>
      </c>
      <c r="BZ42" s="149">
        <f t="shared" si="17"/>
        <v>0</v>
      </c>
      <c r="CA42" s="54"/>
      <c r="CB42" s="54"/>
      <c r="CC42" s="55" t="str">
        <f>IF('stu1'!$C39="","",'stu1'!$C39)</f>
        <v/>
      </c>
      <c r="CD42" s="56" t="str">
        <f>IF('stu1'!$D39="","",'stu1'!$D39)</f>
        <v/>
      </c>
      <c r="CE42" s="57" t="str">
        <f>IF('stu1'!$E39="","",'stu1'!$E39)</f>
        <v/>
      </c>
      <c r="CF42" s="58" t="str">
        <f>IF('stu1'!$F39="","",'stu1'!$F39)</f>
        <v/>
      </c>
      <c r="CG42" s="67">
        <v>2</v>
      </c>
      <c r="CH42" s="65">
        <v>0</v>
      </c>
      <c r="CI42" s="171">
        <v>2</v>
      </c>
      <c r="CJ42" s="59">
        <f t="shared" si="18"/>
        <v>2</v>
      </c>
      <c r="CK42" s="170"/>
      <c r="CL42" s="63">
        <f t="shared" si="19"/>
        <v>2</v>
      </c>
      <c r="CM42" s="149">
        <f t="shared" si="20"/>
        <v>2</v>
      </c>
      <c r="CN42" s="54"/>
      <c r="CO42" s="54"/>
      <c r="CP42" s="55" t="str">
        <f>IF('stu1'!$C39="","",'stu1'!$C39)</f>
        <v/>
      </c>
      <c r="CQ42" s="56" t="str">
        <f>IF('stu1'!$D39="","",'stu1'!$D39)</f>
        <v/>
      </c>
      <c r="CR42" s="57" t="str">
        <f>IF('stu1'!$E39="","",'stu1'!$E39)</f>
        <v/>
      </c>
      <c r="CS42" s="58" t="str">
        <f>IF('stu1'!$F39="","",'stu1'!$F39)</f>
        <v/>
      </c>
      <c r="CT42" s="67">
        <v>2</v>
      </c>
      <c r="CU42" s="65">
        <v>3</v>
      </c>
      <c r="CV42" s="171">
        <v>2</v>
      </c>
      <c r="CW42" s="59">
        <f t="shared" si="21"/>
        <v>2</v>
      </c>
      <c r="CX42" s="170"/>
      <c r="CY42" s="63">
        <f t="shared" si="22"/>
        <v>2</v>
      </c>
      <c r="CZ42" s="149">
        <f t="shared" si="23"/>
        <v>2</v>
      </c>
    </row>
    <row r="43" spans="1:104" s="60" customFormat="1" ht="17.45" customHeight="1">
      <c r="A43" s="54"/>
      <c r="B43" s="54"/>
      <c r="C43" s="55" t="str">
        <f>IF('stu1'!$C40="","",'stu1'!$C40)</f>
        <v/>
      </c>
      <c r="D43" s="56" t="str">
        <f>IF('stu1'!$D40="","",'stu1'!$D40)</f>
        <v/>
      </c>
      <c r="E43" s="57" t="str">
        <f>IF('stu1'!$E40="","",'stu1'!$E40)</f>
        <v/>
      </c>
      <c r="F43" s="58" t="str">
        <f>IF('stu1'!$F40="","",'stu1'!$F40)</f>
        <v/>
      </c>
      <c r="G43" s="67"/>
      <c r="H43" s="65"/>
      <c r="I43" s="171"/>
      <c r="J43" s="59" t="str">
        <f t="shared" si="0"/>
        <v/>
      </c>
      <c r="K43" s="170"/>
      <c r="L43" s="63" t="e">
        <f t="shared" si="1"/>
        <v>#N/A</v>
      </c>
      <c r="M43" s="149">
        <f t="shared" si="2"/>
        <v>0</v>
      </c>
      <c r="N43" s="54"/>
      <c r="O43" s="54"/>
      <c r="P43" s="55" t="str">
        <f>IF('stu1'!$C40="","",'stu1'!$C40)</f>
        <v/>
      </c>
      <c r="Q43" s="56" t="str">
        <f>IF('stu1'!$D40="","",'stu1'!$D40)</f>
        <v/>
      </c>
      <c r="R43" s="57" t="str">
        <f>IF('stu1'!$E40="","",'stu1'!$E40)</f>
        <v/>
      </c>
      <c r="S43" s="58" t="str">
        <f>IF('stu1'!$F40="","",'stu1'!$F40)</f>
        <v/>
      </c>
      <c r="T43" s="67">
        <v>1</v>
      </c>
      <c r="U43" s="65">
        <v>3</v>
      </c>
      <c r="V43" s="69">
        <v>2</v>
      </c>
      <c r="W43" s="59">
        <f t="shared" si="3"/>
        <v>3</v>
      </c>
      <c r="X43" s="170"/>
      <c r="Y43" s="178" t="e">
        <f t="shared" si="4"/>
        <v>#N/A</v>
      </c>
      <c r="Z43" s="170">
        <f t="shared" si="5"/>
        <v>3</v>
      </c>
      <c r="AA43" s="54"/>
      <c r="AB43" s="54"/>
      <c r="AC43" s="55" t="str">
        <f>IF('stu1'!$C40="","",'stu1'!$C40)</f>
        <v/>
      </c>
      <c r="AD43" s="56" t="str">
        <f>IF('stu1'!$D40="","",'stu1'!$D40)</f>
        <v/>
      </c>
      <c r="AE43" s="57" t="str">
        <f>IF('stu1'!$E40="","",'stu1'!$E40)</f>
        <v/>
      </c>
      <c r="AF43" s="58" t="str">
        <f>IF('stu1'!$F40="","",'stu1'!$F40)</f>
        <v/>
      </c>
      <c r="AG43" s="67">
        <v>0</v>
      </c>
      <c r="AH43" s="65">
        <v>0</v>
      </c>
      <c r="AI43" s="171">
        <v>2</v>
      </c>
      <c r="AJ43" s="59">
        <f t="shared" si="6"/>
        <v>0</v>
      </c>
      <c r="AK43" s="170"/>
      <c r="AL43" s="63">
        <f t="shared" si="7"/>
        <v>0</v>
      </c>
      <c r="AM43" s="149">
        <f t="shared" si="8"/>
        <v>0</v>
      </c>
      <c r="AN43" s="54"/>
      <c r="AO43" s="54"/>
      <c r="AP43" s="55" t="str">
        <f>IF('stu1'!$C40="","",'stu1'!$C40)</f>
        <v/>
      </c>
      <c r="AQ43" s="56" t="str">
        <f>IF('stu1'!$D40="","",'stu1'!$D40)</f>
        <v/>
      </c>
      <c r="AR43" s="57" t="str">
        <f>IF('stu1'!$E40="","",'stu1'!$E40)</f>
        <v/>
      </c>
      <c r="AS43" s="58" t="str">
        <f>IF('stu1'!$F40="","",'stu1'!$F40)</f>
        <v/>
      </c>
      <c r="AT43" s="67">
        <v>0</v>
      </c>
      <c r="AU43" s="65">
        <v>0</v>
      </c>
      <c r="AV43" s="171">
        <v>2</v>
      </c>
      <c r="AW43" s="59">
        <f t="shared" si="9"/>
        <v>0</v>
      </c>
      <c r="AX43" s="170"/>
      <c r="AY43" s="63">
        <f t="shared" si="10"/>
        <v>0</v>
      </c>
      <c r="AZ43" s="149">
        <f t="shared" si="11"/>
        <v>0</v>
      </c>
      <c r="BA43" s="54"/>
      <c r="BB43" s="54"/>
      <c r="BC43" s="55" t="str">
        <f>IF('stu1'!$C40="","",'stu1'!$C40)</f>
        <v/>
      </c>
      <c r="BD43" s="56" t="str">
        <f>IF('stu1'!$D40="","",'stu1'!$D40)</f>
        <v/>
      </c>
      <c r="BE43" s="57" t="str">
        <f>IF('stu1'!$E40="","",'stu1'!$E40)</f>
        <v/>
      </c>
      <c r="BF43" s="58" t="str">
        <f>IF('stu1'!$F40="","",'stu1'!$F40)</f>
        <v/>
      </c>
      <c r="BG43" s="67">
        <v>0</v>
      </c>
      <c r="BH43" s="65">
        <v>0</v>
      </c>
      <c r="BI43" s="171">
        <v>2</v>
      </c>
      <c r="BJ43" s="59">
        <f t="shared" si="12"/>
        <v>0</v>
      </c>
      <c r="BK43" s="170"/>
      <c r="BL43" s="63">
        <f t="shared" si="13"/>
        <v>0</v>
      </c>
      <c r="BM43" s="149">
        <f t="shared" si="14"/>
        <v>0</v>
      </c>
      <c r="BN43" s="54"/>
      <c r="BO43" s="54"/>
      <c r="BP43" s="55" t="str">
        <f>IF('stu1'!$C40="","",'stu1'!$C40)</f>
        <v/>
      </c>
      <c r="BQ43" s="56" t="str">
        <f>IF('stu1'!$D40="","",'stu1'!$D40)</f>
        <v/>
      </c>
      <c r="BR43" s="57" t="str">
        <f>IF('stu1'!$E40="","",'stu1'!$E40)</f>
        <v/>
      </c>
      <c r="BS43" s="58" t="str">
        <f>IF('stu1'!$F40="","",'stu1'!$F40)</f>
        <v/>
      </c>
      <c r="BT43" s="67">
        <v>0</v>
      </c>
      <c r="BU43" s="65">
        <v>0</v>
      </c>
      <c r="BV43" s="171">
        <v>2</v>
      </c>
      <c r="BW43" s="59">
        <f t="shared" si="15"/>
        <v>0</v>
      </c>
      <c r="BX43" s="170"/>
      <c r="BY43" s="63">
        <f t="shared" si="16"/>
        <v>0</v>
      </c>
      <c r="BZ43" s="149">
        <f t="shared" si="17"/>
        <v>0</v>
      </c>
      <c r="CA43" s="54"/>
      <c r="CB43" s="54"/>
      <c r="CC43" s="55" t="str">
        <f>IF('stu1'!$C40="","",'stu1'!$C40)</f>
        <v/>
      </c>
      <c r="CD43" s="56" t="str">
        <f>IF('stu1'!$D40="","",'stu1'!$D40)</f>
        <v/>
      </c>
      <c r="CE43" s="57" t="str">
        <f>IF('stu1'!$E40="","",'stu1'!$E40)</f>
        <v/>
      </c>
      <c r="CF43" s="58" t="str">
        <f>IF('stu1'!$F40="","",'stu1'!$F40)</f>
        <v/>
      </c>
      <c r="CG43" s="67">
        <v>2</v>
      </c>
      <c r="CH43" s="65">
        <v>0</v>
      </c>
      <c r="CI43" s="171">
        <v>2</v>
      </c>
      <c r="CJ43" s="59">
        <f t="shared" si="18"/>
        <v>2</v>
      </c>
      <c r="CK43" s="170"/>
      <c r="CL43" s="63">
        <f t="shared" si="19"/>
        <v>2</v>
      </c>
      <c r="CM43" s="149">
        <f t="shared" si="20"/>
        <v>2</v>
      </c>
      <c r="CN43" s="54"/>
      <c r="CO43" s="54"/>
      <c r="CP43" s="55" t="str">
        <f>IF('stu1'!$C40="","",'stu1'!$C40)</f>
        <v/>
      </c>
      <c r="CQ43" s="56" t="str">
        <f>IF('stu1'!$D40="","",'stu1'!$D40)</f>
        <v/>
      </c>
      <c r="CR43" s="57" t="str">
        <f>IF('stu1'!$E40="","",'stu1'!$E40)</f>
        <v/>
      </c>
      <c r="CS43" s="58" t="str">
        <f>IF('stu1'!$F40="","",'stu1'!$F40)</f>
        <v/>
      </c>
      <c r="CT43" s="67">
        <v>2</v>
      </c>
      <c r="CU43" s="65">
        <v>3</v>
      </c>
      <c r="CV43" s="171">
        <v>2</v>
      </c>
      <c r="CW43" s="59">
        <f t="shared" si="21"/>
        <v>2</v>
      </c>
      <c r="CX43" s="170"/>
      <c r="CY43" s="63">
        <f t="shared" si="22"/>
        <v>2</v>
      </c>
      <c r="CZ43" s="149">
        <f t="shared" si="23"/>
        <v>2</v>
      </c>
    </row>
    <row r="44" spans="1:104" s="60" customFormat="1" ht="17.45" customHeight="1">
      <c r="A44" s="54"/>
      <c r="B44" s="54"/>
      <c r="C44" s="55" t="str">
        <f>IF('stu1'!$C41="","",'stu1'!$C41)</f>
        <v/>
      </c>
      <c r="D44" s="56" t="str">
        <f>IF('stu1'!$D41="","",'stu1'!$D41)</f>
        <v/>
      </c>
      <c r="E44" s="57" t="str">
        <f>IF('stu1'!$E41="","",'stu1'!$E41)</f>
        <v/>
      </c>
      <c r="F44" s="58" t="str">
        <f>IF('stu1'!$F41="","",'stu1'!$F41)</f>
        <v/>
      </c>
      <c r="G44" s="67"/>
      <c r="H44" s="65"/>
      <c r="I44" s="171"/>
      <c r="J44" s="59" t="str">
        <f t="shared" si="0"/>
        <v/>
      </c>
      <c r="K44" s="170"/>
      <c r="L44" s="63" t="e">
        <f t="shared" si="1"/>
        <v>#N/A</v>
      </c>
      <c r="M44" s="149">
        <f t="shared" si="2"/>
        <v>0</v>
      </c>
      <c r="N44" s="54"/>
      <c r="O44" s="54"/>
      <c r="P44" s="55" t="str">
        <f>IF('stu1'!$C41="","",'stu1'!$C41)</f>
        <v/>
      </c>
      <c r="Q44" s="56" t="str">
        <f>IF('stu1'!$D41="","",'stu1'!$D41)</f>
        <v/>
      </c>
      <c r="R44" s="57" t="str">
        <f>IF('stu1'!$E41="","",'stu1'!$E41)</f>
        <v/>
      </c>
      <c r="S44" s="58" t="str">
        <f>IF('stu1'!$F41="","",'stu1'!$F41)</f>
        <v/>
      </c>
      <c r="T44" s="67">
        <v>1</v>
      </c>
      <c r="U44" s="65">
        <v>3</v>
      </c>
      <c r="V44" s="69">
        <v>2</v>
      </c>
      <c r="W44" s="59">
        <f t="shared" si="3"/>
        <v>3</v>
      </c>
      <c r="X44" s="170"/>
      <c r="Y44" s="178" t="e">
        <f t="shared" si="4"/>
        <v>#N/A</v>
      </c>
      <c r="Z44" s="170">
        <f t="shared" si="5"/>
        <v>3</v>
      </c>
      <c r="AA44" s="54"/>
      <c r="AB44" s="54"/>
      <c r="AC44" s="55" t="str">
        <f>IF('stu1'!$C41="","",'stu1'!$C41)</f>
        <v/>
      </c>
      <c r="AD44" s="56" t="str">
        <f>IF('stu1'!$D41="","",'stu1'!$D41)</f>
        <v/>
      </c>
      <c r="AE44" s="57" t="str">
        <f>IF('stu1'!$E41="","",'stu1'!$E41)</f>
        <v/>
      </c>
      <c r="AF44" s="58" t="str">
        <f>IF('stu1'!$F41="","",'stu1'!$F41)</f>
        <v/>
      </c>
      <c r="AG44" s="67">
        <v>0</v>
      </c>
      <c r="AH44" s="65">
        <v>0</v>
      </c>
      <c r="AI44" s="171">
        <v>2</v>
      </c>
      <c r="AJ44" s="59">
        <f t="shared" si="6"/>
        <v>0</v>
      </c>
      <c r="AK44" s="170"/>
      <c r="AL44" s="63">
        <f t="shared" si="7"/>
        <v>0</v>
      </c>
      <c r="AM44" s="149">
        <f t="shared" si="8"/>
        <v>0</v>
      </c>
      <c r="AN44" s="54"/>
      <c r="AO44" s="54"/>
      <c r="AP44" s="55" t="str">
        <f>IF('stu1'!$C41="","",'stu1'!$C41)</f>
        <v/>
      </c>
      <c r="AQ44" s="56" t="str">
        <f>IF('stu1'!$D41="","",'stu1'!$D41)</f>
        <v/>
      </c>
      <c r="AR44" s="57" t="str">
        <f>IF('stu1'!$E41="","",'stu1'!$E41)</f>
        <v/>
      </c>
      <c r="AS44" s="58" t="str">
        <f>IF('stu1'!$F41="","",'stu1'!$F41)</f>
        <v/>
      </c>
      <c r="AT44" s="67">
        <v>0</v>
      </c>
      <c r="AU44" s="65">
        <v>0</v>
      </c>
      <c r="AV44" s="171">
        <v>2</v>
      </c>
      <c r="AW44" s="59">
        <f t="shared" si="9"/>
        <v>0</v>
      </c>
      <c r="AX44" s="170"/>
      <c r="AY44" s="63">
        <f t="shared" si="10"/>
        <v>0</v>
      </c>
      <c r="AZ44" s="149">
        <f t="shared" si="11"/>
        <v>0</v>
      </c>
      <c r="BA44" s="54"/>
      <c r="BB44" s="54"/>
      <c r="BC44" s="55" t="str">
        <f>IF('stu1'!$C41="","",'stu1'!$C41)</f>
        <v/>
      </c>
      <c r="BD44" s="56" t="str">
        <f>IF('stu1'!$D41="","",'stu1'!$D41)</f>
        <v/>
      </c>
      <c r="BE44" s="57" t="str">
        <f>IF('stu1'!$E41="","",'stu1'!$E41)</f>
        <v/>
      </c>
      <c r="BF44" s="58" t="str">
        <f>IF('stu1'!$F41="","",'stu1'!$F41)</f>
        <v/>
      </c>
      <c r="BG44" s="67">
        <v>0</v>
      </c>
      <c r="BH44" s="65">
        <v>0</v>
      </c>
      <c r="BI44" s="171">
        <v>2</v>
      </c>
      <c r="BJ44" s="59">
        <f t="shared" si="12"/>
        <v>0</v>
      </c>
      <c r="BK44" s="170"/>
      <c r="BL44" s="63">
        <f t="shared" si="13"/>
        <v>0</v>
      </c>
      <c r="BM44" s="149">
        <f t="shared" si="14"/>
        <v>0</v>
      </c>
      <c r="BN44" s="54"/>
      <c r="BO44" s="54"/>
      <c r="BP44" s="55" t="str">
        <f>IF('stu1'!$C41="","",'stu1'!$C41)</f>
        <v/>
      </c>
      <c r="BQ44" s="56" t="str">
        <f>IF('stu1'!$D41="","",'stu1'!$D41)</f>
        <v/>
      </c>
      <c r="BR44" s="57" t="str">
        <f>IF('stu1'!$E41="","",'stu1'!$E41)</f>
        <v/>
      </c>
      <c r="BS44" s="58" t="str">
        <f>IF('stu1'!$F41="","",'stu1'!$F41)</f>
        <v/>
      </c>
      <c r="BT44" s="67">
        <v>0</v>
      </c>
      <c r="BU44" s="65">
        <v>0</v>
      </c>
      <c r="BV44" s="171">
        <v>2</v>
      </c>
      <c r="BW44" s="59">
        <f t="shared" si="15"/>
        <v>0</v>
      </c>
      <c r="BX44" s="170"/>
      <c r="BY44" s="63">
        <f t="shared" si="16"/>
        <v>0</v>
      </c>
      <c r="BZ44" s="149">
        <f t="shared" si="17"/>
        <v>0</v>
      </c>
      <c r="CA44" s="54"/>
      <c r="CB44" s="54"/>
      <c r="CC44" s="55" t="str">
        <f>IF('stu1'!$C41="","",'stu1'!$C41)</f>
        <v/>
      </c>
      <c r="CD44" s="56" t="str">
        <f>IF('stu1'!$D41="","",'stu1'!$D41)</f>
        <v/>
      </c>
      <c r="CE44" s="57" t="str">
        <f>IF('stu1'!$E41="","",'stu1'!$E41)</f>
        <v/>
      </c>
      <c r="CF44" s="58" t="str">
        <f>IF('stu1'!$F41="","",'stu1'!$F41)</f>
        <v/>
      </c>
      <c r="CG44" s="67">
        <v>2</v>
      </c>
      <c r="CH44" s="65">
        <v>0</v>
      </c>
      <c r="CI44" s="171">
        <v>2</v>
      </c>
      <c r="CJ44" s="59">
        <f t="shared" si="18"/>
        <v>2</v>
      </c>
      <c r="CK44" s="170"/>
      <c r="CL44" s="63">
        <f t="shared" si="19"/>
        <v>2</v>
      </c>
      <c r="CM44" s="149">
        <f t="shared" si="20"/>
        <v>2</v>
      </c>
      <c r="CN44" s="54"/>
      <c r="CO44" s="54"/>
      <c r="CP44" s="55" t="str">
        <f>IF('stu1'!$C41="","",'stu1'!$C41)</f>
        <v/>
      </c>
      <c r="CQ44" s="56" t="str">
        <f>IF('stu1'!$D41="","",'stu1'!$D41)</f>
        <v/>
      </c>
      <c r="CR44" s="57" t="str">
        <f>IF('stu1'!$E41="","",'stu1'!$E41)</f>
        <v/>
      </c>
      <c r="CS44" s="58" t="str">
        <f>IF('stu1'!$F41="","",'stu1'!$F41)</f>
        <v/>
      </c>
      <c r="CT44" s="67">
        <v>2</v>
      </c>
      <c r="CU44" s="65">
        <v>3</v>
      </c>
      <c r="CV44" s="171">
        <v>2</v>
      </c>
      <c r="CW44" s="59">
        <f t="shared" si="21"/>
        <v>2</v>
      </c>
      <c r="CX44" s="170"/>
      <c r="CY44" s="63">
        <f t="shared" si="22"/>
        <v>2</v>
      </c>
      <c r="CZ44" s="149">
        <f t="shared" si="23"/>
        <v>2</v>
      </c>
    </row>
    <row r="45" spans="1:104" s="60" customFormat="1" ht="17.45" customHeight="1">
      <c r="A45" s="54"/>
      <c r="B45" s="54"/>
      <c r="C45" s="55" t="str">
        <f>IF('stu1'!$C42="","",'stu1'!$C42)</f>
        <v/>
      </c>
      <c r="D45" s="56" t="str">
        <f>IF('stu1'!$D42="","",'stu1'!$D42)</f>
        <v/>
      </c>
      <c r="E45" s="57" t="str">
        <f>IF('stu1'!$E42="","",'stu1'!$E42)</f>
        <v/>
      </c>
      <c r="F45" s="58" t="str">
        <f>IF('stu1'!$F42="","",'stu1'!$F42)</f>
        <v/>
      </c>
      <c r="G45" s="67"/>
      <c r="H45" s="65"/>
      <c r="I45" s="171"/>
      <c r="J45" s="59" t="str">
        <f t="shared" si="0"/>
        <v/>
      </c>
      <c r="K45" s="170"/>
      <c r="L45" s="63" t="e">
        <f t="shared" si="1"/>
        <v>#N/A</v>
      </c>
      <c r="M45" s="149">
        <f t="shared" si="2"/>
        <v>0</v>
      </c>
      <c r="N45" s="54"/>
      <c r="O45" s="54"/>
      <c r="P45" s="55" t="str">
        <f>IF('stu1'!$C42="","",'stu1'!$C42)</f>
        <v/>
      </c>
      <c r="Q45" s="56" t="str">
        <f>IF('stu1'!$D42="","",'stu1'!$D42)</f>
        <v/>
      </c>
      <c r="R45" s="57" t="str">
        <f>IF('stu1'!$E42="","",'stu1'!$E42)</f>
        <v/>
      </c>
      <c r="S45" s="58" t="str">
        <f>IF('stu1'!$F42="","",'stu1'!$F42)</f>
        <v/>
      </c>
      <c r="T45" s="67">
        <v>1</v>
      </c>
      <c r="U45" s="65">
        <v>3</v>
      </c>
      <c r="V45" s="69">
        <v>2</v>
      </c>
      <c r="W45" s="59">
        <f t="shared" si="3"/>
        <v>3</v>
      </c>
      <c r="X45" s="170"/>
      <c r="Y45" s="178" t="e">
        <f t="shared" si="4"/>
        <v>#N/A</v>
      </c>
      <c r="Z45" s="170">
        <f t="shared" si="5"/>
        <v>3</v>
      </c>
      <c r="AA45" s="54"/>
      <c r="AB45" s="54"/>
      <c r="AC45" s="55" t="str">
        <f>IF('stu1'!$C42="","",'stu1'!$C42)</f>
        <v/>
      </c>
      <c r="AD45" s="56" t="str">
        <f>IF('stu1'!$D42="","",'stu1'!$D42)</f>
        <v/>
      </c>
      <c r="AE45" s="57" t="str">
        <f>IF('stu1'!$E42="","",'stu1'!$E42)</f>
        <v/>
      </c>
      <c r="AF45" s="58" t="str">
        <f>IF('stu1'!$F42="","",'stu1'!$F42)</f>
        <v/>
      </c>
      <c r="AG45" s="67">
        <v>0</v>
      </c>
      <c r="AH45" s="65">
        <v>0</v>
      </c>
      <c r="AI45" s="171">
        <v>2</v>
      </c>
      <c r="AJ45" s="59">
        <f t="shared" si="6"/>
        <v>0</v>
      </c>
      <c r="AK45" s="170"/>
      <c r="AL45" s="63">
        <f t="shared" si="7"/>
        <v>0</v>
      </c>
      <c r="AM45" s="149">
        <f t="shared" si="8"/>
        <v>0</v>
      </c>
      <c r="AN45" s="54"/>
      <c r="AO45" s="54"/>
      <c r="AP45" s="55" t="str">
        <f>IF('stu1'!$C42="","",'stu1'!$C42)</f>
        <v/>
      </c>
      <c r="AQ45" s="56" t="str">
        <f>IF('stu1'!$D42="","",'stu1'!$D42)</f>
        <v/>
      </c>
      <c r="AR45" s="57" t="str">
        <f>IF('stu1'!$E42="","",'stu1'!$E42)</f>
        <v/>
      </c>
      <c r="AS45" s="58" t="str">
        <f>IF('stu1'!$F42="","",'stu1'!$F42)</f>
        <v/>
      </c>
      <c r="AT45" s="67">
        <v>0</v>
      </c>
      <c r="AU45" s="65">
        <v>0</v>
      </c>
      <c r="AV45" s="171">
        <v>2</v>
      </c>
      <c r="AW45" s="59">
        <f t="shared" si="9"/>
        <v>0</v>
      </c>
      <c r="AX45" s="170"/>
      <c r="AY45" s="63">
        <f t="shared" si="10"/>
        <v>0</v>
      </c>
      <c r="AZ45" s="149">
        <f t="shared" si="11"/>
        <v>0</v>
      </c>
      <c r="BA45" s="54"/>
      <c r="BB45" s="54"/>
      <c r="BC45" s="55" t="str">
        <f>IF('stu1'!$C42="","",'stu1'!$C42)</f>
        <v/>
      </c>
      <c r="BD45" s="56" t="str">
        <f>IF('stu1'!$D42="","",'stu1'!$D42)</f>
        <v/>
      </c>
      <c r="BE45" s="57" t="str">
        <f>IF('stu1'!$E42="","",'stu1'!$E42)</f>
        <v/>
      </c>
      <c r="BF45" s="58" t="str">
        <f>IF('stu1'!$F42="","",'stu1'!$F42)</f>
        <v/>
      </c>
      <c r="BG45" s="67">
        <v>0</v>
      </c>
      <c r="BH45" s="65">
        <v>0</v>
      </c>
      <c r="BI45" s="171">
        <v>2</v>
      </c>
      <c r="BJ45" s="59">
        <f t="shared" si="12"/>
        <v>0</v>
      </c>
      <c r="BK45" s="170"/>
      <c r="BL45" s="63">
        <f t="shared" si="13"/>
        <v>0</v>
      </c>
      <c r="BM45" s="149">
        <f t="shared" si="14"/>
        <v>0</v>
      </c>
      <c r="BN45" s="54"/>
      <c r="BO45" s="54"/>
      <c r="BP45" s="55" t="str">
        <f>IF('stu1'!$C42="","",'stu1'!$C42)</f>
        <v/>
      </c>
      <c r="BQ45" s="56" t="str">
        <f>IF('stu1'!$D42="","",'stu1'!$D42)</f>
        <v/>
      </c>
      <c r="BR45" s="57" t="str">
        <f>IF('stu1'!$E42="","",'stu1'!$E42)</f>
        <v/>
      </c>
      <c r="BS45" s="58" t="str">
        <f>IF('stu1'!$F42="","",'stu1'!$F42)</f>
        <v/>
      </c>
      <c r="BT45" s="67">
        <v>0</v>
      </c>
      <c r="BU45" s="65">
        <v>0</v>
      </c>
      <c r="BV45" s="171">
        <v>2</v>
      </c>
      <c r="BW45" s="59">
        <f t="shared" si="15"/>
        <v>0</v>
      </c>
      <c r="BX45" s="170"/>
      <c r="BY45" s="63">
        <f t="shared" si="16"/>
        <v>0</v>
      </c>
      <c r="BZ45" s="149">
        <f t="shared" si="17"/>
        <v>0</v>
      </c>
      <c r="CA45" s="54"/>
      <c r="CB45" s="54"/>
      <c r="CC45" s="55" t="str">
        <f>IF('stu1'!$C42="","",'stu1'!$C42)</f>
        <v/>
      </c>
      <c r="CD45" s="56" t="str">
        <f>IF('stu1'!$D42="","",'stu1'!$D42)</f>
        <v/>
      </c>
      <c r="CE45" s="57" t="str">
        <f>IF('stu1'!$E42="","",'stu1'!$E42)</f>
        <v/>
      </c>
      <c r="CF45" s="58" t="str">
        <f>IF('stu1'!$F42="","",'stu1'!$F42)</f>
        <v/>
      </c>
      <c r="CG45" s="67">
        <v>2</v>
      </c>
      <c r="CH45" s="65">
        <v>0</v>
      </c>
      <c r="CI45" s="171">
        <v>2</v>
      </c>
      <c r="CJ45" s="59">
        <f t="shared" si="18"/>
        <v>2</v>
      </c>
      <c r="CK45" s="170"/>
      <c r="CL45" s="63">
        <f t="shared" si="19"/>
        <v>2</v>
      </c>
      <c r="CM45" s="149">
        <f t="shared" si="20"/>
        <v>2</v>
      </c>
      <c r="CN45" s="54"/>
      <c r="CO45" s="54"/>
      <c r="CP45" s="55" t="str">
        <f>IF('stu1'!$C42="","",'stu1'!$C42)</f>
        <v/>
      </c>
      <c r="CQ45" s="56" t="str">
        <f>IF('stu1'!$D42="","",'stu1'!$D42)</f>
        <v/>
      </c>
      <c r="CR45" s="57" t="str">
        <f>IF('stu1'!$E42="","",'stu1'!$E42)</f>
        <v/>
      </c>
      <c r="CS45" s="58" t="str">
        <f>IF('stu1'!$F42="","",'stu1'!$F42)</f>
        <v/>
      </c>
      <c r="CT45" s="67">
        <v>2</v>
      </c>
      <c r="CU45" s="65">
        <v>3</v>
      </c>
      <c r="CV45" s="171">
        <v>2</v>
      </c>
      <c r="CW45" s="59">
        <f t="shared" si="21"/>
        <v>2</v>
      </c>
      <c r="CX45" s="170"/>
      <c r="CY45" s="63">
        <f t="shared" si="22"/>
        <v>2</v>
      </c>
      <c r="CZ45" s="149">
        <f t="shared" si="23"/>
        <v>2</v>
      </c>
    </row>
    <row r="46" spans="1:104" s="60" customFormat="1" ht="17.45" customHeight="1">
      <c r="A46" s="54"/>
      <c r="B46" s="54"/>
      <c r="C46" s="55" t="str">
        <f>IF('stu1'!$C43="","",'stu1'!$C43)</f>
        <v/>
      </c>
      <c r="D46" s="56" t="str">
        <f>IF('stu1'!$D43="","",'stu1'!$D43)</f>
        <v/>
      </c>
      <c r="E46" s="57" t="str">
        <f>IF('stu1'!$E43="","",'stu1'!$E43)</f>
        <v/>
      </c>
      <c r="F46" s="58" t="str">
        <f>IF('stu1'!$F43="","",'stu1'!$F43)</f>
        <v/>
      </c>
      <c r="G46" s="67"/>
      <c r="H46" s="65"/>
      <c r="I46" s="171"/>
      <c r="J46" s="59" t="str">
        <f t="shared" si="0"/>
        <v/>
      </c>
      <c r="K46" s="170"/>
      <c r="L46" s="63" t="e">
        <f t="shared" si="1"/>
        <v>#N/A</v>
      </c>
      <c r="M46" s="149">
        <f t="shared" si="2"/>
        <v>0</v>
      </c>
      <c r="N46" s="54"/>
      <c r="O46" s="54"/>
      <c r="P46" s="55" t="str">
        <f>IF('stu1'!$C43="","",'stu1'!$C43)</f>
        <v/>
      </c>
      <c r="Q46" s="56" t="str">
        <f>IF('stu1'!$D43="","",'stu1'!$D43)</f>
        <v/>
      </c>
      <c r="R46" s="57" t="str">
        <f>IF('stu1'!$E43="","",'stu1'!$E43)</f>
        <v/>
      </c>
      <c r="S46" s="58" t="str">
        <f>IF('stu1'!$F43="","",'stu1'!$F43)</f>
        <v/>
      </c>
      <c r="T46" s="67">
        <v>1</v>
      </c>
      <c r="U46" s="65">
        <v>3</v>
      </c>
      <c r="V46" s="69">
        <v>2</v>
      </c>
      <c r="W46" s="59">
        <f t="shared" si="3"/>
        <v>3</v>
      </c>
      <c r="X46" s="170"/>
      <c r="Y46" s="178" t="e">
        <f t="shared" si="4"/>
        <v>#N/A</v>
      </c>
      <c r="Z46" s="170">
        <f t="shared" si="5"/>
        <v>3</v>
      </c>
      <c r="AA46" s="54"/>
      <c r="AB46" s="54"/>
      <c r="AC46" s="55" t="str">
        <f>IF('stu1'!$C43="","",'stu1'!$C43)</f>
        <v/>
      </c>
      <c r="AD46" s="56" t="str">
        <f>IF('stu1'!$D43="","",'stu1'!$D43)</f>
        <v/>
      </c>
      <c r="AE46" s="57" t="str">
        <f>IF('stu1'!$E43="","",'stu1'!$E43)</f>
        <v/>
      </c>
      <c r="AF46" s="58" t="str">
        <f>IF('stu1'!$F43="","",'stu1'!$F43)</f>
        <v/>
      </c>
      <c r="AG46" s="67">
        <v>0</v>
      </c>
      <c r="AH46" s="65">
        <v>0</v>
      </c>
      <c r="AI46" s="171">
        <v>2</v>
      </c>
      <c r="AJ46" s="59">
        <f t="shared" si="6"/>
        <v>0</v>
      </c>
      <c r="AK46" s="170"/>
      <c r="AL46" s="63">
        <f t="shared" si="7"/>
        <v>0</v>
      </c>
      <c r="AM46" s="149">
        <f t="shared" si="8"/>
        <v>0</v>
      </c>
      <c r="AN46" s="54"/>
      <c r="AO46" s="54"/>
      <c r="AP46" s="55" t="str">
        <f>IF('stu1'!$C43="","",'stu1'!$C43)</f>
        <v/>
      </c>
      <c r="AQ46" s="56" t="str">
        <f>IF('stu1'!$D43="","",'stu1'!$D43)</f>
        <v/>
      </c>
      <c r="AR46" s="57" t="str">
        <f>IF('stu1'!$E43="","",'stu1'!$E43)</f>
        <v/>
      </c>
      <c r="AS46" s="58" t="str">
        <f>IF('stu1'!$F43="","",'stu1'!$F43)</f>
        <v/>
      </c>
      <c r="AT46" s="67">
        <v>0</v>
      </c>
      <c r="AU46" s="65">
        <v>0</v>
      </c>
      <c r="AV46" s="171">
        <v>2</v>
      </c>
      <c r="AW46" s="59">
        <f t="shared" si="9"/>
        <v>0</v>
      </c>
      <c r="AX46" s="170"/>
      <c r="AY46" s="63">
        <f t="shared" si="10"/>
        <v>0</v>
      </c>
      <c r="AZ46" s="149">
        <f t="shared" si="11"/>
        <v>0</v>
      </c>
      <c r="BA46" s="54"/>
      <c r="BB46" s="54"/>
      <c r="BC46" s="55" t="str">
        <f>IF('stu1'!$C43="","",'stu1'!$C43)</f>
        <v/>
      </c>
      <c r="BD46" s="56" t="str">
        <f>IF('stu1'!$D43="","",'stu1'!$D43)</f>
        <v/>
      </c>
      <c r="BE46" s="57" t="str">
        <f>IF('stu1'!$E43="","",'stu1'!$E43)</f>
        <v/>
      </c>
      <c r="BF46" s="58" t="str">
        <f>IF('stu1'!$F43="","",'stu1'!$F43)</f>
        <v/>
      </c>
      <c r="BG46" s="67">
        <v>0</v>
      </c>
      <c r="BH46" s="65">
        <v>0</v>
      </c>
      <c r="BI46" s="171">
        <v>2</v>
      </c>
      <c r="BJ46" s="59">
        <f t="shared" si="12"/>
        <v>0</v>
      </c>
      <c r="BK46" s="170"/>
      <c r="BL46" s="63">
        <f t="shared" si="13"/>
        <v>0</v>
      </c>
      <c r="BM46" s="149">
        <f t="shared" si="14"/>
        <v>0</v>
      </c>
      <c r="BN46" s="54"/>
      <c r="BO46" s="54"/>
      <c r="BP46" s="55" t="str">
        <f>IF('stu1'!$C43="","",'stu1'!$C43)</f>
        <v/>
      </c>
      <c r="BQ46" s="56" t="str">
        <f>IF('stu1'!$D43="","",'stu1'!$D43)</f>
        <v/>
      </c>
      <c r="BR46" s="57" t="str">
        <f>IF('stu1'!$E43="","",'stu1'!$E43)</f>
        <v/>
      </c>
      <c r="BS46" s="58" t="str">
        <f>IF('stu1'!$F43="","",'stu1'!$F43)</f>
        <v/>
      </c>
      <c r="BT46" s="67">
        <v>0</v>
      </c>
      <c r="BU46" s="65">
        <v>0</v>
      </c>
      <c r="BV46" s="171">
        <v>2</v>
      </c>
      <c r="BW46" s="59">
        <f t="shared" si="15"/>
        <v>0</v>
      </c>
      <c r="BX46" s="170"/>
      <c r="BY46" s="63">
        <f t="shared" si="16"/>
        <v>0</v>
      </c>
      <c r="BZ46" s="149">
        <f t="shared" si="17"/>
        <v>0</v>
      </c>
      <c r="CA46" s="54"/>
      <c r="CB46" s="54"/>
      <c r="CC46" s="55" t="str">
        <f>IF('stu1'!$C43="","",'stu1'!$C43)</f>
        <v/>
      </c>
      <c r="CD46" s="56" t="str">
        <f>IF('stu1'!$D43="","",'stu1'!$D43)</f>
        <v/>
      </c>
      <c r="CE46" s="57" t="str">
        <f>IF('stu1'!$E43="","",'stu1'!$E43)</f>
        <v/>
      </c>
      <c r="CF46" s="58" t="str">
        <f>IF('stu1'!$F43="","",'stu1'!$F43)</f>
        <v/>
      </c>
      <c r="CG46" s="67">
        <v>2</v>
      </c>
      <c r="CH46" s="65">
        <v>0</v>
      </c>
      <c r="CI46" s="171">
        <v>2</v>
      </c>
      <c r="CJ46" s="59">
        <f t="shared" si="18"/>
        <v>2</v>
      </c>
      <c r="CK46" s="170"/>
      <c r="CL46" s="63">
        <f t="shared" si="19"/>
        <v>2</v>
      </c>
      <c r="CM46" s="149">
        <f t="shared" si="20"/>
        <v>2</v>
      </c>
      <c r="CN46" s="54"/>
      <c r="CO46" s="54"/>
      <c r="CP46" s="55" t="str">
        <f>IF('stu1'!$C43="","",'stu1'!$C43)</f>
        <v/>
      </c>
      <c r="CQ46" s="56" t="str">
        <f>IF('stu1'!$D43="","",'stu1'!$D43)</f>
        <v/>
      </c>
      <c r="CR46" s="57" t="str">
        <f>IF('stu1'!$E43="","",'stu1'!$E43)</f>
        <v/>
      </c>
      <c r="CS46" s="58" t="str">
        <f>IF('stu1'!$F43="","",'stu1'!$F43)</f>
        <v/>
      </c>
      <c r="CT46" s="67">
        <v>2</v>
      </c>
      <c r="CU46" s="65">
        <v>3</v>
      </c>
      <c r="CV46" s="171">
        <v>2</v>
      </c>
      <c r="CW46" s="59">
        <f t="shared" si="21"/>
        <v>2</v>
      </c>
      <c r="CX46" s="170"/>
      <c r="CY46" s="63">
        <f t="shared" si="22"/>
        <v>2</v>
      </c>
      <c r="CZ46" s="149">
        <f t="shared" si="23"/>
        <v>2</v>
      </c>
    </row>
    <row r="47" spans="1:104" s="60" customFormat="1" ht="17.45" customHeight="1">
      <c r="A47" s="54"/>
      <c r="B47" s="54"/>
      <c r="C47" s="55" t="str">
        <f>IF('stu1'!$C44="","",'stu1'!$C44)</f>
        <v/>
      </c>
      <c r="D47" s="56" t="str">
        <f>IF('stu1'!$D44="","",'stu1'!$D44)</f>
        <v/>
      </c>
      <c r="E47" s="57" t="str">
        <f>IF('stu1'!$E44="","",'stu1'!$E44)</f>
        <v/>
      </c>
      <c r="F47" s="58" t="str">
        <f>IF('stu1'!$F44="","",'stu1'!$F44)</f>
        <v/>
      </c>
      <c r="G47" s="67"/>
      <c r="H47" s="65"/>
      <c r="I47" s="171"/>
      <c r="J47" s="59" t="str">
        <f t="shared" si="0"/>
        <v/>
      </c>
      <c r="K47" s="170"/>
      <c r="L47" s="63" t="e">
        <f t="shared" si="1"/>
        <v>#N/A</v>
      </c>
      <c r="M47" s="149">
        <f t="shared" si="2"/>
        <v>0</v>
      </c>
      <c r="N47" s="54"/>
      <c r="O47" s="54"/>
      <c r="P47" s="55" t="str">
        <f>IF('stu1'!$C44="","",'stu1'!$C44)</f>
        <v/>
      </c>
      <c r="Q47" s="56" t="str">
        <f>IF('stu1'!$D44="","",'stu1'!$D44)</f>
        <v/>
      </c>
      <c r="R47" s="57" t="str">
        <f>IF('stu1'!$E44="","",'stu1'!$E44)</f>
        <v/>
      </c>
      <c r="S47" s="58" t="str">
        <f>IF('stu1'!$F44="","",'stu1'!$F44)</f>
        <v/>
      </c>
      <c r="T47" s="67">
        <v>1</v>
      </c>
      <c r="U47" s="65">
        <v>3</v>
      </c>
      <c r="V47" s="69">
        <v>2</v>
      </c>
      <c r="W47" s="59">
        <f t="shared" si="3"/>
        <v>3</v>
      </c>
      <c r="X47" s="170"/>
      <c r="Y47" s="178" t="e">
        <f t="shared" si="4"/>
        <v>#N/A</v>
      </c>
      <c r="Z47" s="170">
        <f t="shared" si="5"/>
        <v>3</v>
      </c>
      <c r="AA47" s="54"/>
      <c r="AB47" s="54"/>
      <c r="AC47" s="55" t="str">
        <f>IF('stu1'!$C44="","",'stu1'!$C44)</f>
        <v/>
      </c>
      <c r="AD47" s="56" t="str">
        <f>IF('stu1'!$D44="","",'stu1'!$D44)</f>
        <v/>
      </c>
      <c r="AE47" s="57" t="str">
        <f>IF('stu1'!$E44="","",'stu1'!$E44)</f>
        <v/>
      </c>
      <c r="AF47" s="58" t="str">
        <f>IF('stu1'!$F44="","",'stu1'!$F44)</f>
        <v/>
      </c>
      <c r="AG47" s="67">
        <v>0</v>
      </c>
      <c r="AH47" s="65">
        <v>0</v>
      </c>
      <c r="AI47" s="171">
        <v>2</v>
      </c>
      <c r="AJ47" s="59">
        <f t="shared" si="6"/>
        <v>0</v>
      </c>
      <c r="AK47" s="170"/>
      <c r="AL47" s="63">
        <f t="shared" si="7"/>
        <v>0</v>
      </c>
      <c r="AM47" s="149">
        <f t="shared" si="8"/>
        <v>0</v>
      </c>
      <c r="AN47" s="54"/>
      <c r="AO47" s="54"/>
      <c r="AP47" s="55" t="str">
        <f>IF('stu1'!$C44="","",'stu1'!$C44)</f>
        <v/>
      </c>
      <c r="AQ47" s="56" t="str">
        <f>IF('stu1'!$D44="","",'stu1'!$D44)</f>
        <v/>
      </c>
      <c r="AR47" s="57" t="str">
        <f>IF('stu1'!$E44="","",'stu1'!$E44)</f>
        <v/>
      </c>
      <c r="AS47" s="58" t="str">
        <f>IF('stu1'!$F44="","",'stu1'!$F44)</f>
        <v/>
      </c>
      <c r="AT47" s="67">
        <v>0</v>
      </c>
      <c r="AU47" s="65">
        <v>0</v>
      </c>
      <c r="AV47" s="171">
        <v>2</v>
      </c>
      <c r="AW47" s="59">
        <f t="shared" si="9"/>
        <v>0</v>
      </c>
      <c r="AX47" s="170"/>
      <c r="AY47" s="63">
        <f t="shared" si="10"/>
        <v>0</v>
      </c>
      <c r="AZ47" s="149">
        <f t="shared" si="11"/>
        <v>0</v>
      </c>
      <c r="BA47" s="54"/>
      <c r="BB47" s="54"/>
      <c r="BC47" s="55" t="str">
        <f>IF('stu1'!$C44="","",'stu1'!$C44)</f>
        <v/>
      </c>
      <c r="BD47" s="56" t="str">
        <f>IF('stu1'!$D44="","",'stu1'!$D44)</f>
        <v/>
      </c>
      <c r="BE47" s="57" t="str">
        <f>IF('stu1'!$E44="","",'stu1'!$E44)</f>
        <v/>
      </c>
      <c r="BF47" s="58" t="str">
        <f>IF('stu1'!$F44="","",'stu1'!$F44)</f>
        <v/>
      </c>
      <c r="BG47" s="67">
        <v>0</v>
      </c>
      <c r="BH47" s="65">
        <v>0</v>
      </c>
      <c r="BI47" s="171">
        <v>2</v>
      </c>
      <c r="BJ47" s="59">
        <f t="shared" si="12"/>
        <v>0</v>
      </c>
      <c r="BK47" s="170"/>
      <c r="BL47" s="63">
        <f t="shared" si="13"/>
        <v>0</v>
      </c>
      <c r="BM47" s="149">
        <f t="shared" si="14"/>
        <v>0</v>
      </c>
      <c r="BN47" s="54"/>
      <c r="BO47" s="54"/>
      <c r="BP47" s="55" t="str">
        <f>IF('stu1'!$C44="","",'stu1'!$C44)</f>
        <v/>
      </c>
      <c r="BQ47" s="56" t="str">
        <f>IF('stu1'!$D44="","",'stu1'!$D44)</f>
        <v/>
      </c>
      <c r="BR47" s="57" t="str">
        <f>IF('stu1'!$E44="","",'stu1'!$E44)</f>
        <v/>
      </c>
      <c r="BS47" s="58" t="str">
        <f>IF('stu1'!$F44="","",'stu1'!$F44)</f>
        <v/>
      </c>
      <c r="BT47" s="67">
        <v>0</v>
      </c>
      <c r="BU47" s="65">
        <v>0</v>
      </c>
      <c r="BV47" s="171">
        <v>2</v>
      </c>
      <c r="BW47" s="59">
        <f t="shared" si="15"/>
        <v>0</v>
      </c>
      <c r="BX47" s="170"/>
      <c r="BY47" s="63">
        <f t="shared" si="16"/>
        <v>0</v>
      </c>
      <c r="BZ47" s="149">
        <f t="shared" si="17"/>
        <v>0</v>
      </c>
      <c r="CA47" s="54"/>
      <c r="CB47" s="54"/>
      <c r="CC47" s="55" t="str">
        <f>IF('stu1'!$C44="","",'stu1'!$C44)</f>
        <v/>
      </c>
      <c r="CD47" s="56" t="str">
        <f>IF('stu1'!$D44="","",'stu1'!$D44)</f>
        <v/>
      </c>
      <c r="CE47" s="57" t="str">
        <f>IF('stu1'!$E44="","",'stu1'!$E44)</f>
        <v/>
      </c>
      <c r="CF47" s="58" t="str">
        <f>IF('stu1'!$F44="","",'stu1'!$F44)</f>
        <v/>
      </c>
      <c r="CG47" s="67">
        <v>2</v>
      </c>
      <c r="CH47" s="65">
        <v>0</v>
      </c>
      <c r="CI47" s="171">
        <v>2</v>
      </c>
      <c r="CJ47" s="59">
        <f t="shared" si="18"/>
        <v>2</v>
      </c>
      <c r="CK47" s="170"/>
      <c r="CL47" s="63">
        <f t="shared" si="19"/>
        <v>2</v>
      </c>
      <c r="CM47" s="149">
        <f t="shared" si="20"/>
        <v>2</v>
      </c>
      <c r="CN47" s="54"/>
      <c r="CO47" s="54"/>
      <c r="CP47" s="55" t="str">
        <f>IF('stu1'!$C44="","",'stu1'!$C44)</f>
        <v/>
      </c>
      <c r="CQ47" s="56" t="str">
        <f>IF('stu1'!$D44="","",'stu1'!$D44)</f>
        <v/>
      </c>
      <c r="CR47" s="57" t="str">
        <f>IF('stu1'!$E44="","",'stu1'!$E44)</f>
        <v/>
      </c>
      <c r="CS47" s="58" t="str">
        <f>IF('stu1'!$F44="","",'stu1'!$F44)</f>
        <v/>
      </c>
      <c r="CT47" s="67">
        <v>2</v>
      </c>
      <c r="CU47" s="65">
        <v>3</v>
      </c>
      <c r="CV47" s="171">
        <v>2</v>
      </c>
      <c r="CW47" s="59">
        <f t="shared" si="21"/>
        <v>2</v>
      </c>
      <c r="CX47" s="170"/>
      <c r="CY47" s="63">
        <f t="shared" si="22"/>
        <v>2</v>
      </c>
      <c r="CZ47" s="149">
        <f t="shared" si="23"/>
        <v>2</v>
      </c>
    </row>
    <row r="48" spans="1:104" s="60" customFormat="1" ht="17.45" customHeight="1">
      <c r="A48" s="54"/>
      <c r="B48" s="54"/>
      <c r="C48" s="55" t="str">
        <f>IF('stu1'!$C45="","",'stu1'!$C45)</f>
        <v/>
      </c>
      <c r="D48" s="56" t="str">
        <f>IF('stu1'!$D45="","",'stu1'!$D45)</f>
        <v/>
      </c>
      <c r="E48" s="57" t="str">
        <f>IF('stu1'!$E45="","",'stu1'!$E45)</f>
        <v/>
      </c>
      <c r="F48" s="58" t="str">
        <f>IF('stu1'!$F45="","",'stu1'!$F45)</f>
        <v/>
      </c>
      <c r="G48" s="67"/>
      <c r="H48" s="65"/>
      <c r="I48" s="171"/>
      <c r="J48" s="59" t="str">
        <f t="shared" si="0"/>
        <v/>
      </c>
      <c r="K48" s="170"/>
      <c r="L48" s="63" t="e">
        <f t="shared" si="1"/>
        <v>#N/A</v>
      </c>
      <c r="M48" s="149">
        <f t="shared" si="2"/>
        <v>0</v>
      </c>
      <c r="N48" s="54"/>
      <c r="O48" s="54"/>
      <c r="P48" s="55" t="str">
        <f>IF('stu1'!$C45="","",'stu1'!$C45)</f>
        <v/>
      </c>
      <c r="Q48" s="56" t="str">
        <f>IF('stu1'!$D45="","",'stu1'!$D45)</f>
        <v/>
      </c>
      <c r="R48" s="57" t="str">
        <f>IF('stu1'!$E45="","",'stu1'!$E45)</f>
        <v/>
      </c>
      <c r="S48" s="58" t="str">
        <f>IF('stu1'!$F45="","",'stu1'!$F45)</f>
        <v/>
      </c>
      <c r="T48" s="67">
        <v>1</v>
      </c>
      <c r="U48" s="65">
        <v>3</v>
      </c>
      <c r="V48" s="69">
        <v>2</v>
      </c>
      <c r="W48" s="59">
        <f t="shared" si="3"/>
        <v>3</v>
      </c>
      <c r="X48" s="170"/>
      <c r="Y48" s="178" t="e">
        <f t="shared" si="4"/>
        <v>#N/A</v>
      </c>
      <c r="Z48" s="170">
        <f t="shared" si="5"/>
        <v>3</v>
      </c>
      <c r="AA48" s="54"/>
      <c r="AB48" s="54"/>
      <c r="AC48" s="55" t="str">
        <f>IF('stu1'!$C45="","",'stu1'!$C45)</f>
        <v/>
      </c>
      <c r="AD48" s="56" t="str">
        <f>IF('stu1'!$D45="","",'stu1'!$D45)</f>
        <v/>
      </c>
      <c r="AE48" s="57" t="str">
        <f>IF('stu1'!$E45="","",'stu1'!$E45)</f>
        <v/>
      </c>
      <c r="AF48" s="58" t="str">
        <f>IF('stu1'!$F45="","",'stu1'!$F45)</f>
        <v/>
      </c>
      <c r="AG48" s="67">
        <v>0</v>
      </c>
      <c r="AH48" s="65">
        <v>0</v>
      </c>
      <c r="AI48" s="171">
        <v>2</v>
      </c>
      <c r="AJ48" s="59">
        <f t="shared" si="6"/>
        <v>0</v>
      </c>
      <c r="AK48" s="170"/>
      <c r="AL48" s="63">
        <f t="shared" si="7"/>
        <v>0</v>
      </c>
      <c r="AM48" s="149">
        <f t="shared" si="8"/>
        <v>0</v>
      </c>
      <c r="AN48" s="54"/>
      <c r="AO48" s="54"/>
      <c r="AP48" s="55" t="str">
        <f>IF('stu1'!$C45="","",'stu1'!$C45)</f>
        <v/>
      </c>
      <c r="AQ48" s="56" t="str">
        <f>IF('stu1'!$D45="","",'stu1'!$D45)</f>
        <v/>
      </c>
      <c r="AR48" s="57" t="str">
        <f>IF('stu1'!$E45="","",'stu1'!$E45)</f>
        <v/>
      </c>
      <c r="AS48" s="58" t="str">
        <f>IF('stu1'!$F45="","",'stu1'!$F45)</f>
        <v/>
      </c>
      <c r="AT48" s="67">
        <v>0</v>
      </c>
      <c r="AU48" s="65">
        <v>0</v>
      </c>
      <c r="AV48" s="171">
        <v>2</v>
      </c>
      <c r="AW48" s="59">
        <f t="shared" si="9"/>
        <v>0</v>
      </c>
      <c r="AX48" s="170"/>
      <c r="AY48" s="63">
        <f t="shared" si="10"/>
        <v>0</v>
      </c>
      <c r="AZ48" s="149">
        <f t="shared" si="11"/>
        <v>0</v>
      </c>
      <c r="BA48" s="54"/>
      <c r="BB48" s="54"/>
      <c r="BC48" s="55" t="str">
        <f>IF('stu1'!$C45="","",'stu1'!$C45)</f>
        <v/>
      </c>
      <c r="BD48" s="56" t="str">
        <f>IF('stu1'!$D45="","",'stu1'!$D45)</f>
        <v/>
      </c>
      <c r="BE48" s="57" t="str">
        <f>IF('stu1'!$E45="","",'stu1'!$E45)</f>
        <v/>
      </c>
      <c r="BF48" s="58" t="str">
        <f>IF('stu1'!$F45="","",'stu1'!$F45)</f>
        <v/>
      </c>
      <c r="BG48" s="67">
        <v>0</v>
      </c>
      <c r="BH48" s="65">
        <v>0</v>
      </c>
      <c r="BI48" s="171">
        <v>2</v>
      </c>
      <c r="BJ48" s="59">
        <f t="shared" si="12"/>
        <v>0</v>
      </c>
      <c r="BK48" s="170"/>
      <c r="BL48" s="63">
        <f t="shared" si="13"/>
        <v>0</v>
      </c>
      <c r="BM48" s="149">
        <f t="shared" si="14"/>
        <v>0</v>
      </c>
      <c r="BN48" s="54"/>
      <c r="BO48" s="54"/>
      <c r="BP48" s="55" t="str">
        <f>IF('stu1'!$C45="","",'stu1'!$C45)</f>
        <v/>
      </c>
      <c r="BQ48" s="56" t="str">
        <f>IF('stu1'!$D45="","",'stu1'!$D45)</f>
        <v/>
      </c>
      <c r="BR48" s="57" t="str">
        <f>IF('stu1'!$E45="","",'stu1'!$E45)</f>
        <v/>
      </c>
      <c r="BS48" s="58" t="str">
        <f>IF('stu1'!$F45="","",'stu1'!$F45)</f>
        <v/>
      </c>
      <c r="BT48" s="67">
        <v>0</v>
      </c>
      <c r="BU48" s="65">
        <v>0</v>
      </c>
      <c r="BV48" s="171">
        <v>2</v>
      </c>
      <c r="BW48" s="59">
        <f t="shared" si="15"/>
        <v>0</v>
      </c>
      <c r="BX48" s="170"/>
      <c r="BY48" s="63">
        <f t="shared" si="16"/>
        <v>0</v>
      </c>
      <c r="BZ48" s="149">
        <f t="shared" si="17"/>
        <v>0</v>
      </c>
      <c r="CA48" s="54"/>
      <c r="CB48" s="54"/>
      <c r="CC48" s="55" t="str">
        <f>IF('stu1'!$C45="","",'stu1'!$C45)</f>
        <v/>
      </c>
      <c r="CD48" s="56" t="str">
        <f>IF('stu1'!$D45="","",'stu1'!$D45)</f>
        <v/>
      </c>
      <c r="CE48" s="57" t="str">
        <f>IF('stu1'!$E45="","",'stu1'!$E45)</f>
        <v/>
      </c>
      <c r="CF48" s="58" t="str">
        <f>IF('stu1'!$F45="","",'stu1'!$F45)</f>
        <v/>
      </c>
      <c r="CG48" s="67">
        <v>2</v>
      </c>
      <c r="CH48" s="65">
        <v>0</v>
      </c>
      <c r="CI48" s="171">
        <v>2</v>
      </c>
      <c r="CJ48" s="59">
        <f t="shared" si="18"/>
        <v>2</v>
      </c>
      <c r="CK48" s="170"/>
      <c r="CL48" s="63">
        <f t="shared" si="19"/>
        <v>2</v>
      </c>
      <c r="CM48" s="149">
        <f t="shared" si="20"/>
        <v>2</v>
      </c>
      <c r="CN48" s="54"/>
      <c r="CO48" s="54"/>
      <c r="CP48" s="55" t="str">
        <f>IF('stu1'!$C45="","",'stu1'!$C45)</f>
        <v/>
      </c>
      <c r="CQ48" s="56" t="str">
        <f>IF('stu1'!$D45="","",'stu1'!$D45)</f>
        <v/>
      </c>
      <c r="CR48" s="57" t="str">
        <f>IF('stu1'!$E45="","",'stu1'!$E45)</f>
        <v/>
      </c>
      <c r="CS48" s="58" t="str">
        <f>IF('stu1'!$F45="","",'stu1'!$F45)</f>
        <v/>
      </c>
      <c r="CT48" s="67">
        <v>2</v>
      </c>
      <c r="CU48" s="65">
        <v>3</v>
      </c>
      <c r="CV48" s="171">
        <v>2</v>
      </c>
      <c r="CW48" s="59">
        <f t="shared" si="21"/>
        <v>2</v>
      </c>
      <c r="CX48" s="170"/>
      <c r="CY48" s="63">
        <f t="shared" si="22"/>
        <v>2</v>
      </c>
      <c r="CZ48" s="149">
        <f t="shared" si="23"/>
        <v>2</v>
      </c>
    </row>
    <row r="49" spans="1:104" s="60" customFormat="1" ht="17.45" customHeight="1">
      <c r="A49" s="54"/>
      <c r="B49" s="54"/>
      <c r="C49" s="55" t="str">
        <f>IF('stu1'!$C46="","",'stu1'!$C46)</f>
        <v/>
      </c>
      <c r="D49" s="56" t="str">
        <f>IF('stu1'!$D46="","",'stu1'!$D46)</f>
        <v/>
      </c>
      <c r="E49" s="57" t="str">
        <f>IF('stu1'!$E46="","",'stu1'!$E46)</f>
        <v/>
      </c>
      <c r="F49" s="58" t="str">
        <f>IF('stu1'!$F46="","",'stu1'!$F46)</f>
        <v/>
      </c>
      <c r="G49" s="67"/>
      <c r="H49" s="65"/>
      <c r="I49" s="171"/>
      <c r="J49" s="59" t="str">
        <f t="shared" si="0"/>
        <v/>
      </c>
      <c r="K49" s="170"/>
      <c r="L49" s="63" t="e">
        <f t="shared" si="1"/>
        <v>#N/A</v>
      </c>
      <c r="M49" s="149">
        <f t="shared" si="2"/>
        <v>0</v>
      </c>
      <c r="N49" s="54"/>
      <c r="O49" s="54"/>
      <c r="P49" s="55" t="str">
        <f>IF('stu1'!$C46="","",'stu1'!$C46)</f>
        <v/>
      </c>
      <c r="Q49" s="56" t="str">
        <f>IF('stu1'!$D46="","",'stu1'!$D46)</f>
        <v/>
      </c>
      <c r="R49" s="57" t="str">
        <f>IF('stu1'!$E46="","",'stu1'!$E46)</f>
        <v/>
      </c>
      <c r="S49" s="58" t="str">
        <f>IF('stu1'!$F46="","",'stu1'!$F46)</f>
        <v/>
      </c>
      <c r="T49" s="67">
        <v>1</v>
      </c>
      <c r="U49" s="65">
        <v>3</v>
      </c>
      <c r="V49" s="69">
        <v>2</v>
      </c>
      <c r="W49" s="59">
        <f t="shared" si="3"/>
        <v>3</v>
      </c>
      <c r="X49" s="170"/>
      <c r="Y49" s="178" t="e">
        <f t="shared" si="4"/>
        <v>#N/A</v>
      </c>
      <c r="Z49" s="170">
        <f t="shared" si="5"/>
        <v>3</v>
      </c>
      <c r="AA49" s="54"/>
      <c r="AB49" s="54"/>
      <c r="AC49" s="55" t="str">
        <f>IF('stu1'!$C46="","",'stu1'!$C46)</f>
        <v/>
      </c>
      <c r="AD49" s="56" t="str">
        <f>IF('stu1'!$D46="","",'stu1'!$D46)</f>
        <v/>
      </c>
      <c r="AE49" s="57" t="str">
        <f>IF('stu1'!$E46="","",'stu1'!$E46)</f>
        <v/>
      </c>
      <c r="AF49" s="58" t="str">
        <f>IF('stu1'!$F46="","",'stu1'!$F46)</f>
        <v/>
      </c>
      <c r="AG49" s="67">
        <v>0</v>
      </c>
      <c r="AH49" s="65">
        <v>0</v>
      </c>
      <c r="AI49" s="171">
        <v>2</v>
      </c>
      <c r="AJ49" s="59">
        <f t="shared" si="6"/>
        <v>0</v>
      </c>
      <c r="AK49" s="170"/>
      <c r="AL49" s="63">
        <f t="shared" si="7"/>
        <v>0</v>
      </c>
      <c r="AM49" s="149">
        <f t="shared" si="8"/>
        <v>0</v>
      </c>
      <c r="AN49" s="54"/>
      <c r="AO49" s="54"/>
      <c r="AP49" s="55" t="str">
        <f>IF('stu1'!$C46="","",'stu1'!$C46)</f>
        <v/>
      </c>
      <c r="AQ49" s="56" t="str">
        <f>IF('stu1'!$D46="","",'stu1'!$D46)</f>
        <v/>
      </c>
      <c r="AR49" s="57" t="str">
        <f>IF('stu1'!$E46="","",'stu1'!$E46)</f>
        <v/>
      </c>
      <c r="AS49" s="58" t="str">
        <f>IF('stu1'!$F46="","",'stu1'!$F46)</f>
        <v/>
      </c>
      <c r="AT49" s="67">
        <v>0</v>
      </c>
      <c r="AU49" s="65">
        <v>0</v>
      </c>
      <c r="AV49" s="171">
        <v>2</v>
      </c>
      <c r="AW49" s="59">
        <f t="shared" si="9"/>
        <v>0</v>
      </c>
      <c r="AX49" s="170"/>
      <c r="AY49" s="63">
        <f t="shared" si="10"/>
        <v>0</v>
      </c>
      <c r="AZ49" s="149">
        <f t="shared" si="11"/>
        <v>0</v>
      </c>
      <c r="BA49" s="54"/>
      <c r="BB49" s="54"/>
      <c r="BC49" s="55" t="str">
        <f>IF('stu1'!$C46="","",'stu1'!$C46)</f>
        <v/>
      </c>
      <c r="BD49" s="56" t="str">
        <f>IF('stu1'!$D46="","",'stu1'!$D46)</f>
        <v/>
      </c>
      <c r="BE49" s="57" t="str">
        <f>IF('stu1'!$E46="","",'stu1'!$E46)</f>
        <v/>
      </c>
      <c r="BF49" s="58" t="str">
        <f>IF('stu1'!$F46="","",'stu1'!$F46)</f>
        <v/>
      </c>
      <c r="BG49" s="67">
        <v>0</v>
      </c>
      <c r="BH49" s="65">
        <v>0</v>
      </c>
      <c r="BI49" s="171">
        <v>2</v>
      </c>
      <c r="BJ49" s="59">
        <f t="shared" si="12"/>
        <v>0</v>
      </c>
      <c r="BK49" s="170"/>
      <c r="BL49" s="63">
        <f t="shared" si="13"/>
        <v>0</v>
      </c>
      <c r="BM49" s="149">
        <f t="shared" si="14"/>
        <v>0</v>
      </c>
      <c r="BN49" s="54"/>
      <c r="BO49" s="54"/>
      <c r="BP49" s="55" t="str">
        <f>IF('stu1'!$C46="","",'stu1'!$C46)</f>
        <v/>
      </c>
      <c r="BQ49" s="56" t="str">
        <f>IF('stu1'!$D46="","",'stu1'!$D46)</f>
        <v/>
      </c>
      <c r="BR49" s="57" t="str">
        <f>IF('stu1'!$E46="","",'stu1'!$E46)</f>
        <v/>
      </c>
      <c r="BS49" s="58" t="str">
        <f>IF('stu1'!$F46="","",'stu1'!$F46)</f>
        <v/>
      </c>
      <c r="BT49" s="67">
        <v>0</v>
      </c>
      <c r="BU49" s="65">
        <v>0</v>
      </c>
      <c r="BV49" s="171">
        <v>2</v>
      </c>
      <c r="BW49" s="59">
        <f t="shared" si="15"/>
        <v>0</v>
      </c>
      <c r="BX49" s="170"/>
      <c r="BY49" s="63">
        <f t="shared" si="16"/>
        <v>0</v>
      </c>
      <c r="BZ49" s="149">
        <f t="shared" si="17"/>
        <v>0</v>
      </c>
      <c r="CA49" s="54"/>
      <c r="CB49" s="54"/>
      <c r="CC49" s="55" t="str">
        <f>IF('stu1'!$C46="","",'stu1'!$C46)</f>
        <v/>
      </c>
      <c r="CD49" s="56" t="str">
        <f>IF('stu1'!$D46="","",'stu1'!$D46)</f>
        <v/>
      </c>
      <c r="CE49" s="57" t="str">
        <f>IF('stu1'!$E46="","",'stu1'!$E46)</f>
        <v/>
      </c>
      <c r="CF49" s="58" t="str">
        <f>IF('stu1'!$F46="","",'stu1'!$F46)</f>
        <v/>
      </c>
      <c r="CG49" s="67">
        <v>2</v>
      </c>
      <c r="CH49" s="65">
        <v>0</v>
      </c>
      <c r="CI49" s="171">
        <v>2</v>
      </c>
      <c r="CJ49" s="59">
        <f t="shared" si="18"/>
        <v>2</v>
      </c>
      <c r="CK49" s="170"/>
      <c r="CL49" s="63">
        <f t="shared" si="19"/>
        <v>2</v>
      </c>
      <c r="CM49" s="149">
        <f t="shared" si="20"/>
        <v>2</v>
      </c>
      <c r="CN49" s="54"/>
      <c r="CO49" s="54"/>
      <c r="CP49" s="55" t="str">
        <f>IF('stu1'!$C46="","",'stu1'!$C46)</f>
        <v/>
      </c>
      <c r="CQ49" s="56" t="str">
        <f>IF('stu1'!$D46="","",'stu1'!$D46)</f>
        <v/>
      </c>
      <c r="CR49" s="57" t="str">
        <f>IF('stu1'!$E46="","",'stu1'!$E46)</f>
        <v/>
      </c>
      <c r="CS49" s="58" t="str">
        <f>IF('stu1'!$F46="","",'stu1'!$F46)</f>
        <v/>
      </c>
      <c r="CT49" s="67">
        <v>2</v>
      </c>
      <c r="CU49" s="65">
        <v>3</v>
      </c>
      <c r="CV49" s="171">
        <v>2</v>
      </c>
      <c r="CW49" s="59">
        <f t="shared" si="21"/>
        <v>2</v>
      </c>
      <c r="CX49" s="170"/>
      <c r="CY49" s="63">
        <f t="shared" si="22"/>
        <v>2</v>
      </c>
      <c r="CZ49" s="149">
        <f t="shared" si="23"/>
        <v>2</v>
      </c>
    </row>
    <row r="50" spans="1:104" s="60" customFormat="1" ht="17.45" customHeight="1">
      <c r="A50" s="54"/>
      <c r="B50" s="54"/>
      <c r="C50" s="55" t="str">
        <f>IF('stu1'!$C47="","",'stu1'!$C47)</f>
        <v/>
      </c>
      <c r="D50" s="56" t="str">
        <f>IF('stu1'!$D47="","",'stu1'!$D47)</f>
        <v/>
      </c>
      <c r="E50" s="57" t="str">
        <f>IF('stu1'!$E47="","",'stu1'!$E47)</f>
        <v/>
      </c>
      <c r="F50" s="58" t="str">
        <f>IF('stu1'!$F47="","",'stu1'!$F47)</f>
        <v/>
      </c>
      <c r="G50" s="67"/>
      <c r="H50" s="65"/>
      <c r="I50" s="171"/>
      <c r="J50" s="59" t="str">
        <f t="shared" si="0"/>
        <v/>
      </c>
      <c r="K50" s="170"/>
      <c r="L50" s="63" t="e">
        <f t="shared" si="1"/>
        <v>#N/A</v>
      </c>
      <c r="M50" s="149">
        <f t="shared" si="2"/>
        <v>0</v>
      </c>
      <c r="N50" s="54"/>
      <c r="O50" s="54"/>
      <c r="P50" s="55" t="str">
        <f>IF('stu1'!$C47="","",'stu1'!$C47)</f>
        <v/>
      </c>
      <c r="Q50" s="56" t="str">
        <f>IF('stu1'!$D47="","",'stu1'!$D47)</f>
        <v/>
      </c>
      <c r="R50" s="57" t="str">
        <f>IF('stu1'!$E47="","",'stu1'!$E47)</f>
        <v/>
      </c>
      <c r="S50" s="58" t="str">
        <f>IF('stu1'!$F47="","",'stu1'!$F47)</f>
        <v/>
      </c>
      <c r="T50" s="67">
        <v>1</v>
      </c>
      <c r="U50" s="65">
        <v>3</v>
      </c>
      <c r="V50" s="69">
        <v>2</v>
      </c>
      <c r="W50" s="59">
        <f t="shared" si="3"/>
        <v>3</v>
      </c>
      <c r="X50" s="170"/>
      <c r="Y50" s="178" t="e">
        <f t="shared" si="4"/>
        <v>#N/A</v>
      </c>
      <c r="Z50" s="170">
        <f t="shared" si="5"/>
        <v>3</v>
      </c>
      <c r="AA50" s="54"/>
      <c r="AB50" s="54"/>
      <c r="AC50" s="55" t="str">
        <f>IF('stu1'!$C47="","",'stu1'!$C47)</f>
        <v/>
      </c>
      <c r="AD50" s="56" t="str">
        <f>IF('stu1'!$D47="","",'stu1'!$D47)</f>
        <v/>
      </c>
      <c r="AE50" s="57" t="str">
        <f>IF('stu1'!$E47="","",'stu1'!$E47)</f>
        <v/>
      </c>
      <c r="AF50" s="58" t="str">
        <f>IF('stu1'!$F47="","",'stu1'!$F47)</f>
        <v/>
      </c>
      <c r="AG50" s="67">
        <v>0</v>
      </c>
      <c r="AH50" s="65">
        <v>0</v>
      </c>
      <c r="AI50" s="171">
        <v>2</v>
      </c>
      <c r="AJ50" s="59">
        <f t="shared" si="6"/>
        <v>0</v>
      </c>
      <c r="AK50" s="170"/>
      <c r="AL50" s="63">
        <f t="shared" si="7"/>
        <v>0</v>
      </c>
      <c r="AM50" s="149">
        <f t="shared" si="8"/>
        <v>0</v>
      </c>
      <c r="AN50" s="54"/>
      <c r="AO50" s="54"/>
      <c r="AP50" s="55" t="str">
        <f>IF('stu1'!$C47="","",'stu1'!$C47)</f>
        <v/>
      </c>
      <c r="AQ50" s="56" t="str">
        <f>IF('stu1'!$D47="","",'stu1'!$D47)</f>
        <v/>
      </c>
      <c r="AR50" s="57" t="str">
        <f>IF('stu1'!$E47="","",'stu1'!$E47)</f>
        <v/>
      </c>
      <c r="AS50" s="58" t="str">
        <f>IF('stu1'!$F47="","",'stu1'!$F47)</f>
        <v/>
      </c>
      <c r="AT50" s="67">
        <v>0</v>
      </c>
      <c r="AU50" s="65">
        <v>0</v>
      </c>
      <c r="AV50" s="171">
        <v>2</v>
      </c>
      <c r="AW50" s="59">
        <f t="shared" si="9"/>
        <v>0</v>
      </c>
      <c r="AX50" s="170"/>
      <c r="AY50" s="63">
        <f t="shared" si="10"/>
        <v>0</v>
      </c>
      <c r="AZ50" s="149">
        <f t="shared" si="11"/>
        <v>0</v>
      </c>
      <c r="BA50" s="54"/>
      <c r="BB50" s="54"/>
      <c r="BC50" s="55" t="str">
        <f>IF('stu1'!$C47="","",'stu1'!$C47)</f>
        <v/>
      </c>
      <c r="BD50" s="56" t="str">
        <f>IF('stu1'!$D47="","",'stu1'!$D47)</f>
        <v/>
      </c>
      <c r="BE50" s="57" t="str">
        <f>IF('stu1'!$E47="","",'stu1'!$E47)</f>
        <v/>
      </c>
      <c r="BF50" s="58" t="str">
        <f>IF('stu1'!$F47="","",'stu1'!$F47)</f>
        <v/>
      </c>
      <c r="BG50" s="67">
        <v>0</v>
      </c>
      <c r="BH50" s="65">
        <v>0</v>
      </c>
      <c r="BI50" s="171">
        <v>2</v>
      </c>
      <c r="BJ50" s="59">
        <f t="shared" si="12"/>
        <v>0</v>
      </c>
      <c r="BK50" s="170"/>
      <c r="BL50" s="63">
        <f t="shared" si="13"/>
        <v>0</v>
      </c>
      <c r="BM50" s="149">
        <f t="shared" si="14"/>
        <v>0</v>
      </c>
      <c r="BN50" s="54"/>
      <c r="BO50" s="54"/>
      <c r="BP50" s="55" t="str">
        <f>IF('stu1'!$C47="","",'stu1'!$C47)</f>
        <v/>
      </c>
      <c r="BQ50" s="56" t="str">
        <f>IF('stu1'!$D47="","",'stu1'!$D47)</f>
        <v/>
      </c>
      <c r="BR50" s="57" t="str">
        <f>IF('stu1'!$E47="","",'stu1'!$E47)</f>
        <v/>
      </c>
      <c r="BS50" s="58" t="str">
        <f>IF('stu1'!$F47="","",'stu1'!$F47)</f>
        <v/>
      </c>
      <c r="BT50" s="67">
        <v>0</v>
      </c>
      <c r="BU50" s="65">
        <v>0</v>
      </c>
      <c r="BV50" s="171">
        <v>2</v>
      </c>
      <c r="BW50" s="59">
        <f t="shared" si="15"/>
        <v>0</v>
      </c>
      <c r="BX50" s="170"/>
      <c r="BY50" s="63">
        <f t="shared" si="16"/>
        <v>0</v>
      </c>
      <c r="BZ50" s="149">
        <f t="shared" si="17"/>
        <v>0</v>
      </c>
      <c r="CA50" s="54"/>
      <c r="CB50" s="54"/>
      <c r="CC50" s="55" t="str">
        <f>IF('stu1'!$C47="","",'stu1'!$C47)</f>
        <v/>
      </c>
      <c r="CD50" s="56" t="str">
        <f>IF('stu1'!$D47="","",'stu1'!$D47)</f>
        <v/>
      </c>
      <c r="CE50" s="57" t="str">
        <f>IF('stu1'!$E47="","",'stu1'!$E47)</f>
        <v/>
      </c>
      <c r="CF50" s="58" t="str">
        <f>IF('stu1'!$F47="","",'stu1'!$F47)</f>
        <v/>
      </c>
      <c r="CG50" s="67">
        <v>2</v>
      </c>
      <c r="CH50" s="65">
        <v>0</v>
      </c>
      <c r="CI50" s="171">
        <v>2</v>
      </c>
      <c r="CJ50" s="59">
        <f>IFERROR(CL50,IF(CM50=0,"",CM50))</f>
        <v>2</v>
      </c>
      <c r="CK50" s="170"/>
      <c r="CL50" s="63">
        <f t="shared" si="19"/>
        <v>2</v>
      </c>
      <c r="CM50" s="149">
        <f t="shared" si="20"/>
        <v>2</v>
      </c>
      <c r="CN50" s="54"/>
      <c r="CO50" s="54"/>
      <c r="CP50" s="55" t="str">
        <f>IF('stu1'!$C47="","",'stu1'!$C47)</f>
        <v/>
      </c>
      <c r="CQ50" s="56" t="str">
        <f>IF('stu1'!$D47="","",'stu1'!$D47)</f>
        <v/>
      </c>
      <c r="CR50" s="57" t="str">
        <f>IF('stu1'!$E47="","",'stu1'!$E47)</f>
        <v/>
      </c>
      <c r="CS50" s="58" t="str">
        <f>IF('stu1'!$F47="","",'stu1'!$F47)</f>
        <v/>
      </c>
      <c r="CT50" s="67">
        <v>2</v>
      </c>
      <c r="CU50" s="65">
        <v>3</v>
      </c>
      <c r="CV50" s="171">
        <v>2</v>
      </c>
      <c r="CW50" s="59">
        <f t="shared" si="21"/>
        <v>2</v>
      </c>
      <c r="CX50" s="170"/>
      <c r="CY50" s="63">
        <f t="shared" si="22"/>
        <v>2</v>
      </c>
      <c r="CZ50" s="149">
        <f t="shared" si="23"/>
        <v>2</v>
      </c>
    </row>
    <row r="51" spans="1:104" s="49" customFormat="1" ht="57" customHeight="1">
      <c r="K51" s="166"/>
      <c r="X51" s="166"/>
      <c r="Y51" s="175"/>
      <c r="AK51" s="166"/>
      <c r="AX51" s="166"/>
      <c r="BK51" s="166"/>
      <c r="BX51" s="166"/>
      <c r="CK51" s="166"/>
      <c r="CX51" s="166"/>
    </row>
    <row r="52" spans="1:104" s="49" customFormat="1" hidden="1">
      <c r="C52" s="61"/>
      <c r="D52" s="61"/>
      <c r="E52" s="61"/>
      <c r="F52" s="61"/>
      <c r="G52" s="61"/>
      <c r="H52" s="61"/>
      <c r="I52" s="61"/>
      <c r="J52" s="61"/>
      <c r="K52" s="166"/>
      <c r="L52" s="62"/>
      <c r="M52" s="62"/>
      <c r="P52" s="61"/>
      <c r="Q52" s="61"/>
      <c r="R52" s="61"/>
      <c r="S52" s="61"/>
      <c r="T52" s="61"/>
      <c r="U52" s="61"/>
      <c r="V52" s="61"/>
      <c r="W52" s="61"/>
      <c r="X52" s="166"/>
      <c r="Y52" s="175"/>
      <c r="AC52" s="61"/>
      <c r="AD52" s="61"/>
      <c r="AE52" s="61"/>
      <c r="AF52" s="61"/>
      <c r="AG52" s="61"/>
      <c r="AH52" s="61"/>
      <c r="AI52" s="61"/>
      <c r="AJ52" s="61"/>
      <c r="AK52" s="166"/>
      <c r="AL52" s="62"/>
      <c r="AM52" s="62"/>
      <c r="AP52" s="61"/>
      <c r="AQ52" s="61"/>
      <c r="AR52" s="61"/>
      <c r="AS52" s="61"/>
      <c r="AT52" s="61"/>
      <c r="AU52" s="61"/>
      <c r="AV52" s="61"/>
      <c r="AW52" s="61"/>
      <c r="AX52" s="166"/>
      <c r="AY52" s="62"/>
      <c r="AZ52" s="62"/>
      <c r="BC52" s="61"/>
      <c r="BD52" s="61"/>
      <c r="BE52" s="61"/>
      <c r="BF52" s="61"/>
      <c r="BG52" s="61"/>
      <c r="BH52" s="61"/>
      <c r="BI52" s="61"/>
      <c r="BJ52" s="61"/>
      <c r="BK52" s="166"/>
      <c r="BL52" s="62"/>
      <c r="BM52" s="62"/>
      <c r="BP52" s="61"/>
      <c r="BQ52" s="61"/>
      <c r="BR52" s="61"/>
      <c r="BS52" s="61"/>
      <c r="BT52" s="61"/>
      <c r="BU52" s="61"/>
      <c r="BV52" s="61"/>
      <c r="BW52" s="61"/>
      <c r="BX52" s="166"/>
      <c r="BY52" s="62"/>
      <c r="BZ52" s="62"/>
      <c r="CC52" s="61"/>
      <c r="CD52" s="61"/>
      <c r="CE52" s="61"/>
      <c r="CF52" s="61"/>
      <c r="CG52" s="61"/>
      <c r="CH52" s="61"/>
      <c r="CI52" s="61"/>
      <c r="CJ52" s="61"/>
      <c r="CK52" s="166"/>
      <c r="CL52" s="62"/>
      <c r="CM52" s="62"/>
      <c r="CP52" s="61"/>
      <c r="CQ52" s="61"/>
      <c r="CR52" s="61"/>
      <c r="CS52" s="61"/>
      <c r="CT52" s="61"/>
      <c r="CU52" s="61"/>
      <c r="CV52" s="61"/>
      <c r="CW52" s="61"/>
      <c r="CX52" s="166"/>
      <c r="CY52" s="62"/>
      <c r="CZ52" s="62"/>
    </row>
    <row r="53" spans="1:104" s="49" customFormat="1" hidden="1">
      <c r="C53" s="61"/>
      <c r="D53" s="61"/>
      <c r="E53" s="61"/>
      <c r="F53" s="61"/>
      <c r="G53" s="61"/>
      <c r="H53" s="61"/>
      <c r="I53" s="61"/>
      <c r="J53" s="61"/>
      <c r="K53" s="166"/>
      <c r="L53" s="62"/>
      <c r="M53" s="62"/>
      <c r="P53" s="61"/>
      <c r="Q53" s="61"/>
      <c r="R53" s="61"/>
      <c r="S53" s="61"/>
      <c r="T53" s="61"/>
      <c r="U53" s="61"/>
      <c r="V53" s="61"/>
      <c r="W53" s="61"/>
      <c r="X53" s="166"/>
      <c r="Y53" s="175"/>
      <c r="AC53" s="61"/>
      <c r="AD53" s="61"/>
      <c r="AE53" s="61"/>
      <c r="AF53" s="61"/>
      <c r="AG53" s="61"/>
      <c r="AH53" s="61"/>
      <c r="AI53" s="61"/>
      <c r="AJ53" s="61"/>
      <c r="AK53" s="166"/>
      <c r="AL53" s="62"/>
      <c r="AM53" s="62"/>
      <c r="AP53" s="61"/>
      <c r="AQ53" s="61"/>
      <c r="AR53" s="61"/>
      <c r="AS53" s="61"/>
      <c r="AT53" s="61"/>
      <c r="AU53" s="61"/>
      <c r="AV53" s="61"/>
      <c r="AW53" s="61"/>
      <c r="AX53" s="166"/>
      <c r="AY53" s="62"/>
      <c r="AZ53" s="62"/>
      <c r="BC53" s="61"/>
      <c r="BD53" s="61"/>
      <c r="BE53" s="61"/>
      <c r="BF53" s="61"/>
      <c r="BG53" s="61"/>
      <c r="BH53" s="61"/>
      <c r="BI53" s="61"/>
      <c r="BJ53" s="61"/>
      <c r="BK53" s="166"/>
      <c r="BL53" s="62"/>
      <c r="BM53" s="62"/>
      <c r="BP53" s="61"/>
      <c r="BQ53" s="61"/>
      <c r="BR53" s="61"/>
      <c r="BS53" s="61"/>
      <c r="BT53" s="61"/>
      <c r="BU53" s="61"/>
      <c r="BV53" s="61"/>
      <c r="BW53" s="61"/>
      <c r="BX53" s="166"/>
      <c r="BY53" s="62"/>
      <c r="BZ53" s="62"/>
      <c r="CC53" s="61"/>
      <c r="CD53" s="61"/>
      <c r="CE53" s="61"/>
      <c r="CF53" s="61"/>
      <c r="CG53" s="61"/>
      <c r="CH53" s="61"/>
      <c r="CI53" s="61"/>
      <c r="CJ53" s="61"/>
      <c r="CK53" s="166"/>
      <c r="CL53" s="62"/>
      <c r="CM53" s="62"/>
      <c r="CP53" s="61"/>
      <c r="CQ53" s="61"/>
      <c r="CR53" s="61"/>
      <c r="CS53" s="61"/>
      <c r="CT53" s="61"/>
      <c r="CU53" s="61"/>
      <c r="CV53" s="61"/>
      <c r="CW53" s="61"/>
      <c r="CX53" s="166"/>
      <c r="CY53" s="62"/>
      <c r="CZ53" s="62"/>
    </row>
    <row r="54" spans="1:104" s="49" customFormat="1" hidden="1">
      <c r="C54" s="61"/>
      <c r="D54" s="61"/>
      <c r="E54" s="61"/>
      <c r="F54" s="61"/>
      <c r="G54" s="61"/>
      <c r="H54" s="61"/>
      <c r="I54" s="61"/>
      <c r="J54" s="61"/>
      <c r="K54" s="166"/>
      <c r="L54" s="62"/>
      <c r="M54" s="62"/>
      <c r="P54" s="61"/>
      <c r="Q54" s="61"/>
      <c r="R54" s="61"/>
      <c r="S54" s="61"/>
      <c r="T54" s="61"/>
      <c r="U54" s="61"/>
      <c r="V54" s="61"/>
      <c r="W54" s="61"/>
      <c r="X54" s="166"/>
      <c r="Y54" s="175"/>
      <c r="AC54" s="61"/>
      <c r="AD54" s="61"/>
      <c r="AE54" s="61"/>
      <c r="AF54" s="61"/>
      <c r="AG54" s="61"/>
      <c r="AH54" s="61"/>
      <c r="AI54" s="61"/>
      <c r="AJ54" s="61"/>
      <c r="AK54" s="166"/>
      <c r="AL54" s="62"/>
      <c r="AM54" s="62"/>
      <c r="AP54" s="61"/>
      <c r="AQ54" s="61"/>
      <c r="AR54" s="61"/>
      <c r="AS54" s="61"/>
      <c r="AT54" s="61"/>
      <c r="AU54" s="61"/>
      <c r="AV54" s="61"/>
      <c r="AW54" s="61"/>
      <c r="AX54" s="166"/>
      <c r="AY54" s="62"/>
      <c r="AZ54" s="62"/>
      <c r="BC54" s="61"/>
      <c r="BD54" s="61"/>
      <c r="BE54" s="61"/>
      <c r="BF54" s="61"/>
      <c r="BG54" s="61"/>
      <c r="BH54" s="61"/>
      <c r="BI54" s="61"/>
      <c r="BJ54" s="61"/>
      <c r="BK54" s="166"/>
      <c r="BL54" s="62"/>
      <c r="BM54" s="62"/>
      <c r="BP54" s="61"/>
      <c r="BQ54" s="61"/>
      <c r="BR54" s="61"/>
      <c r="BS54" s="61"/>
      <c r="BT54" s="61"/>
      <c r="BU54" s="61"/>
      <c r="BV54" s="61"/>
      <c r="BW54" s="61"/>
      <c r="BX54" s="166"/>
      <c r="BY54" s="62"/>
      <c r="BZ54" s="62"/>
      <c r="CC54" s="61"/>
      <c r="CD54" s="61"/>
      <c r="CE54" s="61"/>
      <c r="CF54" s="61"/>
      <c r="CG54" s="61"/>
      <c r="CH54" s="61"/>
      <c r="CI54" s="61"/>
      <c r="CJ54" s="61"/>
      <c r="CK54" s="166"/>
      <c r="CL54" s="62"/>
      <c r="CM54" s="62"/>
      <c r="CP54" s="61"/>
      <c r="CQ54" s="61"/>
      <c r="CR54" s="61"/>
      <c r="CS54" s="61"/>
      <c r="CT54" s="61"/>
      <c r="CU54" s="61"/>
      <c r="CV54" s="61"/>
      <c r="CW54" s="61"/>
      <c r="CX54" s="166"/>
      <c r="CY54" s="62"/>
      <c r="CZ54" s="62"/>
    </row>
    <row r="55" spans="1:104" ht="23.25" hidden="1" customHeight="1"/>
  </sheetData>
  <sheetProtection selectLockedCells="1"/>
  <mergeCells count="80">
    <mergeCell ref="CY6:CY8"/>
    <mergeCell ref="CP2:CW2"/>
    <mergeCell ref="CP3:CW3"/>
    <mergeCell ref="CP4:CW4"/>
    <mergeCell ref="CP5:CW5"/>
    <mergeCell ref="CQ6:CQ8"/>
    <mergeCell ref="CR6:CS8"/>
    <mergeCell ref="CT6:CV6"/>
    <mergeCell ref="CW6:CW8"/>
    <mergeCell ref="CL6:CL8"/>
    <mergeCell ref="CP6:CP8"/>
    <mergeCell ref="BY6:BY8"/>
    <mergeCell ref="CC2:CJ2"/>
    <mergeCell ref="CC3:CJ3"/>
    <mergeCell ref="CC4:CJ4"/>
    <mergeCell ref="CC5:CJ5"/>
    <mergeCell ref="CC6:CC8"/>
    <mergeCell ref="CD6:CD8"/>
    <mergeCell ref="CE6:CF8"/>
    <mergeCell ref="CG6:CI6"/>
    <mergeCell ref="CJ6:CJ8"/>
    <mergeCell ref="BL6:BL8"/>
    <mergeCell ref="BP2:BW2"/>
    <mergeCell ref="BP3:BW3"/>
    <mergeCell ref="BP4:BW4"/>
    <mergeCell ref="BP5:BW5"/>
    <mergeCell ref="BP6:BP8"/>
    <mergeCell ref="BQ6:BQ8"/>
    <mergeCell ref="BR6:BS8"/>
    <mergeCell ref="BT6:BV6"/>
    <mergeCell ref="BW6:BW8"/>
    <mergeCell ref="AY6:AY8"/>
    <mergeCell ref="BC2:BJ2"/>
    <mergeCell ref="BC3:BJ3"/>
    <mergeCell ref="BC4:BJ4"/>
    <mergeCell ref="BC5:BJ5"/>
    <mergeCell ref="BC6:BC8"/>
    <mergeCell ref="BD6:BD8"/>
    <mergeCell ref="BE6:BF8"/>
    <mergeCell ref="BG6:BI6"/>
    <mergeCell ref="BJ6:BJ8"/>
    <mergeCell ref="AL6:AL8"/>
    <mergeCell ref="AP2:AW2"/>
    <mergeCell ref="AP3:AW3"/>
    <mergeCell ref="AP4:AW4"/>
    <mergeCell ref="AP5:AW5"/>
    <mergeCell ref="AP6:AP8"/>
    <mergeCell ref="AQ6:AQ8"/>
    <mergeCell ref="AR6:AS8"/>
    <mergeCell ref="AT6:AV6"/>
    <mergeCell ref="AW6:AW8"/>
    <mergeCell ref="AC6:AC8"/>
    <mergeCell ref="AD6:AD8"/>
    <mergeCell ref="AE6:AF8"/>
    <mergeCell ref="AG6:AI6"/>
    <mergeCell ref="AJ6:AJ8"/>
    <mergeCell ref="C4:J4"/>
    <mergeCell ref="C3:J3"/>
    <mergeCell ref="C2:J2"/>
    <mergeCell ref="C5:J5"/>
    <mergeCell ref="AC2:AJ2"/>
    <mergeCell ref="AC3:AJ3"/>
    <mergeCell ref="AC4:AJ4"/>
    <mergeCell ref="AC5:AJ5"/>
    <mergeCell ref="C6:C8"/>
    <mergeCell ref="D6:D8"/>
    <mergeCell ref="E6:F8"/>
    <mergeCell ref="J6:J8"/>
    <mergeCell ref="L6:L8"/>
    <mergeCell ref="G6:I6"/>
    <mergeCell ref="Y6:Y8"/>
    <mergeCell ref="P5:W5"/>
    <mergeCell ref="P4:W4"/>
    <mergeCell ref="P3:W3"/>
    <mergeCell ref="P2:W2"/>
    <mergeCell ref="P6:P8"/>
    <mergeCell ref="Q6:Q8"/>
    <mergeCell ref="R6:S8"/>
    <mergeCell ref="T6:V6"/>
    <mergeCell ref="W6:W8"/>
  </mergeCells>
  <conditionalFormatting sqref="C9:I50">
    <cfRule type="expression" dxfId="14" priority="41" stopIfTrue="1">
      <formula>#REF!&lt;&gt;""</formula>
    </cfRule>
  </conditionalFormatting>
  <conditionalFormatting sqref="P9:V50">
    <cfRule type="expression" dxfId="13" priority="14" stopIfTrue="1">
      <formula>#REF!&lt;&gt;""</formula>
    </cfRule>
  </conditionalFormatting>
  <conditionalFormatting sqref="AC9:AI50">
    <cfRule type="expression" dxfId="12" priority="13" stopIfTrue="1">
      <formula>#REF!&lt;&gt;""</formula>
    </cfRule>
  </conditionalFormatting>
  <conditionalFormatting sqref="AP9:AV50">
    <cfRule type="expression" dxfId="11" priority="12" stopIfTrue="1">
      <formula>#REF!&lt;&gt;""</formula>
    </cfRule>
  </conditionalFormatting>
  <conditionalFormatting sqref="BC9:BI50">
    <cfRule type="expression" dxfId="10" priority="11" stopIfTrue="1">
      <formula>#REF!&lt;&gt;""</formula>
    </cfRule>
  </conditionalFormatting>
  <conditionalFormatting sqref="BP9:BV50">
    <cfRule type="expression" dxfId="9" priority="10" stopIfTrue="1">
      <formula>#REF!&lt;&gt;""</formula>
    </cfRule>
  </conditionalFormatting>
  <conditionalFormatting sqref="CC9:CI50">
    <cfRule type="expression" dxfId="8" priority="9" stopIfTrue="1">
      <formula>#REF!&lt;&gt;""</formula>
    </cfRule>
  </conditionalFormatting>
  <conditionalFormatting sqref="CP9:CV50">
    <cfRule type="expression" dxfId="7" priority="8" stopIfTrue="1">
      <formula>#REF!&lt;&gt;""</formula>
    </cfRule>
  </conditionalFormatting>
  <conditionalFormatting sqref="AC9:AF50">
    <cfRule type="expression" dxfId="6" priority="7" stopIfTrue="1">
      <formula>#REF!&lt;&gt;""</formula>
    </cfRule>
  </conditionalFormatting>
  <conditionalFormatting sqref="AP9:AS50">
    <cfRule type="expression" dxfId="5" priority="6" stopIfTrue="1">
      <formula>#REF!&lt;&gt;""</formula>
    </cfRule>
  </conditionalFormatting>
  <conditionalFormatting sqref="BC9:BF50">
    <cfRule type="expression" dxfId="4" priority="5" stopIfTrue="1">
      <formula>#REF!&lt;&gt;""</formula>
    </cfRule>
  </conditionalFormatting>
  <conditionalFormatting sqref="BP9:BS50">
    <cfRule type="expression" dxfId="3" priority="4" stopIfTrue="1">
      <formula>#REF!&lt;&gt;""</formula>
    </cfRule>
  </conditionalFormatting>
  <conditionalFormatting sqref="CC9:CF50">
    <cfRule type="expression" dxfId="2" priority="3" stopIfTrue="1">
      <formula>#REF!&lt;&gt;""</formula>
    </cfRule>
  </conditionalFormatting>
  <conditionalFormatting sqref="CP9:CS50">
    <cfRule type="expression" dxfId="1" priority="2" stopIfTrue="1">
      <formula>#REF!&lt;&gt;""</formula>
    </cfRule>
  </conditionalFormatting>
  <conditionalFormatting sqref="P9:S50">
    <cfRule type="expression" dxfId="0" priority="1" stopIfTrue="1">
      <formula>#REF!&lt;&gt;""</formula>
    </cfRule>
  </conditionalFormatting>
  <dataValidations count="1">
    <dataValidation type="whole" allowBlank="1" showInputMessage="1" showErrorMessage="1" error="ตัวเลขที่ใส่ต้องอยู่ระหว่าง 0 ถึง 3" sqref="AG9:AI50 T9:V50 AT9:AV50 BG9:BI50 BT9:BV50 CG9:CI50 CT9:CV50 G9:I50">
      <formula1>0</formula1>
      <formula2>3</formula2>
    </dataValidation>
  </dataValidations>
  <printOptions horizontalCentered="1"/>
  <pageMargins left="0.59055118110236227" right="0.19685039370078741" top="0" bottom="0" header="0" footer="0"/>
  <pageSetup paperSize="9" scale="96" orientation="portrait" blackAndWhite="1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Index</vt:lpstr>
      <vt:lpstr>NstuA</vt:lpstr>
      <vt:lpstr>Menu11</vt:lpstr>
      <vt:lpstr>stu1</vt:lpstr>
      <vt:lpstr>kd11</vt:lpstr>
      <vt:lpstr>'kd11'!Print_Area</vt:lpstr>
      <vt:lpstr>NstuA!Print_Area</vt:lpstr>
      <vt:lpstr>'stu1'!Print_Area</vt:lpstr>
    </vt:vector>
  </TitlesOfParts>
  <Company>thailand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sutham</dc:creator>
  <cp:lastModifiedBy>Sutham</cp:lastModifiedBy>
  <cp:lastPrinted>2012-10-09T06:51:08Z</cp:lastPrinted>
  <dcterms:created xsi:type="dcterms:W3CDTF">2012-09-18T04:32:29Z</dcterms:created>
  <dcterms:modified xsi:type="dcterms:W3CDTF">2012-10-18T08:17:35Z</dcterms:modified>
</cp:coreProperties>
</file>