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3395" windowHeight="6720" tabRatio="237"/>
  </bookViews>
  <sheets>
    <sheet name="List" sheetId="1" r:id="rId1"/>
    <sheet name="List1" sheetId="3" r:id="rId2"/>
    <sheet name="List2" sheetId="2" r:id="rId3"/>
  </sheets>
  <definedNames>
    <definedName name="_xlnm._FilterDatabase" localSheetId="0" hidden="1">List!$A$11:$AF$34</definedName>
    <definedName name="_xlnm._FilterDatabase" localSheetId="1" hidden="1">List1!$A$11:$AF$34</definedName>
    <definedName name="_xlnm._FilterDatabase" localSheetId="2" hidden="1">List2!$A$11:$AF$34</definedName>
    <definedName name="_xlnm.Criteria" localSheetId="0">List!$AH$2:$AI$2</definedName>
    <definedName name="_xlnm.Criteria" localSheetId="1">List1!$AH$2:$AI$2</definedName>
    <definedName name="_xlnm.Criteria" localSheetId="2">List2!$AH$2:$AI$2</definedName>
    <definedName name="_xlnm.Database" localSheetId="1">#REF!</definedName>
    <definedName name="_xlnm.Database" localSheetId="2">#REF!</definedName>
    <definedName name="_xlnm.Database">#REF!</definedName>
    <definedName name="_xlnm.Extract" localSheetId="0">List!$AJ$11:$BO$11</definedName>
    <definedName name="_xlnm.Extract" localSheetId="1">List1!#REF!</definedName>
    <definedName name="_xlnm.Extract" localSheetId="2">List2!$AJ$11:$BO$11</definedName>
    <definedName name="IntA" localSheetId="1">#REF!</definedName>
    <definedName name="IntA" localSheetId="2">#REF!</definedName>
    <definedName name="IntA">#REF!</definedName>
    <definedName name="IntB" localSheetId="1">#REF!</definedName>
    <definedName name="IntB" localSheetId="2">#REF!</definedName>
    <definedName name="IntB">#REF!</definedName>
    <definedName name="IntC" localSheetId="1">#REF!</definedName>
    <definedName name="IntC" localSheetId="2">#REF!</definedName>
    <definedName name="IntC">#REF!</definedName>
    <definedName name="IntE" localSheetId="1">#REF!</definedName>
    <definedName name="IntE" localSheetId="2">#REF!</definedName>
    <definedName name="IntE">#REF!</definedName>
    <definedName name="IntF" localSheetId="1">#REF!</definedName>
    <definedName name="IntF" localSheetId="2">#REF!</definedName>
    <definedName name="IntF">#REF!</definedName>
    <definedName name="IntG" localSheetId="1">#REF!</definedName>
    <definedName name="IntG" localSheetId="2">#REF!</definedName>
    <definedName name="IntG">#REF!</definedName>
    <definedName name="name" localSheetId="1">#REF!</definedName>
    <definedName name="name" localSheetId="2">#REF!</definedName>
    <definedName name="name">#REF!</definedName>
    <definedName name="PerA" localSheetId="1">#REF!</definedName>
    <definedName name="PerA" localSheetId="2">#REF!</definedName>
    <definedName name="PerA">#REF!</definedName>
    <definedName name="PerB" localSheetId="1">#REF!</definedName>
    <definedName name="PerB" localSheetId="2">#REF!</definedName>
    <definedName name="PerB">#REF!</definedName>
    <definedName name="PerC" localSheetId="1">#REF!</definedName>
    <definedName name="PerC" localSheetId="2">#REF!</definedName>
    <definedName name="PerC">#REF!</definedName>
    <definedName name="PerD" localSheetId="1">#REF!</definedName>
    <definedName name="PerD" localSheetId="2">#REF!</definedName>
    <definedName name="PerD">#REF!</definedName>
    <definedName name="PerE" localSheetId="1">#REF!</definedName>
    <definedName name="PerE" localSheetId="2">#REF!</definedName>
    <definedName name="PerE">#REF!</definedName>
    <definedName name="PerF" localSheetId="1">#REF!</definedName>
    <definedName name="PerF" localSheetId="2">#REF!</definedName>
    <definedName name="PerF">#REF!</definedName>
    <definedName name="_xlnm.Print_Area" localSheetId="0">List!$A$1:$AF$34</definedName>
    <definedName name="_xlnm.Print_Area" localSheetId="1">List1!$A$1:$AF$34</definedName>
    <definedName name="_xlnm.Print_Area" localSheetId="2">List2!$A$1:$AF$34</definedName>
    <definedName name="_xlnm.Print_Titles" localSheetId="0">List!$7:$8</definedName>
    <definedName name="_xlnm.Print_Titles" localSheetId="1">List1!$7:$8</definedName>
    <definedName name="_xlnm.Print_Titles" localSheetId="2">List2!$7:$8</definedName>
    <definedName name="TaxA" localSheetId="1">#REF!</definedName>
    <definedName name="TaxA" localSheetId="2">#REF!</definedName>
    <definedName name="TaxA">#REF!</definedName>
    <definedName name="TaxB" localSheetId="1">#REF!</definedName>
    <definedName name="TaxB" localSheetId="2">#REF!</definedName>
    <definedName name="TaxB">#REF!</definedName>
    <definedName name="TaxC" localSheetId="1">#REF!</definedName>
    <definedName name="TaxC" localSheetId="2">#REF!</definedName>
    <definedName name="TaxC">#REF!</definedName>
    <definedName name="TaxE" localSheetId="1">#REF!</definedName>
    <definedName name="TaxE" localSheetId="2">#REF!</definedName>
    <definedName name="TaxE">#REF!</definedName>
    <definedName name="TaxF" localSheetId="1">#REF!</definedName>
    <definedName name="TaxF" localSheetId="2">#REF!</definedName>
    <definedName name="TaxF">#REF!</definedName>
    <definedName name="TaxG" localSheetId="1">#REF!</definedName>
    <definedName name="TaxG" localSheetId="2">#REF!</definedName>
    <definedName name="TaxG">#REF!</definedName>
  </definedNames>
  <calcPr calcId="124519"/>
</workbook>
</file>

<file path=xl/calcChain.xml><?xml version="1.0" encoding="utf-8"?>
<calcChain xmlns="http://schemas.openxmlformats.org/spreadsheetml/2006/main">
  <c r="AI3" i="1"/>
  <c r="AI12" s="1" a="1"/>
  <c r="AI12" s="1"/>
  <c r="AJ12" s="1"/>
  <c r="AF9" i="3"/>
  <c r="AF10" s="1"/>
  <c r="AE9"/>
  <c r="AE10" s="1"/>
  <c r="AD9"/>
  <c r="AD10" s="1"/>
  <c r="AC9"/>
  <c r="AC10" s="1"/>
  <c r="AB9"/>
  <c r="AB10" s="1"/>
  <c r="AA9"/>
  <c r="AA10" s="1"/>
  <c r="Z9"/>
  <c r="Z10" s="1"/>
  <c r="Y9"/>
  <c r="Y10" s="1"/>
  <c r="X9"/>
  <c r="X10" s="1"/>
  <c r="W9"/>
  <c r="W10" s="1"/>
  <c r="V9"/>
  <c r="V10" s="1"/>
  <c r="U9"/>
  <c r="U10" s="1"/>
  <c r="T9"/>
  <c r="T10" s="1"/>
  <c r="S9"/>
  <c r="S10" s="1"/>
  <c r="R9"/>
  <c r="R10" s="1"/>
  <c r="Q9"/>
  <c r="Q10" s="1"/>
  <c r="P9"/>
  <c r="P10" s="1"/>
  <c r="O9"/>
  <c r="O10" s="1"/>
  <c r="N9"/>
  <c r="N10" s="1"/>
  <c r="M9"/>
  <c r="M10" s="1"/>
  <c r="L9"/>
  <c r="L10" s="1"/>
  <c r="K9"/>
  <c r="K10" s="1"/>
  <c r="AI3"/>
  <c r="AF9" i="2"/>
  <c r="AF10" s="1"/>
  <c r="AE9"/>
  <c r="AE10" s="1"/>
  <c r="AD9"/>
  <c r="AD10" s="1"/>
  <c r="AC9"/>
  <c r="AC10" s="1"/>
  <c r="AB9"/>
  <c r="AB10" s="1"/>
  <c r="AA9"/>
  <c r="AA10" s="1"/>
  <c r="Z9"/>
  <c r="Z10" s="1"/>
  <c r="Y9"/>
  <c r="Y10" s="1"/>
  <c r="X9"/>
  <c r="X10" s="1"/>
  <c r="W9"/>
  <c r="W10" s="1"/>
  <c r="V9"/>
  <c r="V10" s="1"/>
  <c r="U9"/>
  <c r="U10" s="1"/>
  <c r="T9"/>
  <c r="T10" s="1"/>
  <c r="S9"/>
  <c r="S10" s="1"/>
  <c r="R9"/>
  <c r="R10" s="1"/>
  <c r="Q9"/>
  <c r="Q10" s="1"/>
  <c r="P9"/>
  <c r="P10" s="1"/>
  <c r="O9"/>
  <c r="O10" s="1"/>
  <c r="N9"/>
  <c r="N10" s="1"/>
  <c r="M9"/>
  <c r="M10" s="1"/>
  <c r="L9"/>
  <c r="L10" s="1"/>
  <c r="K9"/>
  <c r="K10" s="1"/>
  <c r="AI3"/>
  <c r="L9" i="1"/>
  <c r="L10" s="1"/>
  <c r="M9"/>
  <c r="M10" s="1"/>
  <c r="N9"/>
  <c r="N10" s="1"/>
  <c r="O9"/>
  <c r="O10" s="1"/>
  <c r="P9"/>
  <c r="Q9"/>
  <c r="Q10" s="1"/>
  <c r="R9"/>
  <c r="R10" s="1"/>
  <c r="S9"/>
  <c r="S10" s="1"/>
  <c r="T9"/>
  <c r="T10" s="1"/>
  <c r="U9"/>
  <c r="U10" s="1"/>
  <c r="V9"/>
  <c r="V10" s="1"/>
  <c r="W9"/>
  <c r="W10" s="1"/>
  <c r="X9"/>
  <c r="Y9"/>
  <c r="Y10" s="1"/>
  <c r="Z9"/>
  <c r="Z10" s="1"/>
  <c r="AA9"/>
  <c r="AA10" s="1"/>
  <c r="AB9"/>
  <c r="AC9"/>
  <c r="AC10" s="1"/>
  <c r="AD9"/>
  <c r="AD10" s="1"/>
  <c r="AE9"/>
  <c r="AE10" s="1"/>
  <c r="AF9"/>
  <c r="AF10" s="1"/>
  <c r="P10"/>
  <c r="X10"/>
  <c r="AB10"/>
  <c r="K9"/>
  <c r="K10" s="1"/>
  <c r="AI11" l="1" a="1"/>
  <c r="AI11" s="1"/>
  <c r="AI34" a="1"/>
  <c r="AI34" s="1"/>
  <c r="AI33" a="1"/>
  <c r="AI33" s="1"/>
  <c r="AI32" a="1"/>
  <c r="AI32" s="1"/>
  <c r="AI31" a="1"/>
  <c r="AI31" s="1"/>
  <c r="AI30" a="1"/>
  <c r="AI30" s="1"/>
  <c r="AI29" a="1"/>
  <c r="AI29" s="1"/>
  <c r="AI28" a="1"/>
  <c r="AI28" s="1"/>
  <c r="AI27" a="1"/>
  <c r="AI27" s="1"/>
  <c r="AI26" a="1"/>
  <c r="AI26" s="1"/>
  <c r="AI25" a="1"/>
  <c r="AI25" s="1"/>
  <c r="AI24" a="1"/>
  <c r="AI24" s="1"/>
  <c r="AI23" a="1"/>
  <c r="AI23" s="1"/>
  <c r="AI22" a="1"/>
  <c r="AI22" s="1"/>
  <c r="AI21" a="1"/>
  <c r="AI21" s="1"/>
  <c r="AI20" a="1"/>
  <c r="AI20" s="1"/>
  <c r="AI19" a="1"/>
  <c r="AI19" s="1"/>
  <c r="AI18" a="1"/>
  <c r="AI18" s="1"/>
  <c r="AI17" a="1"/>
  <c r="AI17" s="1"/>
  <c r="AI16" a="1"/>
  <c r="AI16" s="1"/>
  <c r="AI15" a="1"/>
  <c r="AI15" s="1"/>
  <c r="AI14" a="1"/>
  <c r="AI14" s="1"/>
  <c r="AI13" a="1"/>
  <c r="AI13" s="1"/>
  <c r="AI34" i="3" a="1"/>
  <c r="AI34" s="1"/>
  <c r="AI33" a="1"/>
  <c r="AI33" s="1"/>
  <c r="AI32" a="1"/>
  <c r="AI32" s="1"/>
  <c r="AI31" a="1"/>
  <c r="AI31" s="1"/>
  <c r="AI30" a="1"/>
  <c r="AI30" s="1"/>
  <c r="AI29" a="1"/>
  <c r="AI29" s="1"/>
  <c r="AI28" a="1"/>
  <c r="AI28" s="1"/>
  <c r="AI27" a="1"/>
  <c r="AI27" s="1"/>
  <c r="AI26" a="1"/>
  <c r="AI26" s="1"/>
  <c r="AI25" a="1"/>
  <c r="AI25" s="1"/>
  <c r="AI24" a="1"/>
  <c r="AI24" s="1"/>
  <c r="AI23" a="1"/>
  <c r="AI23" s="1"/>
  <c r="AI22" a="1"/>
  <c r="AI22" s="1"/>
  <c r="AI21" a="1"/>
  <c r="AI21" s="1"/>
  <c r="AI20" a="1"/>
  <c r="AI20" s="1"/>
  <c r="AI19" a="1"/>
  <c r="AI19" s="1"/>
  <c r="AI18" a="1"/>
  <c r="AI18" s="1"/>
  <c r="AI17" a="1"/>
  <c r="AI17" s="1"/>
  <c r="AI16" a="1"/>
  <c r="AI16" s="1"/>
  <c r="AI15" a="1"/>
  <c r="AI15" s="1"/>
  <c r="AI14" a="1"/>
  <c r="AI14" s="1"/>
  <c r="AI13" a="1"/>
  <c r="AI13" s="1"/>
  <c r="AI11" a="1"/>
  <c r="AI11" s="1"/>
  <c r="AI12" a="1"/>
  <c r="AI12" s="1"/>
  <c r="AI34" i="2" a="1"/>
  <c r="AI34" s="1"/>
  <c r="AI33" a="1"/>
  <c r="AI33" s="1"/>
  <c r="AI32" a="1"/>
  <c r="AI32" s="1"/>
  <c r="AI31" a="1"/>
  <c r="AI31" s="1"/>
  <c r="AI30" a="1"/>
  <c r="AI30" s="1"/>
  <c r="AI29" a="1"/>
  <c r="AI29" s="1"/>
  <c r="AI28" a="1"/>
  <c r="AI28" s="1"/>
  <c r="AI27" a="1"/>
  <c r="AI27" s="1"/>
  <c r="AI26" a="1"/>
  <c r="AI26" s="1"/>
  <c r="AI25" a="1"/>
  <c r="AI25" s="1"/>
  <c r="AI24" a="1"/>
  <c r="AI24" s="1"/>
  <c r="AI23" a="1"/>
  <c r="AI23" s="1"/>
  <c r="AI22" a="1"/>
  <c r="AI22" s="1"/>
  <c r="AI21" a="1"/>
  <c r="AI21" s="1"/>
  <c r="AI20" a="1"/>
  <c r="AI20" s="1"/>
  <c r="AI19" a="1"/>
  <c r="AI19" s="1"/>
  <c r="AI18" a="1"/>
  <c r="AI18" s="1"/>
  <c r="AI17" a="1"/>
  <c r="AI17" s="1"/>
  <c r="AI16" a="1"/>
  <c r="AI16" s="1"/>
  <c r="AI15" a="1"/>
  <c r="AI15" s="1"/>
  <c r="AI14" a="1"/>
  <c r="AI14" s="1"/>
  <c r="AI13" a="1"/>
  <c r="AI13" s="1"/>
  <c r="AI11" a="1"/>
  <c r="AI11" s="1"/>
  <c r="AI12" a="1"/>
  <c r="AI12" s="1"/>
  <c r="AL12" i="1"/>
  <c r="AN12"/>
  <c r="AP12"/>
  <c r="AR12"/>
  <c r="AT12"/>
  <c r="AV12"/>
  <c r="AX12"/>
  <c r="AZ12"/>
  <c r="BB12"/>
  <c r="BD12"/>
  <c r="BF12"/>
  <c r="BH12"/>
  <c r="BJ12"/>
  <c r="BL12"/>
  <c r="BN12"/>
  <c r="AM12"/>
  <c r="AO12"/>
  <c r="AQ12"/>
  <c r="AS12"/>
  <c r="AU12"/>
  <c r="AW12"/>
  <c r="AY12"/>
  <c r="BA12"/>
  <c r="BC12"/>
  <c r="BE12"/>
  <c r="BG12"/>
  <c r="BI12"/>
  <c r="BK12"/>
  <c r="BM12"/>
  <c r="BO12"/>
  <c r="AK12"/>
  <c r="AJ11"/>
  <c r="AJ33"/>
  <c r="AJ31"/>
  <c r="AJ29"/>
  <c r="AJ27"/>
  <c r="AJ25"/>
  <c r="AJ23"/>
  <c r="AJ21"/>
  <c r="AJ19"/>
  <c r="AJ17"/>
  <c r="AJ15"/>
  <c r="AJ13"/>
  <c r="AJ34"/>
  <c r="AJ32"/>
  <c r="AJ30"/>
  <c r="AJ28"/>
  <c r="AJ26"/>
  <c r="AJ24"/>
  <c r="AJ22"/>
  <c r="AJ20"/>
  <c r="AJ18"/>
  <c r="AJ16"/>
  <c r="AJ14"/>
  <c r="AL14" l="1"/>
  <c r="AN14"/>
  <c r="AP14"/>
  <c r="AR14"/>
  <c r="AT14"/>
  <c r="AV14"/>
  <c r="AX14"/>
  <c r="AZ14"/>
  <c r="BB14"/>
  <c r="BD14"/>
  <c r="BF14"/>
  <c r="BH14"/>
  <c r="BJ14"/>
  <c r="BL14"/>
  <c r="BN14"/>
  <c r="AM14"/>
  <c r="AO14"/>
  <c r="AQ14"/>
  <c r="AS14"/>
  <c r="AU14"/>
  <c r="AW14"/>
  <c r="AY14"/>
  <c r="BA14"/>
  <c r="BC14"/>
  <c r="BE14"/>
  <c r="BG14"/>
  <c r="BI14"/>
  <c r="BK14"/>
  <c r="BM14"/>
  <c r="BO14"/>
  <c r="AK14"/>
  <c r="AL18"/>
  <c r="AN18"/>
  <c r="AP18"/>
  <c r="AR18"/>
  <c r="AT18"/>
  <c r="AV18"/>
  <c r="AX18"/>
  <c r="AZ18"/>
  <c r="BB18"/>
  <c r="BD18"/>
  <c r="BF18"/>
  <c r="BH18"/>
  <c r="BJ18"/>
  <c r="BL18"/>
  <c r="BN18"/>
  <c r="AM18"/>
  <c r="AO18"/>
  <c r="AQ18"/>
  <c r="AS18"/>
  <c r="AU18"/>
  <c r="AW18"/>
  <c r="AY18"/>
  <c r="BA18"/>
  <c r="BC18"/>
  <c r="BE18"/>
  <c r="BG18"/>
  <c r="BI18"/>
  <c r="BK18"/>
  <c r="BM18"/>
  <c r="BO18"/>
  <c r="AK18"/>
  <c r="AL22"/>
  <c r="AN22"/>
  <c r="AP22"/>
  <c r="AR22"/>
  <c r="AT22"/>
  <c r="AM22"/>
  <c r="AO22"/>
  <c r="AQ22"/>
  <c r="AS22"/>
  <c r="AU22"/>
  <c r="AW22"/>
  <c r="AV22"/>
  <c r="AY22"/>
  <c r="BA22"/>
  <c r="BC22"/>
  <c r="BE22"/>
  <c r="BG22"/>
  <c r="BI22"/>
  <c r="BK22"/>
  <c r="BM22"/>
  <c r="BO22"/>
  <c r="AX22"/>
  <c r="AZ22"/>
  <c r="BB22"/>
  <c r="BD22"/>
  <c r="BF22"/>
  <c r="BH22"/>
  <c r="BJ22"/>
  <c r="BL22"/>
  <c r="BN22"/>
  <c r="AK22"/>
  <c r="AM26"/>
  <c r="AO26"/>
  <c r="AQ26"/>
  <c r="AS26"/>
  <c r="AU26"/>
  <c r="AW26"/>
  <c r="AY26"/>
  <c r="BA26"/>
  <c r="BC26"/>
  <c r="BE26"/>
  <c r="BG26"/>
  <c r="BI26"/>
  <c r="BK26"/>
  <c r="BM26"/>
  <c r="BO26"/>
  <c r="AL26"/>
  <c r="AN26"/>
  <c r="AP26"/>
  <c r="AR26"/>
  <c r="AT26"/>
  <c r="AV26"/>
  <c r="AX26"/>
  <c r="AZ26"/>
  <c r="BB26"/>
  <c r="BD26"/>
  <c r="BF26"/>
  <c r="BH26"/>
  <c r="BJ26"/>
  <c r="BL26"/>
  <c r="BN26"/>
  <c r="AK26"/>
  <c r="AM30"/>
  <c r="AO30"/>
  <c r="AQ30"/>
  <c r="AS30"/>
  <c r="AU30"/>
  <c r="AW30"/>
  <c r="AY30"/>
  <c r="BA30"/>
  <c r="BC30"/>
  <c r="BE30"/>
  <c r="BG30"/>
  <c r="BI30"/>
  <c r="BK30"/>
  <c r="BM30"/>
  <c r="BO30"/>
  <c r="AL30"/>
  <c r="AN30"/>
  <c r="AP30"/>
  <c r="AR30"/>
  <c r="AT30"/>
  <c r="AV30"/>
  <c r="AX30"/>
  <c r="AZ30"/>
  <c r="BB30"/>
  <c r="BD30"/>
  <c r="BF30"/>
  <c r="BH30"/>
  <c r="BJ30"/>
  <c r="BL30"/>
  <c r="BN30"/>
  <c r="AK30"/>
  <c r="AL34"/>
  <c r="AN34"/>
  <c r="AP34"/>
  <c r="AR34"/>
  <c r="AT34"/>
  <c r="AV34"/>
  <c r="AX34"/>
  <c r="AZ34"/>
  <c r="BB34"/>
  <c r="BD34"/>
  <c r="BF34"/>
  <c r="BH34"/>
  <c r="BJ34"/>
  <c r="BL34"/>
  <c r="BN34"/>
  <c r="AK34"/>
  <c r="AM34"/>
  <c r="AO34"/>
  <c r="AQ34"/>
  <c r="AS34"/>
  <c r="AU34"/>
  <c r="AW34"/>
  <c r="AY34"/>
  <c r="BA34"/>
  <c r="BC34"/>
  <c r="BE34"/>
  <c r="BG34"/>
  <c r="BI34"/>
  <c r="BK34"/>
  <c r="BM34"/>
  <c r="BO34"/>
  <c r="AL15"/>
  <c r="AN15"/>
  <c r="AP15"/>
  <c r="AR15"/>
  <c r="AT15"/>
  <c r="AV15"/>
  <c r="AX15"/>
  <c r="AZ15"/>
  <c r="BB15"/>
  <c r="BD15"/>
  <c r="BF15"/>
  <c r="BH15"/>
  <c r="BJ15"/>
  <c r="BL15"/>
  <c r="BN15"/>
  <c r="AM15"/>
  <c r="AO15"/>
  <c r="AQ15"/>
  <c r="AS15"/>
  <c r="AU15"/>
  <c r="AW15"/>
  <c r="AY15"/>
  <c r="BA15"/>
  <c r="BC15"/>
  <c r="BE15"/>
  <c r="BG15"/>
  <c r="BI15"/>
  <c r="BK15"/>
  <c r="BM15"/>
  <c r="BO15"/>
  <c r="AK15"/>
  <c r="AL19"/>
  <c r="AN19"/>
  <c r="AP19"/>
  <c r="AR19"/>
  <c r="AT19"/>
  <c r="AV19"/>
  <c r="AX19"/>
  <c r="AZ19"/>
  <c r="BB19"/>
  <c r="BD19"/>
  <c r="BF19"/>
  <c r="BH19"/>
  <c r="BJ19"/>
  <c r="BL19"/>
  <c r="BN19"/>
  <c r="AM19"/>
  <c r="AO19"/>
  <c r="AQ19"/>
  <c r="AS19"/>
  <c r="AU19"/>
  <c r="AW19"/>
  <c r="AY19"/>
  <c r="BA19"/>
  <c r="BC19"/>
  <c r="BE19"/>
  <c r="BG19"/>
  <c r="BI19"/>
  <c r="BK19"/>
  <c r="BM19"/>
  <c r="BO19"/>
  <c r="AK19"/>
  <c r="AM23"/>
  <c r="AO23"/>
  <c r="AQ23"/>
  <c r="AS23"/>
  <c r="AU23"/>
  <c r="AW23"/>
  <c r="AY23"/>
  <c r="BA23"/>
  <c r="BC23"/>
  <c r="BE23"/>
  <c r="BG23"/>
  <c r="BI23"/>
  <c r="BK23"/>
  <c r="BM23"/>
  <c r="BO23"/>
  <c r="AL23"/>
  <c r="AN23"/>
  <c r="AP23"/>
  <c r="AR23"/>
  <c r="AT23"/>
  <c r="AV23"/>
  <c r="AX23"/>
  <c r="AZ23"/>
  <c r="BB23"/>
  <c r="BD23"/>
  <c r="BF23"/>
  <c r="BH23"/>
  <c r="BJ23"/>
  <c r="BL23"/>
  <c r="BN23"/>
  <c r="AK23"/>
  <c r="AM27"/>
  <c r="AO27"/>
  <c r="AQ27"/>
  <c r="AS27"/>
  <c r="AU27"/>
  <c r="AW27"/>
  <c r="AY27"/>
  <c r="BA27"/>
  <c r="BC27"/>
  <c r="BE27"/>
  <c r="BG27"/>
  <c r="BI27"/>
  <c r="BK27"/>
  <c r="BM27"/>
  <c r="BO27"/>
  <c r="AL27"/>
  <c r="AN27"/>
  <c r="AP27"/>
  <c r="AR27"/>
  <c r="AT27"/>
  <c r="AV27"/>
  <c r="AX27"/>
  <c r="AZ27"/>
  <c r="BB27"/>
  <c r="BD27"/>
  <c r="BF27"/>
  <c r="BH27"/>
  <c r="BJ27"/>
  <c r="BL27"/>
  <c r="BN27"/>
  <c r="AK27"/>
  <c r="AM31"/>
  <c r="AO31"/>
  <c r="AQ31"/>
  <c r="AS31"/>
  <c r="AU31"/>
  <c r="AW31"/>
  <c r="AY31"/>
  <c r="BA31"/>
  <c r="BC31"/>
  <c r="BE31"/>
  <c r="BG31"/>
  <c r="BI31"/>
  <c r="BK31"/>
  <c r="BM31"/>
  <c r="BO31"/>
  <c r="AL31"/>
  <c r="AN31"/>
  <c r="AP31"/>
  <c r="AR31"/>
  <c r="AT31"/>
  <c r="AV31"/>
  <c r="AX31"/>
  <c r="AZ31"/>
  <c r="BB31"/>
  <c r="BD31"/>
  <c r="BF31"/>
  <c r="BH31"/>
  <c r="BJ31"/>
  <c r="BL31"/>
  <c r="BN31"/>
  <c r="AK31"/>
  <c r="AL11"/>
  <c r="AN11"/>
  <c r="AP11"/>
  <c r="AR11"/>
  <c r="AT11"/>
  <c r="AV11"/>
  <c r="AX11"/>
  <c r="AZ11"/>
  <c r="BB11"/>
  <c r="BD11"/>
  <c r="BF11"/>
  <c r="BH11"/>
  <c r="BJ11"/>
  <c r="BL11"/>
  <c r="BN11"/>
  <c r="AM11"/>
  <c r="AO11"/>
  <c r="AQ11"/>
  <c r="AS11"/>
  <c r="AU11"/>
  <c r="AW11"/>
  <c r="AY11"/>
  <c r="BA11"/>
  <c r="BC11"/>
  <c r="BE11"/>
  <c r="BG11"/>
  <c r="BI11"/>
  <c r="BK11"/>
  <c r="BM11"/>
  <c r="BO11"/>
  <c r="AK11"/>
  <c r="AL16"/>
  <c r="AN16"/>
  <c r="AP16"/>
  <c r="AR16"/>
  <c r="AT16"/>
  <c r="AV16"/>
  <c r="AX16"/>
  <c r="AZ16"/>
  <c r="BB16"/>
  <c r="BD16"/>
  <c r="AM16"/>
  <c r="AO16"/>
  <c r="AQ16"/>
  <c r="AS16"/>
  <c r="AU16"/>
  <c r="AW16"/>
  <c r="AY16"/>
  <c r="BA16"/>
  <c r="BC16"/>
  <c r="BE16"/>
  <c r="BF16"/>
  <c r="BH16"/>
  <c r="BJ16"/>
  <c r="BL16"/>
  <c r="BN16"/>
  <c r="BG16"/>
  <c r="BI16"/>
  <c r="BK16"/>
  <c r="BM16"/>
  <c r="BO16"/>
  <c r="AK16"/>
  <c r="AL20"/>
  <c r="AN20"/>
  <c r="AP20"/>
  <c r="AR20"/>
  <c r="AT20"/>
  <c r="AV20"/>
  <c r="AX20"/>
  <c r="AZ20"/>
  <c r="BB20"/>
  <c r="BD20"/>
  <c r="BF20"/>
  <c r="BH20"/>
  <c r="BJ20"/>
  <c r="BL20"/>
  <c r="BN20"/>
  <c r="AM20"/>
  <c r="AO20"/>
  <c r="AQ20"/>
  <c r="AS20"/>
  <c r="AU20"/>
  <c r="AW20"/>
  <c r="AY20"/>
  <c r="BA20"/>
  <c r="BC20"/>
  <c r="BE20"/>
  <c r="BG20"/>
  <c r="BI20"/>
  <c r="BK20"/>
  <c r="BM20"/>
  <c r="BO20"/>
  <c r="AK20"/>
  <c r="AM24"/>
  <c r="AO24"/>
  <c r="AQ24"/>
  <c r="AS24"/>
  <c r="AU24"/>
  <c r="AW24"/>
  <c r="AY24"/>
  <c r="BA24"/>
  <c r="BC24"/>
  <c r="BE24"/>
  <c r="BG24"/>
  <c r="BI24"/>
  <c r="BK24"/>
  <c r="BM24"/>
  <c r="BO24"/>
  <c r="AL24"/>
  <c r="AN24"/>
  <c r="AP24"/>
  <c r="AR24"/>
  <c r="AT24"/>
  <c r="AV24"/>
  <c r="AX24"/>
  <c r="AZ24"/>
  <c r="BB24"/>
  <c r="BD24"/>
  <c r="BF24"/>
  <c r="BH24"/>
  <c r="BJ24"/>
  <c r="BL24"/>
  <c r="BN24"/>
  <c r="AK24"/>
  <c r="AM28"/>
  <c r="AO28"/>
  <c r="AQ28"/>
  <c r="AS28"/>
  <c r="AU28"/>
  <c r="AW28"/>
  <c r="AY28"/>
  <c r="BA28"/>
  <c r="BC28"/>
  <c r="BE28"/>
  <c r="BG28"/>
  <c r="BI28"/>
  <c r="BK28"/>
  <c r="BM28"/>
  <c r="BO28"/>
  <c r="AL28"/>
  <c r="AN28"/>
  <c r="AP28"/>
  <c r="AR28"/>
  <c r="AT28"/>
  <c r="AV28"/>
  <c r="AX28"/>
  <c r="AZ28"/>
  <c r="BB28"/>
  <c r="BD28"/>
  <c r="BF28"/>
  <c r="BH28"/>
  <c r="BJ28"/>
  <c r="BL28"/>
  <c r="BN28"/>
  <c r="AK28"/>
  <c r="AM32"/>
  <c r="AO32"/>
  <c r="AQ32"/>
  <c r="AS32"/>
  <c r="AU32"/>
  <c r="AW32"/>
  <c r="AY32"/>
  <c r="BA32"/>
  <c r="BC32"/>
  <c r="BE32"/>
  <c r="BG32"/>
  <c r="BI32"/>
  <c r="BK32"/>
  <c r="BM32"/>
  <c r="BO32"/>
  <c r="AL32"/>
  <c r="AN32"/>
  <c r="AP32"/>
  <c r="AR32"/>
  <c r="AT32"/>
  <c r="AV32"/>
  <c r="AX32"/>
  <c r="AZ32"/>
  <c r="BB32"/>
  <c r="BD32"/>
  <c r="BF32"/>
  <c r="BH32"/>
  <c r="BJ32"/>
  <c r="BL32"/>
  <c r="BN32"/>
  <c r="AK32"/>
  <c r="AL13"/>
  <c r="AN13"/>
  <c r="AP13"/>
  <c r="AR13"/>
  <c r="AT13"/>
  <c r="AV13"/>
  <c r="AX13"/>
  <c r="AZ13"/>
  <c r="BB13"/>
  <c r="BD13"/>
  <c r="BF13"/>
  <c r="BH13"/>
  <c r="BJ13"/>
  <c r="BL13"/>
  <c r="BN13"/>
  <c r="AM13"/>
  <c r="AO13"/>
  <c r="AQ13"/>
  <c r="AS13"/>
  <c r="AU13"/>
  <c r="AW13"/>
  <c r="AY13"/>
  <c r="BA13"/>
  <c r="BC13"/>
  <c r="BE13"/>
  <c r="BG13"/>
  <c r="BI13"/>
  <c r="BK13"/>
  <c r="BM13"/>
  <c r="BO13"/>
  <c r="AK13"/>
  <c r="AL17"/>
  <c r="AN17"/>
  <c r="AP17"/>
  <c r="AR17"/>
  <c r="AT17"/>
  <c r="AV17"/>
  <c r="AX17"/>
  <c r="AZ17"/>
  <c r="BB17"/>
  <c r="BD17"/>
  <c r="BF17"/>
  <c r="BH17"/>
  <c r="BJ17"/>
  <c r="BL17"/>
  <c r="BN17"/>
  <c r="AM17"/>
  <c r="AO17"/>
  <c r="AQ17"/>
  <c r="AS17"/>
  <c r="AU17"/>
  <c r="AW17"/>
  <c r="AY17"/>
  <c r="BA17"/>
  <c r="BC17"/>
  <c r="BE17"/>
  <c r="BG17"/>
  <c r="BI17"/>
  <c r="BK17"/>
  <c r="BM17"/>
  <c r="BO17"/>
  <c r="AK17"/>
  <c r="AL21"/>
  <c r="AN21"/>
  <c r="AP21"/>
  <c r="AR21"/>
  <c r="AT21"/>
  <c r="AV21"/>
  <c r="AX21"/>
  <c r="AZ21"/>
  <c r="BB21"/>
  <c r="BD21"/>
  <c r="BF21"/>
  <c r="BH21"/>
  <c r="BJ21"/>
  <c r="BL21"/>
  <c r="BN21"/>
  <c r="AM21"/>
  <c r="AO21"/>
  <c r="AQ21"/>
  <c r="AS21"/>
  <c r="AU21"/>
  <c r="AW21"/>
  <c r="AY21"/>
  <c r="BA21"/>
  <c r="BC21"/>
  <c r="BE21"/>
  <c r="BG21"/>
  <c r="BI21"/>
  <c r="BK21"/>
  <c r="BM21"/>
  <c r="BO21"/>
  <c r="AK21"/>
  <c r="AM25"/>
  <c r="AO25"/>
  <c r="AQ25"/>
  <c r="AS25"/>
  <c r="AU25"/>
  <c r="AW25"/>
  <c r="AY25"/>
  <c r="BA25"/>
  <c r="BC25"/>
  <c r="BE25"/>
  <c r="BG25"/>
  <c r="BI25"/>
  <c r="BK25"/>
  <c r="BM25"/>
  <c r="BO25"/>
  <c r="AL25"/>
  <c r="AN25"/>
  <c r="AP25"/>
  <c r="AR25"/>
  <c r="AT25"/>
  <c r="AV25"/>
  <c r="AX25"/>
  <c r="AZ25"/>
  <c r="BB25"/>
  <c r="BD25"/>
  <c r="BF25"/>
  <c r="BH25"/>
  <c r="BJ25"/>
  <c r="BL25"/>
  <c r="BN25"/>
  <c r="AK25"/>
  <c r="AM29"/>
  <c r="AO29"/>
  <c r="AQ29"/>
  <c r="AS29"/>
  <c r="AU29"/>
  <c r="AW29"/>
  <c r="AY29"/>
  <c r="BA29"/>
  <c r="BC29"/>
  <c r="BE29"/>
  <c r="BG29"/>
  <c r="BI29"/>
  <c r="BK29"/>
  <c r="BM29"/>
  <c r="BO29"/>
  <c r="AL29"/>
  <c r="AN29"/>
  <c r="AP29"/>
  <c r="AR29"/>
  <c r="AT29"/>
  <c r="AV29"/>
  <c r="AX29"/>
  <c r="AZ29"/>
  <c r="BB29"/>
  <c r="BD29"/>
  <c r="BF29"/>
  <c r="BH29"/>
  <c r="BJ29"/>
  <c r="BL29"/>
  <c r="BN29"/>
  <c r="AK29"/>
  <c r="AM33"/>
  <c r="AO33"/>
  <c r="AQ33"/>
  <c r="AS33"/>
  <c r="AU33"/>
  <c r="AW33"/>
  <c r="AY33"/>
  <c r="BA33"/>
  <c r="BC33"/>
  <c r="BE33"/>
  <c r="AL33"/>
  <c r="AN33"/>
  <c r="AP33"/>
  <c r="AR33"/>
  <c r="AT33"/>
  <c r="AV33"/>
  <c r="AX33"/>
  <c r="AZ33"/>
  <c r="BB33"/>
  <c r="BD33"/>
  <c r="BF33"/>
  <c r="BH33"/>
  <c r="BJ33"/>
  <c r="BL33"/>
  <c r="BN33"/>
  <c r="BG33"/>
  <c r="BI33"/>
  <c r="BK33"/>
  <c r="BM33"/>
  <c r="BO33"/>
  <c r="AK33"/>
  <c r="AT9" i="3" l="1"/>
  <c r="AT10" s="1"/>
  <c r="AU9"/>
  <c r="AU10" s="1"/>
  <c r="AV9"/>
  <c r="AV10" s="1"/>
  <c r="AW9"/>
  <c r="AW10" s="1"/>
  <c r="AX9"/>
  <c r="AX10" s="1"/>
  <c r="AY9"/>
  <c r="AY10" s="1"/>
  <c r="AZ9"/>
  <c r="AZ10" s="1"/>
  <c r="BA9"/>
  <c r="BA10" s="1"/>
  <c r="BB9"/>
  <c r="BB10" s="1"/>
  <c r="BC9"/>
  <c r="BC10" s="1"/>
  <c r="BD9"/>
  <c r="BD10" s="1"/>
  <c r="BE9"/>
  <c r="BE10" s="1"/>
  <c r="BF9"/>
  <c r="BF10" s="1"/>
  <c r="BG9"/>
  <c r="BG10" s="1"/>
  <c r="BH9"/>
  <c r="BH10" s="1"/>
  <c r="BI9"/>
  <c r="BI10" s="1"/>
  <c r="BJ9"/>
  <c r="BJ10" s="1"/>
  <c r="BK9"/>
  <c r="BK10" s="1"/>
  <c r="BL9"/>
  <c r="BL10" s="1"/>
  <c r="BM9"/>
  <c r="BM10" s="1"/>
  <c r="BN9"/>
  <c r="BN10" s="1"/>
  <c r="BO9"/>
  <c r="BO10" s="1"/>
  <c r="AT9" i="2"/>
  <c r="AT10" s="1"/>
  <c r="AU9"/>
  <c r="AU10" s="1"/>
  <c r="AV9"/>
  <c r="AV10" s="1"/>
  <c r="AW9"/>
  <c r="AW10" s="1"/>
  <c r="AX9"/>
  <c r="AX10" s="1"/>
  <c r="AY9"/>
  <c r="AY10" s="1"/>
  <c r="AZ9"/>
  <c r="AZ10" s="1"/>
  <c r="BA9"/>
  <c r="BA10" s="1"/>
  <c r="BB9"/>
  <c r="BB10" s="1"/>
  <c r="BC9"/>
  <c r="BC10" s="1"/>
  <c r="BD9"/>
  <c r="BD10" s="1"/>
  <c r="BE9"/>
  <c r="BE10" s="1"/>
  <c r="BF9"/>
  <c r="BF10" s="1"/>
  <c r="BG9"/>
  <c r="BG10" s="1"/>
  <c r="BH9"/>
  <c r="BH10" s="1"/>
  <c r="BI9"/>
  <c r="BI10" s="1"/>
  <c r="BJ9"/>
  <c r="BJ10" s="1"/>
  <c r="BK9"/>
  <c r="BK10" s="1"/>
  <c r="BL9"/>
  <c r="BL10" s="1"/>
  <c r="BM9"/>
  <c r="BM10" s="1"/>
  <c r="BN9"/>
  <c r="BN10" s="1"/>
  <c r="BO9"/>
  <c r="BO10" s="1"/>
  <c r="BN9" i="1"/>
  <c r="BN10" s="1"/>
  <c r="BJ9"/>
  <c r="BJ10" s="1"/>
  <c r="BF9"/>
  <c r="BF10" s="1"/>
  <c r="BB9"/>
  <c r="BB10" s="1"/>
  <c r="AX9"/>
  <c r="AX10" s="1"/>
  <c r="AT9"/>
  <c r="AT10" s="1"/>
  <c r="BK9"/>
  <c r="BK10" s="1"/>
  <c r="BG9"/>
  <c r="BG10" s="1"/>
  <c r="BC9"/>
  <c r="BC10" s="1"/>
  <c r="AY9"/>
  <c r="AY10" s="1"/>
  <c r="AU9"/>
  <c r="AU10" s="1"/>
  <c r="BO9"/>
  <c r="BO10" s="1"/>
  <c r="BL9"/>
  <c r="BL10" s="1"/>
  <c r="BH9"/>
  <c r="BH10" s="1"/>
  <c r="BD9"/>
  <c r="BD10" s="1"/>
  <c r="AZ9"/>
  <c r="AZ10" s="1"/>
  <c r="AV9"/>
  <c r="AV10" s="1"/>
  <c r="BM9"/>
  <c r="BM10" s="1"/>
  <c r="BI9"/>
  <c r="BI10" s="1"/>
  <c r="BE9"/>
  <c r="BE10" s="1"/>
  <c r="BA9"/>
  <c r="BA10" s="1"/>
  <c r="AW9"/>
  <c r="AW10" s="1"/>
</calcChain>
</file>

<file path=xl/sharedStrings.xml><?xml version="1.0" encoding="utf-8"?>
<sst xmlns="http://schemas.openxmlformats.org/spreadsheetml/2006/main" count="405" uniqueCount="28">
  <si>
    <t>กาดนำนำ</t>
  </si>
  <si>
    <t>ระหัดหน่วยงาน</t>
  </si>
  <si>
    <t>ระหัดเมือง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</si>
  <si>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</si>
  <si>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</si>
  <si>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</si>
  <si>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</si>
  <si>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</si>
  <si>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</si>
  <si>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</si>
  <si>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</si>
  <si>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</si>
  <si>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</si>
  <si>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</si>
  <si>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</si>
  <si>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</si>
  <si>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</si>
  <si>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</si>
  <si>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</si>
  <si>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</si>
  <si>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</si>
  <si>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</si>
  <si>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</si>
  <si>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</si>
  <si>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</si>
  <si>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</si>
  <si>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</si>
  <si>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เรียน ท่าน อาจารย์ ครับ ติดปัญหาเมื่อ AH2 มีข้อมูน และ AI2 เป็นหว่างครับ</t>
  </si>
</sst>
</file>

<file path=xl/styles.xml><?xml version="1.0" encoding="utf-8"?>
<styleSheet xmlns="http://schemas.openxmlformats.org/spreadsheetml/2006/main">
  <numFmts count="1">
    <numFmt numFmtId="187" formatCode="_(* #,##0.00_);_(* \(#,##0.00\);_(* &quot;-&quot;??_);_(@_)"/>
  </numFmts>
  <fonts count="9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1"/>
      <name val="Times New Roman"/>
      <family val="1"/>
    </font>
    <font>
      <sz val="11"/>
      <color rgb="FF000000"/>
      <name val="Saysettha Lao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Phetsarath OT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0" fontId="2" fillId="0" borderId="0"/>
    <xf numFmtId="0" fontId="3" fillId="0" borderId="0"/>
  </cellStyleXfs>
  <cellXfs count="79">
    <xf numFmtId="0" fontId="0" fillId="0" borderId="0" xfId="0"/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3" fontId="5" fillId="0" borderId="3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horizontal="right" vertical="center"/>
    </xf>
    <xf numFmtId="1" fontId="4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3" fontId="6" fillId="0" borderId="0" xfId="0" applyNumberFormat="1" applyFont="1" applyFill="1" applyAlignment="1">
      <alignment horizontal="center" vertical="center"/>
    </xf>
    <xf numFmtId="3" fontId="5" fillId="0" borderId="6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vertical="center"/>
    </xf>
    <xf numFmtId="1" fontId="4" fillId="0" borderId="6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3" fontId="5" fillId="0" borderId="4" xfId="0" applyNumberFormat="1" applyFont="1" applyFill="1" applyBorder="1" applyAlignment="1">
      <alignment horizontal="right" vertical="center"/>
    </xf>
    <xf numFmtId="1" fontId="4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0" fontId="0" fillId="0" borderId="5" xfId="0" applyFill="1" applyBorder="1"/>
    <xf numFmtId="3" fontId="5" fillId="0" borderId="5" xfId="0" applyNumberFormat="1" applyFont="1" applyFill="1" applyBorder="1" applyAlignment="1">
      <alignment horizontal="right" vertical="center"/>
    </xf>
    <xf numFmtId="0" fontId="0" fillId="0" borderId="3" xfId="0" applyFill="1" applyBorder="1"/>
    <xf numFmtId="0" fontId="0" fillId="0" borderId="6" xfId="0" applyFill="1" applyBorder="1"/>
    <xf numFmtId="0" fontId="5" fillId="0" borderId="5" xfId="0" applyFont="1" applyFill="1" applyBorder="1" applyAlignment="1">
      <alignment vertical="center"/>
    </xf>
    <xf numFmtId="1" fontId="4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</cellXfs>
  <cellStyles count="4">
    <cellStyle name="Comma 2" xfId="1"/>
    <cellStyle name="Normal" xfId="0" builtinId="0"/>
    <cellStyle name="Normal 2" xfId="2"/>
    <cellStyle name="Normal 3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755106</xdr:colOff>
      <xdr:row>2</xdr:row>
      <xdr:rowOff>84173</xdr:rowOff>
    </xdr:from>
    <xdr:to>
      <xdr:col>33</xdr:col>
      <xdr:colOff>485803</xdr:colOff>
      <xdr:row>3</xdr:row>
      <xdr:rowOff>2815</xdr:rowOff>
    </xdr:to>
    <xdr:sp macro="" textlink="">
      <xdr:nvSpPr>
        <xdr:cNvPr id="2" name="Right Arrow 1"/>
        <xdr:cNvSpPr/>
      </xdr:nvSpPr>
      <xdr:spPr>
        <a:xfrm rot="19928420">
          <a:off x="22557831" y="655673"/>
          <a:ext cx="664147" cy="20439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O34"/>
  <sheetViews>
    <sheetView tabSelected="1" topLeftCell="AA1" workbookViewId="0">
      <selection activeCell="AI5" sqref="AI5"/>
    </sheetView>
  </sheetViews>
  <sheetFormatPr defaultRowHeight="18.75"/>
  <cols>
    <col min="1" max="1" width="9.140625" style="2" bestFit="1" customWidth="1"/>
    <col min="2" max="2" width="9.140625" style="8" bestFit="1" customWidth="1"/>
    <col min="3" max="3" width="9.140625" style="2" bestFit="1" customWidth="1"/>
    <col min="4" max="4" width="9.140625" style="17" bestFit="1" customWidth="1"/>
    <col min="5" max="10" width="9.140625" style="2" bestFit="1" customWidth="1"/>
    <col min="11" max="11" width="12.42578125" style="18" bestFit="1" customWidth="1"/>
    <col min="12" max="12" width="10.140625" style="2" bestFit="1" customWidth="1"/>
    <col min="13" max="14" width="11.28515625" style="2" bestFit="1" customWidth="1"/>
    <col min="15" max="17" width="9.140625" style="2" bestFit="1" customWidth="1"/>
    <col min="18" max="18" width="12.42578125" style="2" bestFit="1" customWidth="1"/>
    <col min="19" max="19" width="11.28515625" style="2" bestFit="1" customWidth="1"/>
    <col min="20" max="20" width="12.42578125" style="2" bestFit="1" customWidth="1"/>
    <col min="21" max="21" width="10.140625" style="2" bestFit="1" customWidth="1"/>
    <col min="22" max="22" width="12.42578125" style="2" bestFit="1" customWidth="1"/>
    <col min="23" max="23" width="11.28515625" style="2" bestFit="1" customWidth="1"/>
    <col min="24" max="24" width="9.140625" style="2" bestFit="1" customWidth="1"/>
    <col min="25" max="25" width="11.28515625" style="2" bestFit="1" customWidth="1"/>
    <col min="26" max="26" width="9.140625" style="2" bestFit="1" customWidth="1"/>
    <col min="27" max="27" width="10.140625" style="2" bestFit="1" customWidth="1"/>
    <col min="28" max="28" width="9.140625" style="2" bestFit="1" customWidth="1"/>
    <col min="29" max="29" width="10.140625" style="2" bestFit="1" customWidth="1"/>
    <col min="30" max="30" width="12.42578125" style="2" bestFit="1" customWidth="1"/>
    <col min="31" max="31" width="9.140625" style="2" bestFit="1" customWidth="1"/>
    <col min="32" max="32" width="12.42578125" style="2" bestFit="1" customWidth="1"/>
    <col min="33" max="33" width="14" style="2" bestFit="1" customWidth="1"/>
    <col min="34" max="34" width="9.85546875" style="2" bestFit="1" customWidth="1"/>
    <col min="35" max="35" width="14" style="2" bestFit="1" customWidth="1"/>
    <col min="36" max="37" width="9.140625" style="2" customWidth="1"/>
    <col min="38" max="45" width="9.140625" style="2" bestFit="1" customWidth="1"/>
    <col min="46" max="46" width="11.28515625" style="2" bestFit="1" customWidth="1"/>
    <col min="47" max="47" width="9.140625" style="2" bestFit="1" customWidth="1"/>
    <col min="48" max="49" width="10.140625" style="2" bestFit="1" customWidth="1"/>
    <col min="50" max="52" width="9.140625" style="2" bestFit="1" customWidth="1"/>
    <col min="53" max="53" width="11.28515625" style="2" bestFit="1" customWidth="1"/>
    <col min="54" max="54" width="10.140625" style="2" bestFit="1" customWidth="1"/>
    <col min="55" max="55" width="11.28515625" style="2" bestFit="1" customWidth="1"/>
    <col min="56" max="56" width="10.140625" style="2" bestFit="1" customWidth="1"/>
    <col min="57" max="57" width="11.28515625" style="2" bestFit="1" customWidth="1"/>
    <col min="58" max="58" width="10.140625" style="2" bestFit="1" customWidth="1"/>
    <col min="59" max="59" width="9.140625" style="2" bestFit="1" customWidth="1"/>
    <col min="60" max="60" width="11.28515625" style="2" bestFit="1" customWidth="1"/>
    <col min="61" max="64" width="9.140625" style="2" bestFit="1" customWidth="1"/>
    <col min="65" max="65" width="11.28515625" style="2" bestFit="1" customWidth="1"/>
    <col min="66" max="66" width="9.140625" style="2" bestFit="1" customWidth="1"/>
    <col min="67" max="67" width="11.28515625" style="2" bestFit="1" customWidth="1"/>
    <col min="68" max="68" width="10.85546875" style="2" customWidth="1"/>
    <col min="69" max="69" width="10" style="2" customWidth="1"/>
    <col min="70" max="70" width="13.5703125" style="2" customWidth="1"/>
    <col min="71" max="71" width="12.42578125" style="2" customWidth="1"/>
    <col min="72" max="72" width="8.5703125" style="2" customWidth="1"/>
    <col min="73" max="73" width="6.5703125" style="2" customWidth="1"/>
    <col min="74" max="74" width="5" style="2" customWidth="1"/>
    <col min="75" max="16384" width="9.140625" style="2"/>
  </cols>
  <sheetData>
    <row r="1" spans="1:67" ht="22.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32"/>
      <c r="AH1" s="2" t="s">
        <v>2</v>
      </c>
      <c r="AI1" s="2" t="s">
        <v>1</v>
      </c>
      <c r="AJ1" s="74" t="s">
        <v>0</v>
      </c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</row>
    <row r="2" spans="1:67" ht="22.5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32"/>
      <c r="AH2" s="2">
        <v>1000000</v>
      </c>
      <c r="AJ2" s="74" t="s">
        <v>0</v>
      </c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</row>
    <row r="3" spans="1:67" ht="22.5">
      <c r="A3" s="33" t="s">
        <v>0</v>
      </c>
      <c r="B3" s="33" t="s">
        <v>0</v>
      </c>
      <c r="C3" s="32"/>
      <c r="D3" s="74" t="s">
        <v>0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32"/>
      <c r="AD3" s="32"/>
      <c r="AE3" s="32"/>
      <c r="AF3" s="32"/>
      <c r="AG3" s="32"/>
      <c r="AH3" s="4"/>
      <c r="AI3" s="2">
        <f>IF(COUNT(_xlnm.Criteria)=0,COUNT($AH$11:$AH$34),IF(AI2="",COUNTIF($AH$11:$AH$34,$AH$2),IF($AH$2="",COUNTIF($AG$11:$AG$34,$AI$2),SUMPRODUCT(--(AH11:AH34=AH2),--(AG11:AG34=AI2)))))</f>
        <v>0</v>
      </c>
      <c r="AJ3" s="33" t="s">
        <v>0</v>
      </c>
      <c r="AK3" s="33" t="s">
        <v>0</v>
      </c>
      <c r="AL3" s="32"/>
      <c r="AM3" s="74" t="s">
        <v>0</v>
      </c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32"/>
      <c r="BM3" s="32"/>
      <c r="BN3" s="32"/>
      <c r="BO3" s="32"/>
    </row>
    <row r="4" spans="1:67" ht="22.5">
      <c r="A4" s="75" t="s">
        <v>0</v>
      </c>
      <c r="B4" s="75"/>
      <c r="AB4" s="17" t="s">
        <v>27</v>
      </c>
      <c r="AD4" s="32"/>
      <c r="AH4" s="5"/>
      <c r="AJ4" s="75" t="s">
        <v>0</v>
      </c>
      <c r="AK4" s="75"/>
      <c r="AM4" s="17"/>
      <c r="AT4" s="18"/>
      <c r="BM4" s="32"/>
    </row>
    <row r="5" spans="1:67" ht="22.5">
      <c r="A5" s="75"/>
      <c r="B5" s="75"/>
      <c r="C5" s="34"/>
      <c r="D5" s="76" t="s">
        <v>0</v>
      </c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34"/>
      <c r="AE5" s="34"/>
      <c r="AI5" s="34"/>
      <c r="AJ5" s="75"/>
      <c r="AK5" s="75"/>
      <c r="AL5" s="34"/>
      <c r="AM5" s="76" t="s">
        <v>0</v>
      </c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34"/>
      <c r="BN5" s="34"/>
    </row>
    <row r="6" spans="1:67" ht="22.5">
      <c r="A6" s="17"/>
      <c r="B6" s="20"/>
      <c r="C6" s="20"/>
      <c r="D6" s="20"/>
      <c r="E6" s="20"/>
      <c r="F6" s="20"/>
      <c r="G6" s="20"/>
      <c r="H6" s="20"/>
      <c r="I6" s="20"/>
      <c r="J6" s="20"/>
      <c r="K6" s="21"/>
      <c r="L6" s="20"/>
      <c r="M6" s="20"/>
      <c r="N6" s="21"/>
      <c r="O6" s="21"/>
      <c r="P6" s="20"/>
      <c r="Q6" s="20"/>
      <c r="R6" s="20"/>
      <c r="S6" s="20"/>
      <c r="T6" s="20"/>
      <c r="U6" s="20"/>
      <c r="V6" s="21"/>
      <c r="W6" s="20"/>
      <c r="X6" s="21"/>
      <c r="Y6" s="20"/>
      <c r="Z6" s="21"/>
      <c r="AA6" s="20"/>
      <c r="AB6" s="21"/>
      <c r="AC6" s="20"/>
      <c r="AD6" s="20"/>
      <c r="AE6" s="20"/>
      <c r="AF6" s="20"/>
      <c r="AG6" s="20"/>
      <c r="AJ6" s="17"/>
      <c r="AK6" s="6"/>
      <c r="AL6" s="6"/>
      <c r="AM6" s="6"/>
      <c r="AN6" s="6"/>
      <c r="AO6" s="6"/>
      <c r="AP6" s="6"/>
      <c r="AQ6" s="6"/>
      <c r="AR6" s="6"/>
      <c r="AS6" s="6"/>
      <c r="AT6" s="7"/>
      <c r="AU6" s="6"/>
      <c r="AV6" s="6"/>
      <c r="AW6" s="7"/>
      <c r="AX6" s="7"/>
      <c r="AY6" s="6"/>
      <c r="AZ6" s="6"/>
      <c r="BA6" s="6"/>
      <c r="BB6" s="6"/>
      <c r="BC6" s="6"/>
      <c r="BD6" s="6"/>
      <c r="BE6" s="7"/>
      <c r="BF6" s="6"/>
      <c r="BG6" s="7"/>
      <c r="BH6" s="6"/>
      <c r="BI6" s="7"/>
      <c r="BJ6" s="6"/>
      <c r="BK6" s="7"/>
      <c r="BL6" s="6"/>
      <c r="BM6" s="6"/>
      <c r="BN6" s="6"/>
      <c r="BO6" s="6"/>
    </row>
    <row r="7" spans="1:67" ht="22.5" customHeight="1">
      <c r="A7" s="64" t="s">
        <v>0</v>
      </c>
      <c r="B7" s="64" t="s">
        <v>0</v>
      </c>
      <c r="C7" s="64" t="s">
        <v>0</v>
      </c>
      <c r="D7" s="64" t="s">
        <v>0</v>
      </c>
      <c r="E7" s="64" t="s">
        <v>0</v>
      </c>
      <c r="F7" s="64" t="s">
        <v>0</v>
      </c>
      <c r="G7" s="64" t="s">
        <v>0</v>
      </c>
      <c r="H7" s="64" t="s">
        <v>0</v>
      </c>
      <c r="I7" s="64" t="s">
        <v>0</v>
      </c>
      <c r="J7" s="64" t="s">
        <v>0</v>
      </c>
      <c r="K7" s="77" t="s">
        <v>0</v>
      </c>
      <c r="L7" s="64" t="s">
        <v>0</v>
      </c>
      <c r="M7" s="64"/>
      <c r="N7" s="64"/>
      <c r="O7" s="64"/>
      <c r="P7" s="64"/>
      <c r="Q7" s="64"/>
      <c r="R7" s="31" t="s">
        <v>0</v>
      </c>
      <c r="S7" s="64" t="s">
        <v>0</v>
      </c>
      <c r="T7" s="31" t="s">
        <v>0</v>
      </c>
      <c r="U7" s="64" t="s">
        <v>0</v>
      </c>
      <c r="V7" s="31" t="s">
        <v>0</v>
      </c>
      <c r="W7" s="64" t="s">
        <v>0</v>
      </c>
      <c r="X7" s="78" t="s">
        <v>0</v>
      </c>
      <c r="Y7" s="78" t="s">
        <v>0</v>
      </c>
      <c r="Z7" s="77" t="s">
        <v>0</v>
      </c>
      <c r="AA7" s="77"/>
      <c r="AB7" s="77"/>
      <c r="AC7" s="77"/>
      <c r="AD7" s="31" t="s">
        <v>0</v>
      </c>
      <c r="AE7" s="64" t="s">
        <v>0</v>
      </c>
      <c r="AF7" s="31" t="s">
        <v>0</v>
      </c>
      <c r="AG7" s="64" t="s">
        <v>1</v>
      </c>
      <c r="AH7" s="67" t="s">
        <v>2</v>
      </c>
      <c r="AJ7" s="70" t="s">
        <v>0</v>
      </c>
      <c r="AK7" s="70" t="s">
        <v>0</v>
      </c>
      <c r="AL7" s="70" t="s">
        <v>0</v>
      </c>
      <c r="AM7" s="70" t="s">
        <v>0</v>
      </c>
      <c r="AN7" s="70" t="s">
        <v>0</v>
      </c>
      <c r="AO7" s="70" t="s">
        <v>0</v>
      </c>
      <c r="AP7" s="70" t="s">
        <v>0</v>
      </c>
      <c r="AQ7" s="70" t="s">
        <v>0</v>
      </c>
      <c r="AR7" s="70" t="s">
        <v>0</v>
      </c>
      <c r="AS7" s="70" t="s">
        <v>0</v>
      </c>
      <c r="AT7" s="72" t="s">
        <v>0</v>
      </c>
      <c r="AU7" s="70" t="s">
        <v>0</v>
      </c>
      <c r="AV7" s="70"/>
      <c r="AW7" s="70"/>
      <c r="AX7" s="70"/>
      <c r="AY7" s="70"/>
      <c r="AZ7" s="70"/>
      <c r="BA7" s="36" t="s">
        <v>0</v>
      </c>
      <c r="BB7" s="70" t="s">
        <v>0</v>
      </c>
      <c r="BC7" s="36" t="s">
        <v>0</v>
      </c>
      <c r="BD7" s="70" t="s">
        <v>0</v>
      </c>
      <c r="BE7" s="36" t="s">
        <v>0</v>
      </c>
      <c r="BF7" s="70" t="s">
        <v>0</v>
      </c>
      <c r="BG7" s="68" t="s">
        <v>0</v>
      </c>
      <c r="BH7" s="68" t="s">
        <v>0</v>
      </c>
      <c r="BI7" s="72" t="s">
        <v>0</v>
      </c>
      <c r="BJ7" s="72"/>
      <c r="BK7" s="72"/>
      <c r="BL7" s="72"/>
      <c r="BM7" s="36" t="s">
        <v>0</v>
      </c>
      <c r="BN7" s="70" t="s">
        <v>0</v>
      </c>
      <c r="BO7" s="36" t="s">
        <v>0</v>
      </c>
    </row>
    <row r="8" spans="1:67" ht="22.5">
      <c r="A8" s="64"/>
      <c r="B8" s="64"/>
      <c r="C8" s="64"/>
      <c r="D8" s="64"/>
      <c r="E8" s="64"/>
      <c r="F8" s="64"/>
      <c r="G8" s="64"/>
      <c r="H8" s="64"/>
      <c r="I8" s="64"/>
      <c r="J8" s="64"/>
      <c r="K8" s="77"/>
      <c r="L8" s="31" t="s">
        <v>0</v>
      </c>
      <c r="M8" s="31" t="s">
        <v>0</v>
      </c>
      <c r="N8" s="31" t="s">
        <v>0</v>
      </c>
      <c r="O8" s="31" t="s">
        <v>0</v>
      </c>
      <c r="P8" s="31" t="s">
        <v>0</v>
      </c>
      <c r="Q8" s="31" t="s">
        <v>0</v>
      </c>
      <c r="R8" s="31" t="s">
        <v>0</v>
      </c>
      <c r="S8" s="64"/>
      <c r="T8" s="31" t="s">
        <v>0</v>
      </c>
      <c r="U8" s="64"/>
      <c r="V8" s="31" t="s">
        <v>0</v>
      </c>
      <c r="W8" s="64"/>
      <c r="X8" s="78"/>
      <c r="Y8" s="78"/>
      <c r="Z8" s="31" t="s">
        <v>0</v>
      </c>
      <c r="AA8" s="31" t="s">
        <v>0</v>
      </c>
      <c r="AB8" s="31" t="s">
        <v>0</v>
      </c>
      <c r="AC8" s="31" t="s">
        <v>0</v>
      </c>
      <c r="AD8" s="31" t="s">
        <v>0</v>
      </c>
      <c r="AE8" s="64"/>
      <c r="AF8" s="31" t="s">
        <v>0</v>
      </c>
      <c r="AG8" s="64"/>
      <c r="AH8" s="67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3"/>
      <c r="AU8" s="37" t="s">
        <v>0</v>
      </c>
      <c r="AV8" s="37" t="s">
        <v>0</v>
      </c>
      <c r="AW8" s="37" t="s">
        <v>0</v>
      </c>
      <c r="AX8" s="37" t="s">
        <v>0</v>
      </c>
      <c r="AY8" s="37" t="s">
        <v>0</v>
      </c>
      <c r="AZ8" s="37" t="s">
        <v>0</v>
      </c>
      <c r="BA8" s="37" t="s">
        <v>0</v>
      </c>
      <c r="BB8" s="71"/>
      <c r="BC8" s="37" t="s">
        <v>0</v>
      </c>
      <c r="BD8" s="71"/>
      <c r="BE8" s="37" t="s">
        <v>0</v>
      </c>
      <c r="BF8" s="71"/>
      <c r="BG8" s="69"/>
      <c r="BH8" s="69"/>
      <c r="BI8" s="37" t="s">
        <v>0</v>
      </c>
      <c r="BJ8" s="37" t="s">
        <v>0</v>
      </c>
      <c r="BK8" s="37" t="s">
        <v>0</v>
      </c>
      <c r="BL8" s="37" t="s">
        <v>0</v>
      </c>
      <c r="BM8" s="37" t="s">
        <v>0</v>
      </c>
      <c r="BN8" s="71"/>
      <c r="BO8" s="37" t="s">
        <v>0</v>
      </c>
    </row>
    <row r="9" spans="1:67" ht="22.5">
      <c r="A9" s="64" t="s">
        <v>0</v>
      </c>
      <c r="B9" s="64"/>
      <c r="C9" s="64"/>
      <c r="D9" s="64"/>
      <c r="E9" s="64"/>
      <c r="F9" s="64"/>
      <c r="G9" s="64"/>
      <c r="H9" s="64"/>
      <c r="I9" s="64"/>
      <c r="J9" s="64"/>
      <c r="K9" s="35">
        <f>SUM(K11:K34)</f>
        <v>40848000</v>
      </c>
      <c r="L9" s="35">
        <f t="shared" ref="L9:AF9" si="0">SUM(L11:L34)</f>
        <v>1263000</v>
      </c>
      <c r="M9" s="35">
        <f t="shared" si="0"/>
        <v>7831680</v>
      </c>
      <c r="N9" s="35">
        <f t="shared" si="0"/>
        <v>5382500</v>
      </c>
      <c r="O9" s="35">
        <f t="shared" si="0"/>
        <v>0</v>
      </c>
      <c r="P9" s="35">
        <f t="shared" si="0"/>
        <v>0</v>
      </c>
      <c r="Q9" s="35">
        <f t="shared" si="0"/>
        <v>0</v>
      </c>
      <c r="R9" s="35">
        <f t="shared" si="0"/>
        <v>55325180</v>
      </c>
      <c r="S9" s="35">
        <f t="shared" si="0"/>
        <v>4426014.4000000013</v>
      </c>
      <c r="T9" s="35">
        <f t="shared" si="0"/>
        <v>50899165.599999979</v>
      </c>
      <c r="U9" s="35">
        <f t="shared" si="0"/>
        <v>1344958.28</v>
      </c>
      <c r="V9" s="35">
        <f t="shared" si="0"/>
        <v>49554207.32</v>
      </c>
      <c r="W9" s="35">
        <f t="shared" si="0"/>
        <v>3534436</v>
      </c>
      <c r="X9" s="35">
        <f t="shared" si="0"/>
        <v>0</v>
      </c>
      <c r="Y9" s="35">
        <f t="shared" si="0"/>
        <v>18240000</v>
      </c>
      <c r="Z9" s="35">
        <f t="shared" si="0"/>
        <v>35</v>
      </c>
      <c r="AA9" s="35">
        <f t="shared" si="0"/>
        <v>1295000</v>
      </c>
      <c r="AB9" s="35">
        <f t="shared" si="0"/>
        <v>14</v>
      </c>
      <c r="AC9" s="35">
        <f t="shared" si="0"/>
        <v>406000</v>
      </c>
      <c r="AD9" s="35">
        <f t="shared" si="0"/>
        <v>73029643.319999993</v>
      </c>
      <c r="AE9" s="35">
        <f t="shared" si="0"/>
        <v>96000</v>
      </c>
      <c r="AF9" s="35">
        <f t="shared" si="0"/>
        <v>72933643.319999993</v>
      </c>
      <c r="AG9" s="65"/>
      <c r="AH9" s="65"/>
      <c r="AJ9" s="71" t="s">
        <v>0</v>
      </c>
      <c r="AK9" s="71"/>
      <c r="AL9" s="71"/>
      <c r="AM9" s="71"/>
      <c r="AN9" s="71"/>
      <c r="AO9" s="71"/>
      <c r="AP9" s="71"/>
      <c r="AQ9" s="71"/>
      <c r="AR9" s="71"/>
      <c r="AS9" s="71"/>
      <c r="AT9" s="38">
        <f>SUM(AT11:AT34)</f>
        <v>0</v>
      </c>
      <c r="AU9" s="38">
        <f t="shared" ref="AU9:BO9" si="1">SUM(AU11:AU34)</f>
        <v>0</v>
      </c>
      <c r="AV9" s="38">
        <f t="shared" si="1"/>
        <v>0</v>
      </c>
      <c r="AW9" s="38">
        <f t="shared" si="1"/>
        <v>0</v>
      </c>
      <c r="AX9" s="38">
        <f t="shared" si="1"/>
        <v>0</v>
      </c>
      <c r="AY9" s="38">
        <f t="shared" si="1"/>
        <v>0</v>
      </c>
      <c r="AZ9" s="38">
        <f t="shared" si="1"/>
        <v>0</v>
      </c>
      <c r="BA9" s="38">
        <f t="shared" si="1"/>
        <v>0</v>
      </c>
      <c r="BB9" s="38">
        <f t="shared" si="1"/>
        <v>0</v>
      </c>
      <c r="BC9" s="38">
        <f t="shared" si="1"/>
        <v>0</v>
      </c>
      <c r="BD9" s="38">
        <f t="shared" si="1"/>
        <v>0</v>
      </c>
      <c r="BE9" s="38">
        <f t="shared" si="1"/>
        <v>0</v>
      </c>
      <c r="BF9" s="38">
        <f t="shared" si="1"/>
        <v>0</v>
      </c>
      <c r="BG9" s="38">
        <f t="shared" si="1"/>
        <v>0</v>
      </c>
      <c r="BH9" s="38">
        <f t="shared" si="1"/>
        <v>0</v>
      </c>
      <c r="BI9" s="38">
        <f t="shared" si="1"/>
        <v>0</v>
      </c>
      <c r="BJ9" s="38">
        <f t="shared" si="1"/>
        <v>0</v>
      </c>
      <c r="BK9" s="38">
        <f t="shared" si="1"/>
        <v>0</v>
      </c>
      <c r="BL9" s="38">
        <f t="shared" si="1"/>
        <v>0</v>
      </c>
      <c r="BM9" s="38">
        <f t="shared" si="1"/>
        <v>0</v>
      </c>
      <c r="BN9" s="38">
        <f t="shared" si="1"/>
        <v>0</v>
      </c>
      <c r="BO9" s="38">
        <f t="shared" si="1"/>
        <v>0</v>
      </c>
    </row>
    <row r="10" spans="1:67" ht="22.5">
      <c r="A10" s="64" t="s">
        <v>0</v>
      </c>
      <c r="B10" s="64"/>
      <c r="C10" s="64"/>
      <c r="D10" s="64"/>
      <c r="E10" s="64"/>
      <c r="F10" s="64"/>
      <c r="G10" s="64"/>
      <c r="H10" s="64"/>
      <c r="I10" s="64"/>
      <c r="J10" s="64"/>
      <c r="K10" s="30">
        <f>K9*3</f>
        <v>122544000</v>
      </c>
      <c r="L10" s="30">
        <f t="shared" ref="L10:AF10" si="2">L9*3</f>
        <v>3789000</v>
      </c>
      <c r="M10" s="30">
        <f t="shared" si="2"/>
        <v>23495040</v>
      </c>
      <c r="N10" s="30">
        <f t="shared" si="2"/>
        <v>16147500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165975540</v>
      </c>
      <c r="S10" s="30">
        <f t="shared" si="2"/>
        <v>13278043.200000003</v>
      </c>
      <c r="T10" s="30">
        <f t="shared" si="2"/>
        <v>152697496.79999995</v>
      </c>
      <c r="U10" s="30">
        <f t="shared" si="2"/>
        <v>4034874.84</v>
      </c>
      <c r="V10" s="30">
        <f t="shared" si="2"/>
        <v>148662621.96000001</v>
      </c>
      <c r="W10" s="30">
        <f t="shared" si="2"/>
        <v>10603308</v>
      </c>
      <c r="X10" s="30">
        <f t="shared" si="2"/>
        <v>0</v>
      </c>
      <c r="Y10" s="30">
        <f t="shared" si="2"/>
        <v>54720000</v>
      </c>
      <c r="Z10" s="30">
        <f t="shared" si="2"/>
        <v>105</v>
      </c>
      <c r="AA10" s="30">
        <f t="shared" si="2"/>
        <v>3885000</v>
      </c>
      <c r="AB10" s="30">
        <f t="shared" si="2"/>
        <v>42</v>
      </c>
      <c r="AC10" s="30">
        <f t="shared" si="2"/>
        <v>1218000</v>
      </c>
      <c r="AD10" s="30">
        <f t="shared" si="2"/>
        <v>219088929.95999998</v>
      </c>
      <c r="AE10" s="30">
        <f t="shared" si="2"/>
        <v>288000</v>
      </c>
      <c r="AF10" s="30">
        <f t="shared" si="2"/>
        <v>218800929.95999998</v>
      </c>
      <c r="AG10" s="66"/>
      <c r="AH10" s="66"/>
      <c r="AJ10" s="63" t="s">
        <v>0</v>
      </c>
      <c r="AK10" s="63"/>
      <c r="AL10" s="63"/>
      <c r="AM10" s="63"/>
      <c r="AN10" s="63"/>
      <c r="AO10" s="63"/>
      <c r="AP10" s="63"/>
      <c r="AQ10" s="63"/>
      <c r="AR10" s="63"/>
      <c r="AS10" s="63"/>
      <c r="AT10" s="19">
        <f>AT9*3</f>
        <v>0</v>
      </c>
      <c r="AU10" s="19">
        <f t="shared" ref="AU10:BO10" si="3">AU9*3</f>
        <v>0</v>
      </c>
      <c r="AV10" s="19">
        <f t="shared" si="3"/>
        <v>0</v>
      </c>
      <c r="AW10" s="19">
        <f t="shared" si="3"/>
        <v>0</v>
      </c>
      <c r="AX10" s="19">
        <f t="shared" si="3"/>
        <v>0</v>
      </c>
      <c r="AY10" s="19">
        <f t="shared" si="3"/>
        <v>0</v>
      </c>
      <c r="AZ10" s="19">
        <f t="shared" si="3"/>
        <v>0</v>
      </c>
      <c r="BA10" s="19">
        <f t="shared" si="3"/>
        <v>0</v>
      </c>
      <c r="BB10" s="19">
        <f t="shared" si="3"/>
        <v>0</v>
      </c>
      <c r="BC10" s="19">
        <f t="shared" si="3"/>
        <v>0</v>
      </c>
      <c r="BD10" s="19">
        <f t="shared" si="3"/>
        <v>0</v>
      </c>
      <c r="BE10" s="19">
        <f t="shared" si="3"/>
        <v>0</v>
      </c>
      <c r="BF10" s="19">
        <f t="shared" si="3"/>
        <v>0</v>
      </c>
      <c r="BG10" s="19">
        <f t="shared" si="3"/>
        <v>0</v>
      </c>
      <c r="BH10" s="19">
        <f t="shared" si="3"/>
        <v>0</v>
      </c>
      <c r="BI10" s="19">
        <f t="shared" si="3"/>
        <v>0</v>
      </c>
      <c r="BJ10" s="19">
        <f t="shared" si="3"/>
        <v>0</v>
      </c>
      <c r="BK10" s="19">
        <f t="shared" si="3"/>
        <v>0</v>
      </c>
      <c r="BL10" s="19">
        <f t="shared" si="3"/>
        <v>0</v>
      </c>
      <c r="BM10" s="19">
        <f t="shared" si="3"/>
        <v>0</v>
      </c>
      <c r="BN10" s="19">
        <f t="shared" si="3"/>
        <v>0</v>
      </c>
      <c r="BO10" s="19">
        <f t="shared" si="3"/>
        <v>0</v>
      </c>
    </row>
    <row r="11" spans="1:67" ht="22.5">
      <c r="A11" s="23">
        <v>1</v>
      </c>
      <c r="B11" s="24" t="s">
        <v>3</v>
      </c>
      <c r="C11" s="25"/>
      <c r="D11" s="26"/>
      <c r="E11" s="25"/>
      <c r="F11" s="23"/>
      <c r="G11" s="25">
        <v>29</v>
      </c>
      <c r="H11" s="23">
        <v>3</v>
      </c>
      <c r="I11" s="23">
        <v>10</v>
      </c>
      <c r="J11" s="23">
        <v>387</v>
      </c>
      <c r="K11" s="27">
        <v>1857600</v>
      </c>
      <c r="L11" s="27">
        <v>29000</v>
      </c>
      <c r="M11" s="27">
        <v>371520</v>
      </c>
      <c r="N11" s="27">
        <v>290000</v>
      </c>
      <c r="O11" s="27">
        <v>0</v>
      </c>
      <c r="P11" s="27">
        <v>0</v>
      </c>
      <c r="Q11" s="27">
        <v>0</v>
      </c>
      <c r="R11" s="27">
        <v>2548120</v>
      </c>
      <c r="S11" s="27">
        <v>203849.60000000001</v>
      </c>
      <c r="T11" s="27">
        <v>2344270.4</v>
      </c>
      <c r="U11" s="27">
        <v>67213.52</v>
      </c>
      <c r="V11" s="27">
        <v>2277056.88</v>
      </c>
      <c r="W11" s="27">
        <v>0</v>
      </c>
      <c r="X11" s="27">
        <v>0</v>
      </c>
      <c r="Y11" s="27">
        <v>760000</v>
      </c>
      <c r="Z11" s="27">
        <v>0</v>
      </c>
      <c r="AA11" s="27">
        <v>0</v>
      </c>
      <c r="AB11" s="27">
        <v>0</v>
      </c>
      <c r="AC11" s="27">
        <v>0</v>
      </c>
      <c r="AD11" s="27">
        <v>3037056.88</v>
      </c>
      <c r="AE11" s="27">
        <v>4000</v>
      </c>
      <c r="AF11" s="27">
        <v>3033056.88</v>
      </c>
      <c r="AG11" s="28">
        <v>1000000</v>
      </c>
      <c r="AH11" s="29">
        <v>1</v>
      </c>
      <c r="AI11" s="2" t="str">
        <f t="array" ref="AI11">IF(ROWS(AI$11:AI11)&gt;$AI$3,"",SMALL(IF(IF(COUNT(_xlnm.Criteria)=0,$AH$11:$AH$34&lt;&gt;"",IF($AH$2&lt;&gt;"",$AH$11:$AH$34=$AH$2,IF($AI$2&lt;&gt;"",$AG$11:$AG$34=$AI$2))),ROW($AH$11:$AH$34)-ROW($AH$11)+1),ROWS(AI$11:AI11)))</f>
        <v/>
      </c>
      <c r="AJ11" s="50" t="str">
        <f>IF(N($AI11),ROWS(AJ$11:AJ11),"")</f>
        <v/>
      </c>
      <c r="AK11" s="55" t="str">
        <f>IF(N($AJ11),INDEX(B$11:B$34,$AI11),"")</f>
        <v/>
      </c>
      <c r="AL11" s="56" t="str">
        <f t="shared" ref="AL11:BO19" si="4">IF(N($AJ11),INDEX(C$11:C$34,$AI11),"")</f>
        <v/>
      </c>
      <c r="AM11" s="56" t="str">
        <f t="shared" si="4"/>
        <v/>
      </c>
      <c r="AN11" s="56" t="str">
        <f t="shared" si="4"/>
        <v/>
      </c>
      <c r="AO11" s="56" t="str">
        <f t="shared" si="4"/>
        <v/>
      </c>
      <c r="AP11" s="51" t="str">
        <f t="shared" si="4"/>
        <v/>
      </c>
      <c r="AQ11" s="50" t="str">
        <f t="shared" si="4"/>
        <v/>
      </c>
      <c r="AR11" s="50" t="str">
        <f t="shared" si="4"/>
        <v/>
      </c>
      <c r="AS11" s="50" t="str">
        <f t="shared" si="4"/>
        <v/>
      </c>
      <c r="AT11" s="57" t="str">
        <f t="shared" si="4"/>
        <v/>
      </c>
      <c r="AU11" s="57" t="str">
        <f t="shared" si="4"/>
        <v/>
      </c>
      <c r="AV11" s="57" t="str">
        <f t="shared" si="4"/>
        <v/>
      </c>
      <c r="AW11" s="57" t="str">
        <f t="shared" si="4"/>
        <v/>
      </c>
      <c r="AX11" s="57" t="str">
        <f t="shared" si="4"/>
        <v/>
      </c>
      <c r="AY11" s="57" t="str">
        <f t="shared" si="4"/>
        <v/>
      </c>
      <c r="AZ11" s="57" t="str">
        <f t="shared" si="4"/>
        <v/>
      </c>
      <c r="BA11" s="57" t="str">
        <f t="shared" si="4"/>
        <v/>
      </c>
      <c r="BB11" s="57" t="str">
        <f t="shared" si="4"/>
        <v/>
      </c>
      <c r="BC11" s="57" t="str">
        <f t="shared" si="4"/>
        <v/>
      </c>
      <c r="BD11" s="57" t="str">
        <f t="shared" si="4"/>
        <v/>
      </c>
      <c r="BE11" s="57" t="str">
        <f t="shared" si="4"/>
        <v/>
      </c>
      <c r="BF11" s="57" t="str">
        <f t="shared" si="4"/>
        <v/>
      </c>
      <c r="BG11" s="57" t="str">
        <f t="shared" si="4"/>
        <v/>
      </c>
      <c r="BH11" s="57" t="str">
        <f t="shared" si="4"/>
        <v/>
      </c>
      <c r="BI11" s="57" t="str">
        <f t="shared" si="4"/>
        <v/>
      </c>
      <c r="BJ11" s="57" t="str">
        <f t="shared" si="4"/>
        <v/>
      </c>
      <c r="BK11" s="57" t="str">
        <f t="shared" si="4"/>
        <v/>
      </c>
      <c r="BL11" s="57" t="str">
        <f t="shared" si="4"/>
        <v/>
      </c>
      <c r="BM11" s="57" t="str">
        <f t="shared" si="4"/>
        <v/>
      </c>
      <c r="BN11" s="57" t="str">
        <f t="shared" si="4"/>
        <v/>
      </c>
      <c r="BO11" s="57" t="str">
        <f t="shared" si="4"/>
        <v/>
      </c>
    </row>
    <row r="12" spans="1:67" ht="22.5">
      <c r="A12" s="38">
        <v>2</v>
      </c>
      <c r="B12" s="9" t="s">
        <v>4</v>
      </c>
      <c r="C12" s="37"/>
      <c r="D12" s="15"/>
      <c r="E12" s="37"/>
      <c r="F12" s="38"/>
      <c r="G12" s="37">
        <v>27</v>
      </c>
      <c r="H12" s="38">
        <v>3</v>
      </c>
      <c r="I12" s="38">
        <v>9</v>
      </c>
      <c r="J12" s="38">
        <v>372</v>
      </c>
      <c r="K12" s="10">
        <v>1785600</v>
      </c>
      <c r="L12" s="10">
        <v>29000</v>
      </c>
      <c r="M12" s="10">
        <v>357120</v>
      </c>
      <c r="N12" s="10">
        <v>270000</v>
      </c>
      <c r="O12" s="10">
        <v>0</v>
      </c>
      <c r="P12" s="10">
        <v>0</v>
      </c>
      <c r="Q12" s="10">
        <v>0</v>
      </c>
      <c r="R12" s="10">
        <v>2441720</v>
      </c>
      <c r="S12" s="10">
        <v>195337.60000000001</v>
      </c>
      <c r="T12" s="10">
        <v>2246382.4</v>
      </c>
      <c r="U12" s="10">
        <v>62319.119999999995</v>
      </c>
      <c r="V12" s="10">
        <v>2184063.2799999998</v>
      </c>
      <c r="W12" s="10">
        <v>0</v>
      </c>
      <c r="X12" s="10">
        <v>0</v>
      </c>
      <c r="Y12" s="10">
        <v>760000</v>
      </c>
      <c r="Z12" s="10">
        <v>0</v>
      </c>
      <c r="AA12" s="10">
        <v>0</v>
      </c>
      <c r="AB12" s="10">
        <v>1</v>
      </c>
      <c r="AC12" s="10">
        <v>29000</v>
      </c>
      <c r="AD12" s="10">
        <v>2973063.28</v>
      </c>
      <c r="AE12" s="10">
        <v>4000</v>
      </c>
      <c r="AF12" s="10">
        <v>2969063.28</v>
      </c>
      <c r="AG12" s="14">
        <v>2000000</v>
      </c>
      <c r="AH12" s="1">
        <v>2</v>
      </c>
      <c r="AI12" s="2" t="str">
        <f t="array" ref="AI12">IF(ROWS(AI$11:AI12)&gt;$AI$3,"",SMALL(IF(IF(COUNT(_xlnm.Criteria)=0,$AH$11:$AH$34&lt;&gt;"",IF($AH$2&lt;&gt;"",$AH$11:$AH$34=$AH$2,IF($AI$2&lt;&gt;"",$AG$11:$AG$34=$AI$2))),ROW($AH$11:$AH$34)-ROW($AH$11)+1),ROWS(AI$11:AI12)))</f>
        <v/>
      </c>
      <c r="AJ12" s="53" t="str">
        <f>IF(N($AI12),ROWS(AJ$11:AJ12),"")</f>
        <v/>
      </c>
      <c r="AK12" s="9" t="str">
        <f t="shared" ref="AK12:AK34" si="5">IF(N($AJ12),INDEX(B$11:B$34,$AI12),"")</f>
        <v/>
      </c>
      <c r="AL12" s="58" t="str">
        <f t="shared" si="4"/>
        <v/>
      </c>
      <c r="AM12" s="58" t="str">
        <f t="shared" si="4"/>
        <v/>
      </c>
      <c r="AN12" s="58" t="str">
        <f t="shared" si="4"/>
        <v/>
      </c>
      <c r="AO12" s="58" t="str">
        <f t="shared" si="4"/>
        <v/>
      </c>
      <c r="AP12" s="52" t="str">
        <f t="shared" si="4"/>
        <v/>
      </c>
      <c r="AQ12" s="53" t="str">
        <f t="shared" si="4"/>
        <v/>
      </c>
      <c r="AR12" s="53" t="str">
        <f t="shared" si="4"/>
        <v/>
      </c>
      <c r="AS12" s="53" t="str">
        <f t="shared" si="4"/>
        <v/>
      </c>
      <c r="AT12" s="10" t="str">
        <f t="shared" si="4"/>
        <v/>
      </c>
      <c r="AU12" s="10" t="str">
        <f t="shared" si="4"/>
        <v/>
      </c>
      <c r="AV12" s="10" t="str">
        <f t="shared" si="4"/>
        <v/>
      </c>
      <c r="AW12" s="10" t="str">
        <f t="shared" si="4"/>
        <v/>
      </c>
      <c r="AX12" s="10" t="str">
        <f t="shared" si="4"/>
        <v/>
      </c>
      <c r="AY12" s="10" t="str">
        <f t="shared" si="4"/>
        <v/>
      </c>
      <c r="AZ12" s="10" t="str">
        <f t="shared" si="4"/>
        <v/>
      </c>
      <c r="BA12" s="10" t="str">
        <f t="shared" si="4"/>
        <v/>
      </c>
      <c r="BB12" s="10" t="str">
        <f t="shared" si="4"/>
        <v/>
      </c>
      <c r="BC12" s="10" t="str">
        <f t="shared" si="4"/>
        <v/>
      </c>
      <c r="BD12" s="10" t="str">
        <f t="shared" si="4"/>
        <v/>
      </c>
      <c r="BE12" s="10" t="str">
        <f t="shared" si="4"/>
        <v/>
      </c>
      <c r="BF12" s="10" t="str">
        <f t="shared" si="4"/>
        <v/>
      </c>
      <c r="BG12" s="10" t="str">
        <f t="shared" si="4"/>
        <v/>
      </c>
      <c r="BH12" s="10" t="str">
        <f t="shared" si="4"/>
        <v/>
      </c>
      <c r="BI12" s="10" t="str">
        <f t="shared" si="4"/>
        <v/>
      </c>
      <c r="BJ12" s="10" t="str">
        <f t="shared" si="4"/>
        <v/>
      </c>
      <c r="BK12" s="10" t="str">
        <f t="shared" si="4"/>
        <v/>
      </c>
      <c r="BL12" s="10" t="str">
        <f t="shared" si="4"/>
        <v/>
      </c>
      <c r="BM12" s="10" t="str">
        <f t="shared" si="4"/>
        <v/>
      </c>
      <c r="BN12" s="10" t="str">
        <f t="shared" si="4"/>
        <v/>
      </c>
      <c r="BO12" s="10" t="str">
        <f t="shared" si="4"/>
        <v/>
      </c>
    </row>
    <row r="13" spans="1:67" ht="22.5">
      <c r="A13" s="38">
        <v>3</v>
      </c>
      <c r="B13" s="9" t="s">
        <v>5</v>
      </c>
      <c r="C13" s="37"/>
      <c r="D13" s="15"/>
      <c r="E13" s="37"/>
      <c r="F13" s="38"/>
      <c r="G13" s="37">
        <v>26</v>
      </c>
      <c r="H13" s="38">
        <v>3</v>
      </c>
      <c r="I13" s="38">
        <v>9</v>
      </c>
      <c r="J13" s="38">
        <v>372</v>
      </c>
      <c r="K13" s="10">
        <v>1785600</v>
      </c>
      <c r="L13" s="10">
        <v>59000</v>
      </c>
      <c r="M13" s="10">
        <v>357120</v>
      </c>
      <c r="N13" s="10">
        <v>260000</v>
      </c>
      <c r="O13" s="10">
        <v>0</v>
      </c>
      <c r="P13" s="10">
        <v>0</v>
      </c>
      <c r="Q13" s="10">
        <v>0</v>
      </c>
      <c r="R13" s="10">
        <v>2461720</v>
      </c>
      <c r="S13" s="10">
        <v>196937.60000000001</v>
      </c>
      <c r="T13" s="10">
        <v>2264782.4</v>
      </c>
      <c r="U13" s="10">
        <v>63239.119999999995</v>
      </c>
      <c r="V13" s="10">
        <v>2201543.2799999998</v>
      </c>
      <c r="W13" s="10">
        <v>0</v>
      </c>
      <c r="X13" s="10">
        <v>0</v>
      </c>
      <c r="Y13" s="10">
        <v>760000</v>
      </c>
      <c r="Z13" s="10">
        <v>0</v>
      </c>
      <c r="AA13" s="10">
        <v>0</v>
      </c>
      <c r="AB13" s="10">
        <v>0</v>
      </c>
      <c r="AC13" s="10">
        <v>0</v>
      </c>
      <c r="AD13" s="10">
        <v>2961543.28</v>
      </c>
      <c r="AE13" s="10">
        <v>4000</v>
      </c>
      <c r="AF13" s="10">
        <v>2957543.28</v>
      </c>
      <c r="AG13" s="14">
        <v>2000000</v>
      </c>
      <c r="AH13" s="1">
        <v>2</v>
      </c>
      <c r="AI13" s="2" t="str">
        <f t="array" ref="AI13">IF(ROWS(AI$11:AI13)&gt;$AI$3,"",SMALL(IF(IF(COUNT(_xlnm.Criteria)=0,$AH$11:$AH$34&lt;&gt;"",IF($AH$2&lt;&gt;"",$AH$11:$AH$34=$AH$2,IF($AI$2&lt;&gt;"",$AG$11:$AG$34=$AI$2))),ROW($AH$11:$AH$34)-ROW($AH$11)+1),ROWS(AI$11:AI13)))</f>
        <v/>
      </c>
      <c r="AJ13" s="53" t="str">
        <f>IF(N($AI13),ROWS(AJ$11:AJ13),"")</f>
        <v/>
      </c>
      <c r="AK13" s="9" t="str">
        <f t="shared" si="5"/>
        <v/>
      </c>
      <c r="AL13" s="58" t="str">
        <f t="shared" si="4"/>
        <v/>
      </c>
      <c r="AM13" s="58" t="str">
        <f t="shared" si="4"/>
        <v/>
      </c>
      <c r="AN13" s="58" t="str">
        <f t="shared" si="4"/>
        <v/>
      </c>
      <c r="AO13" s="58" t="str">
        <f t="shared" si="4"/>
        <v/>
      </c>
      <c r="AP13" s="52" t="str">
        <f t="shared" si="4"/>
        <v/>
      </c>
      <c r="AQ13" s="53" t="str">
        <f t="shared" si="4"/>
        <v/>
      </c>
      <c r="AR13" s="53" t="str">
        <f t="shared" si="4"/>
        <v/>
      </c>
      <c r="AS13" s="53" t="str">
        <f t="shared" si="4"/>
        <v/>
      </c>
      <c r="AT13" s="10" t="str">
        <f t="shared" si="4"/>
        <v/>
      </c>
      <c r="AU13" s="10" t="str">
        <f t="shared" si="4"/>
        <v/>
      </c>
      <c r="AV13" s="10" t="str">
        <f t="shared" si="4"/>
        <v/>
      </c>
      <c r="AW13" s="10" t="str">
        <f t="shared" si="4"/>
        <v/>
      </c>
      <c r="AX13" s="10" t="str">
        <f t="shared" si="4"/>
        <v/>
      </c>
      <c r="AY13" s="10" t="str">
        <f t="shared" si="4"/>
        <v/>
      </c>
      <c r="AZ13" s="10" t="str">
        <f t="shared" si="4"/>
        <v/>
      </c>
      <c r="BA13" s="10" t="str">
        <f t="shared" si="4"/>
        <v/>
      </c>
      <c r="BB13" s="10" t="str">
        <f t="shared" si="4"/>
        <v/>
      </c>
      <c r="BC13" s="10" t="str">
        <f t="shared" si="4"/>
        <v/>
      </c>
      <c r="BD13" s="10" t="str">
        <f t="shared" si="4"/>
        <v/>
      </c>
      <c r="BE13" s="10" t="str">
        <f t="shared" si="4"/>
        <v/>
      </c>
      <c r="BF13" s="10" t="str">
        <f t="shared" si="4"/>
        <v/>
      </c>
      <c r="BG13" s="10" t="str">
        <f t="shared" si="4"/>
        <v/>
      </c>
      <c r="BH13" s="10" t="str">
        <f t="shared" si="4"/>
        <v/>
      </c>
      <c r="BI13" s="10" t="str">
        <f t="shared" si="4"/>
        <v/>
      </c>
      <c r="BJ13" s="10" t="str">
        <f t="shared" si="4"/>
        <v/>
      </c>
      <c r="BK13" s="10" t="str">
        <f t="shared" si="4"/>
        <v/>
      </c>
      <c r="BL13" s="10" t="str">
        <f t="shared" si="4"/>
        <v/>
      </c>
      <c r="BM13" s="10" t="str">
        <f t="shared" si="4"/>
        <v/>
      </c>
      <c r="BN13" s="10" t="str">
        <f t="shared" si="4"/>
        <v/>
      </c>
      <c r="BO13" s="10" t="str">
        <f t="shared" si="4"/>
        <v/>
      </c>
    </row>
    <row r="14" spans="1:67" ht="22.5">
      <c r="A14" s="38">
        <v>4</v>
      </c>
      <c r="B14" s="9" t="s">
        <v>6</v>
      </c>
      <c r="C14" s="37"/>
      <c r="D14" s="15"/>
      <c r="E14" s="37"/>
      <c r="F14" s="38"/>
      <c r="G14" s="37">
        <v>31</v>
      </c>
      <c r="H14" s="38">
        <v>2</v>
      </c>
      <c r="I14" s="38">
        <v>15</v>
      </c>
      <c r="J14" s="38">
        <v>365</v>
      </c>
      <c r="K14" s="10">
        <v>1752000</v>
      </c>
      <c r="L14" s="10">
        <v>137000</v>
      </c>
      <c r="M14" s="10">
        <v>350400</v>
      </c>
      <c r="N14" s="10">
        <v>310000</v>
      </c>
      <c r="O14" s="10">
        <v>0</v>
      </c>
      <c r="P14" s="10">
        <v>0</v>
      </c>
      <c r="Q14" s="10">
        <v>0</v>
      </c>
      <c r="R14" s="10">
        <v>2549400</v>
      </c>
      <c r="S14" s="10">
        <v>203952</v>
      </c>
      <c r="T14" s="10">
        <v>2345448</v>
      </c>
      <c r="U14" s="10">
        <v>67272.400000000009</v>
      </c>
      <c r="V14" s="10">
        <v>2278175.6</v>
      </c>
      <c r="W14" s="10">
        <v>0</v>
      </c>
      <c r="X14" s="10">
        <v>0</v>
      </c>
      <c r="Y14" s="10">
        <v>760000</v>
      </c>
      <c r="Z14" s="10">
        <v>2</v>
      </c>
      <c r="AA14" s="10">
        <v>74000</v>
      </c>
      <c r="AB14" s="10">
        <v>1</v>
      </c>
      <c r="AC14" s="10">
        <v>29000</v>
      </c>
      <c r="AD14" s="10">
        <v>3141175.6</v>
      </c>
      <c r="AE14" s="10">
        <v>4000</v>
      </c>
      <c r="AF14" s="10">
        <v>3137175.6</v>
      </c>
      <c r="AG14" s="14">
        <v>1000000</v>
      </c>
      <c r="AH14" s="1">
        <v>1</v>
      </c>
      <c r="AI14" s="2" t="str">
        <f t="array" ref="AI14">IF(ROWS(AI$11:AI14)&gt;$AI$3,"",SMALL(IF(IF(COUNT(_xlnm.Criteria)=0,$AH$11:$AH$34&lt;&gt;"",IF($AH$2&lt;&gt;"",$AH$11:$AH$34=$AH$2,IF($AI$2&lt;&gt;"",$AG$11:$AG$34=$AI$2))),ROW($AH$11:$AH$34)-ROW($AH$11)+1),ROWS(AI$11:AI14)))</f>
        <v/>
      </c>
      <c r="AJ14" s="53" t="str">
        <f>IF(N($AI14),ROWS(AJ$11:AJ14),"")</f>
        <v/>
      </c>
      <c r="AK14" s="9" t="str">
        <f t="shared" si="5"/>
        <v/>
      </c>
      <c r="AL14" s="58" t="str">
        <f t="shared" si="4"/>
        <v/>
      </c>
      <c r="AM14" s="58" t="str">
        <f t="shared" si="4"/>
        <v/>
      </c>
      <c r="AN14" s="58" t="str">
        <f t="shared" si="4"/>
        <v/>
      </c>
      <c r="AO14" s="58" t="str">
        <f t="shared" si="4"/>
        <v/>
      </c>
      <c r="AP14" s="52" t="str">
        <f t="shared" si="4"/>
        <v/>
      </c>
      <c r="AQ14" s="53" t="str">
        <f t="shared" si="4"/>
        <v/>
      </c>
      <c r="AR14" s="53" t="str">
        <f t="shared" si="4"/>
        <v/>
      </c>
      <c r="AS14" s="53" t="str">
        <f t="shared" si="4"/>
        <v/>
      </c>
      <c r="AT14" s="10" t="str">
        <f t="shared" si="4"/>
        <v/>
      </c>
      <c r="AU14" s="10" t="str">
        <f t="shared" si="4"/>
        <v/>
      </c>
      <c r="AV14" s="10" t="str">
        <f t="shared" si="4"/>
        <v/>
      </c>
      <c r="AW14" s="10" t="str">
        <f t="shared" si="4"/>
        <v/>
      </c>
      <c r="AX14" s="10" t="str">
        <f t="shared" si="4"/>
        <v/>
      </c>
      <c r="AY14" s="10" t="str">
        <f t="shared" si="4"/>
        <v/>
      </c>
      <c r="AZ14" s="10" t="str">
        <f t="shared" si="4"/>
        <v/>
      </c>
      <c r="BA14" s="10" t="str">
        <f t="shared" si="4"/>
        <v/>
      </c>
      <c r="BB14" s="10" t="str">
        <f t="shared" si="4"/>
        <v/>
      </c>
      <c r="BC14" s="10" t="str">
        <f t="shared" si="4"/>
        <v/>
      </c>
      <c r="BD14" s="10" t="str">
        <f t="shared" si="4"/>
        <v/>
      </c>
      <c r="BE14" s="10" t="str">
        <f t="shared" si="4"/>
        <v/>
      </c>
      <c r="BF14" s="10" t="str">
        <f t="shared" si="4"/>
        <v/>
      </c>
      <c r="BG14" s="10" t="str">
        <f t="shared" si="4"/>
        <v/>
      </c>
      <c r="BH14" s="10" t="str">
        <f t="shared" si="4"/>
        <v/>
      </c>
      <c r="BI14" s="10" t="str">
        <f t="shared" si="4"/>
        <v/>
      </c>
      <c r="BJ14" s="10" t="str">
        <f t="shared" si="4"/>
        <v/>
      </c>
      <c r="BK14" s="10" t="str">
        <f t="shared" si="4"/>
        <v/>
      </c>
      <c r="BL14" s="10" t="str">
        <f t="shared" si="4"/>
        <v/>
      </c>
      <c r="BM14" s="10" t="str">
        <f t="shared" si="4"/>
        <v/>
      </c>
      <c r="BN14" s="10" t="str">
        <f t="shared" si="4"/>
        <v/>
      </c>
      <c r="BO14" s="10" t="str">
        <f t="shared" si="4"/>
        <v/>
      </c>
    </row>
    <row r="15" spans="1:67" ht="22.5">
      <c r="A15" s="38">
        <v>5</v>
      </c>
      <c r="B15" s="9" t="s">
        <v>7</v>
      </c>
      <c r="C15" s="37"/>
      <c r="D15" s="15"/>
      <c r="E15" s="37"/>
      <c r="F15" s="38"/>
      <c r="G15" s="37">
        <v>31</v>
      </c>
      <c r="H15" s="38">
        <v>2</v>
      </c>
      <c r="I15" s="38">
        <v>15</v>
      </c>
      <c r="J15" s="38">
        <v>365</v>
      </c>
      <c r="K15" s="10">
        <v>1752000</v>
      </c>
      <c r="L15" s="10">
        <v>137000</v>
      </c>
      <c r="M15" s="10">
        <v>350400</v>
      </c>
      <c r="N15" s="10">
        <v>310000</v>
      </c>
      <c r="O15" s="10">
        <v>0</v>
      </c>
      <c r="P15" s="10">
        <v>0</v>
      </c>
      <c r="Q15" s="10">
        <v>0</v>
      </c>
      <c r="R15" s="10">
        <v>2549400</v>
      </c>
      <c r="S15" s="10">
        <v>203952</v>
      </c>
      <c r="T15" s="10">
        <v>2345448</v>
      </c>
      <c r="U15" s="10">
        <v>67272.400000000009</v>
      </c>
      <c r="V15" s="10">
        <v>2278175.6</v>
      </c>
      <c r="W15" s="10">
        <v>0</v>
      </c>
      <c r="X15" s="10">
        <v>0</v>
      </c>
      <c r="Y15" s="10">
        <v>760000</v>
      </c>
      <c r="Z15" s="10">
        <v>0</v>
      </c>
      <c r="AA15" s="10">
        <v>0</v>
      </c>
      <c r="AB15" s="10">
        <v>0</v>
      </c>
      <c r="AC15" s="10">
        <v>0</v>
      </c>
      <c r="AD15" s="10">
        <v>3038175.6</v>
      </c>
      <c r="AE15" s="10">
        <v>4000</v>
      </c>
      <c r="AF15" s="10">
        <v>3034175.6</v>
      </c>
      <c r="AG15" s="14">
        <v>3000000</v>
      </c>
      <c r="AH15" s="1">
        <v>3</v>
      </c>
      <c r="AI15" s="2" t="str">
        <f t="array" ref="AI15">IF(ROWS(AI$11:AI15)&gt;$AI$3,"",SMALL(IF(IF(COUNT(_xlnm.Criteria)=0,$AH$11:$AH$34&lt;&gt;"",IF($AH$2&lt;&gt;"",$AH$11:$AH$34=$AH$2,IF($AI$2&lt;&gt;"",$AG$11:$AG$34=$AI$2))),ROW($AH$11:$AH$34)-ROW($AH$11)+1),ROWS(AI$11:AI15)))</f>
        <v/>
      </c>
      <c r="AJ15" s="53" t="str">
        <f>IF(N($AI15),ROWS(AJ$11:AJ15),"")</f>
        <v/>
      </c>
      <c r="AK15" s="9" t="str">
        <f t="shared" si="5"/>
        <v/>
      </c>
      <c r="AL15" s="58" t="str">
        <f t="shared" si="4"/>
        <v/>
      </c>
      <c r="AM15" s="58" t="str">
        <f t="shared" si="4"/>
        <v/>
      </c>
      <c r="AN15" s="58" t="str">
        <f t="shared" si="4"/>
        <v/>
      </c>
      <c r="AO15" s="58" t="str">
        <f t="shared" si="4"/>
        <v/>
      </c>
      <c r="AP15" s="52" t="str">
        <f t="shared" si="4"/>
        <v/>
      </c>
      <c r="AQ15" s="53" t="str">
        <f t="shared" si="4"/>
        <v/>
      </c>
      <c r="AR15" s="53" t="str">
        <f t="shared" si="4"/>
        <v/>
      </c>
      <c r="AS15" s="53" t="str">
        <f t="shared" si="4"/>
        <v/>
      </c>
      <c r="AT15" s="10" t="str">
        <f t="shared" si="4"/>
        <v/>
      </c>
      <c r="AU15" s="10" t="str">
        <f t="shared" si="4"/>
        <v/>
      </c>
      <c r="AV15" s="10" t="str">
        <f t="shared" si="4"/>
        <v/>
      </c>
      <c r="AW15" s="10" t="str">
        <f t="shared" si="4"/>
        <v/>
      </c>
      <c r="AX15" s="10" t="str">
        <f t="shared" si="4"/>
        <v/>
      </c>
      <c r="AY15" s="10" t="str">
        <f t="shared" si="4"/>
        <v/>
      </c>
      <c r="AZ15" s="10" t="str">
        <f t="shared" si="4"/>
        <v/>
      </c>
      <c r="BA15" s="10" t="str">
        <f t="shared" si="4"/>
        <v/>
      </c>
      <c r="BB15" s="10" t="str">
        <f t="shared" si="4"/>
        <v/>
      </c>
      <c r="BC15" s="10" t="str">
        <f t="shared" si="4"/>
        <v/>
      </c>
      <c r="BD15" s="10" t="str">
        <f t="shared" si="4"/>
        <v/>
      </c>
      <c r="BE15" s="10" t="str">
        <f t="shared" si="4"/>
        <v/>
      </c>
      <c r="BF15" s="10" t="str">
        <f t="shared" si="4"/>
        <v/>
      </c>
      <c r="BG15" s="10" t="str">
        <f t="shared" si="4"/>
        <v/>
      </c>
      <c r="BH15" s="10" t="str">
        <f t="shared" si="4"/>
        <v/>
      </c>
      <c r="BI15" s="10" t="str">
        <f t="shared" si="4"/>
        <v/>
      </c>
      <c r="BJ15" s="10" t="str">
        <f t="shared" si="4"/>
        <v/>
      </c>
      <c r="BK15" s="10" t="str">
        <f t="shared" si="4"/>
        <v/>
      </c>
      <c r="BL15" s="10" t="str">
        <f t="shared" si="4"/>
        <v/>
      </c>
      <c r="BM15" s="10" t="str">
        <f t="shared" si="4"/>
        <v/>
      </c>
      <c r="BN15" s="10" t="str">
        <f t="shared" si="4"/>
        <v/>
      </c>
      <c r="BO15" s="10" t="str">
        <f t="shared" si="4"/>
        <v/>
      </c>
    </row>
    <row r="16" spans="1:67" ht="22.5">
      <c r="A16" s="38">
        <v>6</v>
      </c>
      <c r="B16" s="9" t="s">
        <v>8</v>
      </c>
      <c r="C16" s="37"/>
      <c r="D16" s="15"/>
      <c r="E16" s="37"/>
      <c r="F16" s="38"/>
      <c r="G16" s="37">
        <v>24</v>
      </c>
      <c r="H16" s="38">
        <v>2</v>
      </c>
      <c r="I16" s="38">
        <v>15</v>
      </c>
      <c r="J16" s="38">
        <v>365</v>
      </c>
      <c r="K16" s="10">
        <v>1752000</v>
      </c>
      <c r="L16" s="10">
        <v>98000</v>
      </c>
      <c r="M16" s="10">
        <v>350400</v>
      </c>
      <c r="N16" s="10">
        <v>180000</v>
      </c>
      <c r="O16" s="10">
        <v>0</v>
      </c>
      <c r="P16" s="10">
        <v>0</v>
      </c>
      <c r="Q16" s="10">
        <v>0</v>
      </c>
      <c r="R16" s="10">
        <v>2380400</v>
      </c>
      <c r="S16" s="10">
        <v>190432</v>
      </c>
      <c r="T16" s="10">
        <v>2189968</v>
      </c>
      <c r="U16" s="10">
        <v>59498.400000000001</v>
      </c>
      <c r="V16" s="10">
        <v>2130469.6</v>
      </c>
      <c r="W16" s="10">
        <v>0</v>
      </c>
      <c r="X16" s="10">
        <v>0</v>
      </c>
      <c r="Y16" s="10">
        <v>760000</v>
      </c>
      <c r="Z16" s="10">
        <v>0</v>
      </c>
      <c r="AA16" s="10">
        <v>0</v>
      </c>
      <c r="AB16" s="10">
        <v>0</v>
      </c>
      <c r="AC16" s="10">
        <v>0</v>
      </c>
      <c r="AD16" s="10">
        <v>2890469.6</v>
      </c>
      <c r="AE16" s="10">
        <v>4000</v>
      </c>
      <c r="AF16" s="10">
        <v>2886469.6</v>
      </c>
      <c r="AG16" s="14">
        <v>1000000</v>
      </c>
      <c r="AH16" s="1">
        <v>1</v>
      </c>
      <c r="AI16" s="2" t="str">
        <f t="array" ref="AI16">IF(ROWS(AI$11:AI16)&gt;$AI$3,"",SMALL(IF(IF(COUNT(_xlnm.Criteria)=0,$AH$11:$AH$34&lt;&gt;"",IF($AH$2&lt;&gt;"",$AH$11:$AH$34=$AH$2,IF($AI$2&lt;&gt;"",$AG$11:$AG$34=$AI$2))),ROW($AH$11:$AH$34)-ROW($AH$11)+1),ROWS(AI$11:AI16)))</f>
        <v/>
      </c>
      <c r="AJ16" s="53" t="str">
        <f>IF(N($AI16),ROWS(AJ$11:AJ16),"")</f>
        <v/>
      </c>
      <c r="AK16" s="9" t="str">
        <f t="shared" si="5"/>
        <v/>
      </c>
      <c r="AL16" s="58" t="str">
        <f t="shared" si="4"/>
        <v/>
      </c>
      <c r="AM16" s="58" t="str">
        <f t="shared" si="4"/>
        <v/>
      </c>
      <c r="AN16" s="58" t="str">
        <f t="shared" si="4"/>
        <v/>
      </c>
      <c r="AO16" s="58" t="str">
        <f t="shared" si="4"/>
        <v/>
      </c>
      <c r="AP16" s="52" t="str">
        <f t="shared" si="4"/>
        <v/>
      </c>
      <c r="AQ16" s="53" t="str">
        <f t="shared" si="4"/>
        <v/>
      </c>
      <c r="AR16" s="53" t="str">
        <f t="shared" si="4"/>
        <v/>
      </c>
      <c r="AS16" s="53" t="str">
        <f t="shared" si="4"/>
        <v/>
      </c>
      <c r="AT16" s="10" t="str">
        <f t="shared" si="4"/>
        <v/>
      </c>
      <c r="AU16" s="10" t="str">
        <f t="shared" si="4"/>
        <v/>
      </c>
      <c r="AV16" s="10" t="str">
        <f t="shared" si="4"/>
        <v/>
      </c>
      <c r="AW16" s="10" t="str">
        <f t="shared" si="4"/>
        <v/>
      </c>
      <c r="AX16" s="10" t="str">
        <f t="shared" si="4"/>
        <v/>
      </c>
      <c r="AY16" s="10" t="str">
        <f t="shared" si="4"/>
        <v/>
      </c>
      <c r="AZ16" s="10" t="str">
        <f t="shared" si="4"/>
        <v/>
      </c>
      <c r="BA16" s="10" t="str">
        <f t="shared" si="4"/>
        <v/>
      </c>
      <c r="BB16" s="10" t="str">
        <f t="shared" si="4"/>
        <v/>
      </c>
      <c r="BC16" s="10" t="str">
        <f t="shared" si="4"/>
        <v/>
      </c>
      <c r="BD16" s="10" t="str">
        <f t="shared" si="4"/>
        <v/>
      </c>
      <c r="BE16" s="10" t="str">
        <f t="shared" si="4"/>
        <v/>
      </c>
      <c r="BF16" s="10" t="str">
        <f t="shared" si="4"/>
        <v/>
      </c>
      <c r="BG16" s="10" t="str">
        <f t="shared" si="4"/>
        <v/>
      </c>
      <c r="BH16" s="10" t="str">
        <f t="shared" si="4"/>
        <v/>
      </c>
      <c r="BI16" s="10" t="str">
        <f t="shared" si="4"/>
        <v/>
      </c>
      <c r="BJ16" s="10" t="str">
        <f t="shared" si="4"/>
        <v/>
      </c>
      <c r="BK16" s="10" t="str">
        <f t="shared" si="4"/>
        <v/>
      </c>
      <c r="BL16" s="10" t="str">
        <f t="shared" si="4"/>
        <v/>
      </c>
      <c r="BM16" s="10" t="str">
        <f t="shared" si="4"/>
        <v/>
      </c>
      <c r="BN16" s="10" t="str">
        <f t="shared" si="4"/>
        <v/>
      </c>
      <c r="BO16" s="10" t="str">
        <f t="shared" si="4"/>
        <v/>
      </c>
    </row>
    <row r="17" spans="1:67" ht="22.5">
      <c r="A17" s="38">
        <v>7</v>
      </c>
      <c r="B17" s="9" t="s">
        <v>9</v>
      </c>
      <c r="C17" s="37"/>
      <c r="D17" s="15"/>
      <c r="E17" s="37"/>
      <c r="F17" s="38"/>
      <c r="G17" s="37">
        <v>29</v>
      </c>
      <c r="H17" s="38">
        <v>2</v>
      </c>
      <c r="I17" s="38">
        <v>15</v>
      </c>
      <c r="J17" s="38">
        <v>365</v>
      </c>
      <c r="K17" s="10">
        <v>1752000</v>
      </c>
      <c r="L17" s="10">
        <v>59000</v>
      </c>
      <c r="M17" s="10">
        <v>350400</v>
      </c>
      <c r="N17" s="10">
        <v>290000</v>
      </c>
      <c r="O17" s="10">
        <v>0</v>
      </c>
      <c r="P17" s="10">
        <v>0</v>
      </c>
      <c r="Q17" s="10">
        <v>0</v>
      </c>
      <c r="R17" s="10">
        <v>2451400</v>
      </c>
      <c r="S17" s="10">
        <v>196112</v>
      </c>
      <c r="T17" s="10">
        <v>2255288</v>
      </c>
      <c r="U17" s="10">
        <v>62764.4</v>
      </c>
      <c r="V17" s="10">
        <v>2192523.6</v>
      </c>
      <c r="W17" s="10">
        <v>0</v>
      </c>
      <c r="X17" s="10">
        <v>0</v>
      </c>
      <c r="Y17" s="10">
        <v>760000</v>
      </c>
      <c r="Z17" s="10">
        <v>2</v>
      </c>
      <c r="AA17" s="10">
        <v>74000</v>
      </c>
      <c r="AB17" s="10">
        <v>1</v>
      </c>
      <c r="AC17" s="10">
        <v>29000</v>
      </c>
      <c r="AD17" s="10">
        <v>3055523.6</v>
      </c>
      <c r="AE17" s="10">
        <v>4000</v>
      </c>
      <c r="AF17" s="10">
        <v>3051523.6</v>
      </c>
      <c r="AG17" s="14">
        <v>1000000</v>
      </c>
      <c r="AH17" s="1">
        <v>1</v>
      </c>
      <c r="AI17" s="2" t="str">
        <f t="array" ref="AI17">IF(ROWS(AI$11:AI17)&gt;$AI$3,"",SMALL(IF(IF(COUNT(_xlnm.Criteria)=0,$AH$11:$AH$34&lt;&gt;"",IF($AH$2&lt;&gt;"",$AH$11:$AH$34=$AH$2,IF($AI$2&lt;&gt;"",$AG$11:$AG$34=$AI$2))),ROW($AH$11:$AH$34)-ROW($AH$11)+1),ROWS(AI$11:AI17)))</f>
        <v/>
      </c>
      <c r="AJ17" s="53" t="str">
        <f>IF(N($AI17),ROWS(AJ$11:AJ17),"")</f>
        <v/>
      </c>
      <c r="AK17" s="9" t="str">
        <f t="shared" si="5"/>
        <v/>
      </c>
      <c r="AL17" s="58" t="str">
        <f t="shared" si="4"/>
        <v/>
      </c>
      <c r="AM17" s="58" t="str">
        <f t="shared" si="4"/>
        <v/>
      </c>
      <c r="AN17" s="58" t="str">
        <f t="shared" si="4"/>
        <v/>
      </c>
      <c r="AO17" s="58" t="str">
        <f t="shared" si="4"/>
        <v/>
      </c>
      <c r="AP17" s="52" t="str">
        <f t="shared" si="4"/>
        <v/>
      </c>
      <c r="AQ17" s="53" t="str">
        <f t="shared" si="4"/>
        <v/>
      </c>
      <c r="AR17" s="53" t="str">
        <f t="shared" si="4"/>
        <v/>
      </c>
      <c r="AS17" s="53" t="str">
        <f t="shared" si="4"/>
        <v/>
      </c>
      <c r="AT17" s="10" t="str">
        <f t="shared" si="4"/>
        <v/>
      </c>
      <c r="AU17" s="10" t="str">
        <f t="shared" si="4"/>
        <v/>
      </c>
      <c r="AV17" s="10" t="str">
        <f t="shared" si="4"/>
        <v/>
      </c>
      <c r="AW17" s="10" t="str">
        <f t="shared" si="4"/>
        <v/>
      </c>
      <c r="AX17" s="10" t="str">
        <f t="shared" si="4"/>
        <v/>
      </c>
      <c r="AY17" s="10" t="str">
        <f t="shared" si="4"/>
        <v/>
      </c>
      <c r="AZ17" s="10" t="str">
        <f t="shared" si="4"/>
        <v/>
      </c>
      <c r="BA17" s="10" t="str">
        <f t="shared" si="4"/>
        <v/>
      </c>
      <c r="BB17" s="10" t="str">
        <f t="shared" si="4"/>
        <v/>
      </c>
      <c r="BC17" s="10" t="str">
        <f t="shared" si="4"/>
        <v/>
      </c>
      <c r="BD17" s="10" t="str">
        <f t="shared" si="4"/>
        <v/>
      </c>
      <c r="BE17" s="10" t="str">
        <f t="shared" si="4"/>
        <v/>
      </c>
      <c r="BF17" s="10" t="str">
        <f t="shared" si="4"/>
        <v/>
      </c>
      <c r="BG17" s="10" t="str">
        <f t="shared" si="4"/>
        <v/>
      </c>
      <c r="BH17" s="10" t="str">
        <f t="shared" si="4"/>
        <v/>
      </c>
      <c r="BI17" s="10" t="str">
        <f t="shared" si="4"/>
        <v/>
      </c>
      <c r="BJ17" s="10" t="str">
        <f t="shared" si="4"/>
        <v/>
      </c>
      <c r="BK17" s="10" t="str">
        <f t="shared" si="4"/>
        <v/>
      </c>
      <c r="BL17" s="10" t="str">
        <f t="shared" si="4"/>
        <v/>
      </c>
      <c r="BM17" s="10" t="str">
        <f t="shared" si="4"/>
        <v/>
      </c>
      <c r="BN17" s="10" t="str">
        <f t="shared" si="4"/>
        <v/>
      </c>
      <c r="BO17" s="10" t="str">
        <f t="shared" si="4"/>
        <v/>
      </c>
    </row>
    <row r="18" spans="1:67" ht="22.5">
      <c r="A18" s="38">
        <v>8</v>
      </c>
      <c r="B18" s="9" t="s">
        <v>10</v>
      </c>
      <c r="C18" s="37"/>
      <c r="D18" s="15"/>
      <c r="E18" s="37"/>
      <c r="F18" s="38"/>
      <c r="G18" s="37">
        <v>28</v>
      </c>
      <c r="H18" s="38">
        <v>2</v>
      </c>
      <c r="I18" s="38">
        <v>15</v>
      </c>
      <c r="J18" s="38">
        <v>365</v>
      </c>
      <c r="K18" s="10">
        <v>1752000</v>
      </c>
      <c r="L18" s="10">
        <v>59000</v>
      </c>
      <c r="M18" s="10">
        <v>350400</v>
      </c>
      <c r="N18" s="10">
        <v>280000</v>
      </c>
      <c r="O18" s="10">
        <v>0</v>
      </c>
      <c r="P18" s="10">
        <v>0</v>
      </c>
      <c r="Q18" s="10">
        <v>0</v>
      </c>
      <c r="R18" s="10">
        <v>2441400</v>
      </c>
      <c r="S18" s="10">
        <v>195312</v>
      </c>
      <c r="T18" s="10">
        <v>2246088</v>
      </c>
      <c r="U18" s="10">
        <v>62304.4</v>
      </c>
      <c r="V18" s="10">
        <v>2183783.6</v>
      </c>
      <c r="W18" s="10">
        <v>0</v>
      </c>
      <c r="X18" s="10">
        <v>0</v>
      </c>
      <c r="Y18" s="10">
        <v>760000</v>
      </c>
      <c r="Z18" s="10">
        <v>0</v>
      </c>
      <c r="AA18" s="10">
        <v>0</v>
      </c>
      <c r="AB18" s="10">
        <v>1</v>
      </c>
      <c r="AC18" s="10">
        <v>29000</v>
      </c>
      <c r="AD18" s="10">
        <v>2972783.6</v>
      </c>
      <c r="AE18" s="10">
        <v>4000</v>
      </c>
      <c r="AF18" s="10">
        <v>2968783.6</v>
      </c>
      <c r="AG18" s="14">
        <v>1000000</v>
      </c>
      <c r="AH18" s="1">
        <v>1</v>
      </c>
      <c r="AI18" s="2" t="str">
        <f t="array" ref="AI18">IF(ROWS(AI$11:AI18)&gt;$AI$3,"",SMALL(IF(IF(COUNT(_xlnm.Criteria)=0,$AH$11:$AH$34&lt;&gt;"",IF($AH$2&lt;&gt;"",$AH$11:$AH$34=$AH$2,IF($AI$2&lt;&gt;"",$AG$11:$AG$34=$AI$2))),ROW($AH$11:$AH$34)-ROW($AH$11)+1),ROWS(AI$11:AI18)))</f>
        <v/>
      </c>
      <c r="AJ18" s="53" t="str">
        <f>IF(N($AI18),ROWS(AJ$11:AJ18),"")</f>
        <v/>
      </c>
      <c r="AK18" s="9" t="str">
        <f t="shared" si="5"/>
        <v/>
      </c>
      <c r="AL18" s="58" t="str">
        <f t="shared" si="4"/>
        <v/>
      </c>
      <c r="AM18" s="58" t="str">
        <f t="shared" si="4"/>
        <v/>
      </c>
      <c r="AN18" s="58" t="str">
        <f t="shared" si="4"/>
        <v/>
      </c>
      <c r="AO18" s="58" t="str">
        <f t="shared" si="4"/>
        <v/>
      </c>
      <c r="AP18" s="52" t="str">
        <f t="shared" si="4"/>
        <v/>
      </c>
      <c r="AQ18" s="53" t="str">
        <f t="shared" si="4"/>
        <v/>
      </c>
      <c r="AR18" s="53" t="str">
        <f t="shared" si="4"/>
        <v/>
      </c>
      <c r="AS18" s="53" t="str">
        <f t="shared" si="4"/>
        <v/>
      </c>
      <c r="AT18" s="10" t="str">
        <f t="shared" si="4"/>
        <v/>
      </c>
      <c r="AU18" s="10" t="str">
        <f t="shared" si="4"/>
        <v/>
      </c>
      <c r="AV18" s="10" t="str">
        <f t="shared" si="4"/>
        <v/>
      </c>
      <c r="AW18" s="10" t="str">
        <f t="shared" si="4"/>
        <v/>
      </c>
      <c r="AX18" s="10" t="str">
        <f t="shared" si="4"/>
        <v/>
      </c>
      <c r="AY18" s="10" t="str">
        <f t="shared" si="4"/>
        <v/>
      </c>
      <c r="AZ18" s="10" t="str">
        <f t="shared" si="4"/>
        <v/>
      </c>
      <c r="BA18" s="10" t="str">
        <f t="shared" si="4"/>
        <v/>
      </c>
      <c r="BB18" s="10" t="str">
        <f t="shared" si="4"/>
        <v/>
      </c>
      <c r="BC18" s="10" t="str">
        <f t="shared" si="4"/>
        <v/>
      </c>
      <c r="BD18" s="10" t="str">
        <f t="shared" si="4"/>
        <v/>
      </c>
      <c r="BE18" s="10" t="str">
        <f t="shared" si="4"/>
        <v/>
      </c>
      <c r="BF18" s="10" t="str">
        <f t="shared" si="4"/>
        <v/>
      </c>
      <c r="BG18" s="10" t="str">
        <f t="shared" si="4"/>
        <v/>
      </c>
      <c r="BH18" s="10" t="str">
        <f t="shared" si="4"/>
        <v/>
      </c>
      <c r="BI18" s="10" t="str">
        <f t="shared" si="4"/>
        <v/>
      </c>
      <c r="BJ18" s="10" t="str">
        <f t="shared" si="4"/>
        <v/>
      </c>
      <c r="BK18" s="10" t="str">
        <f t="shared" si="4"/>
        <v/>
      </c>
      <c r="BL18" s="10" t="str">
        <f t="shared" si="4"/>
        <v/>
      </c>
      <c r="BM18" s="10" t="str">
        <f t="shared" si="4"/>
        <v/>
      </c>
      <c r="BN18" s="10" t="str">
        <f t="shared" si="4"/>
        <v/>
      </c>
      <c r="BO18" s="10" t="str">
        <f t="shared" si="4"/>
        <v/>
      </c>
    </row>
    <row r="19" spans="1:67" ht="22.5">
      <c r="A19" s="38">
        <v>9</v>
      </c>
      <c r="B19" s="9" t="s">
        <v>11</v>
      </c>
      <c r="C19" s="37"/>
      <c r="D19" s="15"/>
      <c r="E19" s="37"/>
      <c r="F19" s="38"/>
      <c r="G19" s="37">
        <v>28</v>
      </c>
      <c r="H19" s="38">
        <v>2</v>
      </c>
      <c r="I19" s="38">
        <v>15</v>
      </c>
      <c r="J19" s="38">
        <v>365</v>
      </c>
      <c r="K19" s="10">
        <v>1752000</v>
      </c>
      <c r="L19" s="10">
        <v>39000</v>
      </c>
      <c r="M19" s="10">
        <v>350400</v>
      </c>
      <c r="N19" s="10">
        <v>280000</v>
      </c>
      <c r="O19" s="10">
        <v>0</v>
      </c>
      <c r="P19" s="10">
        <v>0</v>
      </c>
      <c r="Q19" s="10">
        <v>0</v>
      </c>
      <c r="R19" s="10">
        <v>2421400</v>
      </c>
      <c r="S19" s="10">
        <v>193712</v>
      </c>
      <c r="T19" s="10">
        <v>2227688</v>
      </c>
      <c r="U19" s="10">
        <v>61384.4</v>
      </c>
      <c r="V19" s="10">
        <v>2166303.6</v>
      </c>
      <c r="W19" s="10">
        <v>0</v>
      </c>
      <c r="X19" s="10">
        <v>0</v>
      </c>
      <c r="Y19" s="10">
        <v>760000</v>
      </c>
      <c r="Z19" s="10">
        <v>0</v>
      </c>
      <c r="AA19" s="10">
        <v>0</v>
      </c>
      <c r="AB19" s="10">
        <v>0</v>
      </c>
      <c r="AC19" s="10">
        <v>0</v>
      </c>
      <c r="AD19" s="10">
        <v>2926303.6</v>
      </c>
      <c r="AE19" s="10">
        <v>4000</v>
      </c>
      <c r="AF19" s="10">
        <v>2922303.6</v>
      </c>
      <c r="AG19" s="14">
        <v>2000000</v>
      </c>
      <c r="AH19" s="1">
        <v>2</v>
      </c>
      <c r="AI19" s="2" t="str">
        <f t="array" ref="AI19">IF(ROWS(AI$11:AI19)&gt;$AI$3,"",SMALL(IF(IF(COUNT(_xlnm.Criteria)=0,$AH$11:$AH$34&lt;&gt;"",IF($AH$2&lt;&gt;"",$AH$11:$AH$34=$AH$2,IF($AI$2&lt;&gt;"",$AG$11:$AG$34=$AI$2))),ROW($AH$11:$AH$34)-ROW($AH$11)+1),ROWS(AI$11:AI19)))</f>
        <v/>
      </c>
      <c r="AJ19" s="53" t="str">
        <f>IF(N($AI19),ROWS(AJ$11:AJ19),"")</f>
        <v/>
      </c>
      <c r="AK19" s="9" t="str">
        <f t="shared" si="5"/>
        <v/>
      </c>
      <c r="AL19" s="58" t="str">
        <f t="shared" si="4"/>
        <v/>
      </c>
      <c r="AM19" s="58" t="str">
        <f t="shared" si="4"/>
        <v/>
      </c>
      <c r="AN19" s="58" t="str">
        <f t="shared" si="4"/>
        <v/>
      </c>
      <c r="AO19" s="58" t="str">
        <f t="shared" si="4"/>
        <v/>
      </c>
      <c r="AP19" s="52" t="str">
        <f t="shared" si="4"/>
        <v/>
      </c>
      <c r="AQ19" s="53" t="str">
        <f t="shared" si="4"/>
        <v/>
      </c>
      <c r="AR19" s="53" t="str">
        <f t="shared" si="4"/>
        <v/>
      </c>
      <c r="AS19" s="53" t="str">
        <f t="shared" si="4"/>
        <v/>
      </c>
      <c r="AT19" s="10" t="str">
        <f t="shared" si="4"/>
        <v/>
      </c>
      <c r="AU19" s="10" t="str">
        <f t="shared" si="4"/>
        <v/>
      </c>
      <c r="AV19" s="10" t="str">
        <f t="shared" si="4"/>
        <v/>
      </c>
      <c r="AW19" s="10" t="str">
        <f t="shared" si="4"/>
        <v/>
      </c>
      <c r="AX19" s="10" t="str">
        <f t="shared" si="4"/>
        <v/>
      </c>
      <c r="AY19" s="10" t="str">
        <f t="shared" si="4"/>
        <v/>
      </c>
      <c r="AZ19" s="10" t="str">
        <f t="shared" si="4"/>
        <v/>
      </c>
      <c r="BA19" s="10" t="str">
        <f t="shared" ref="BA19:BA34" si="6">IF(N($AJ19),INDEX(R$11:R$34,$AI19),"")</f>
        <v/>
      </c>
      <c r="BB19" s="10" t="str">
        <f t="shared" ref="BB19:BB34" si="7">IF(N($AJ19),INDEX(S$11:S$34,$AI19),"")</f>
        <v/>
      </c>
      <c r="BC19" s="10" t="str">
        <f t="shared" ref="BC19:BC34" si="8">IF(N($AJ19),INDEX(T$11:T$34,$AI19),"")</f>
        <v/>
      </c>
      <c r="BD19" s="10" t="str">
        <f t="shared" ref="BD19:BD34" si="9">IF(N($AJ19),INDEX(U$11:U$34,$AI19),"")</f>
        <v/>
      </c>
      <c r="BE19" s="10" t="str">
        <f t="shared" ref="BE19:BE34" si="10">IF(N($AJ19),INDEX(V$11:V$34,$AI19),"")</f>
        <v/>
      </c>
      <c r="BF19" s="10" t="str">
        <f t="shared" ref="BF19:BF34" si="11">IF(N($AJ19),INDEX(W$11:W$34,$AI19),"")</f>
        <v/>
      </c>
      <c r="BG19" s="10" t="str">
        <f t="shared" ref="BG19:BG34" si="12">IF(N($AJ19),INDEX(X$11:X$34,$AI19),"")</f>
        <v/>
      </c>
      <c r="BH19" s="10" t="str">
        <f t="shared" ref="BH19:BH34" si="13">IF(N($AJ19),INDEX(Y$11:Y$34,$AI19),"")</f>
        <v/>
      </c>
      <c r="BI19" s="10" t="str">
        <f t="shared" ref="BI19:BI34" si="14">IF(N($AJ19),INDEX(Z$11:Z$34,$AI19),"")</f>
        <v/>
      </c>
      <c r="BJ19" s="10" t="str">
        <f t="shared" ref="BJ19:BJ34" si="15">IF(N($AJ19),INDEX(AA$11:AA$34,$AI19),"")</f>
        <v/>
      </c>
      <c r="BK19" s="10" t="str">
        <f t="shared" ref="BK19:BK34" si="16">IF(N($AJ19),INDEX(AB$11:AB$34,$AI19),"")</f>
        <v/>
      </c>
      <c r="BL19" s="10" t="str">
        <f t="shared" ref="BL19:BL34" si="17">IF(N($AJ19),INDEX(AC$11:AC$34,$AI19),"")</f>
        <v/>
      </c>
      <c r="BM19" s="10" t="str">
        <f t="shared" ref="BM19:BM34" si="18">IF(N($AJ19),INDEX(AD$11:AD$34,$AI19),"")</f>
        <v/>
      </c>
      <c r="BN19" s="10" t="str">
        <f t="shared" ref="BN19:BN34" si="19">IF(N($AJ19),INDEX(AE$11:AE$34,$AI19),"")</f>
        <v/>
      </c>
      <c r="BO19" s="10" t="str">
        <f t="shared" ref="BO19:BO34" si="20">IF(N($AJ19),INDEX(AF$11:AF$34,$AI19),"")</f>
        <v/>
      </c>
    </row>
    <row r="20" spans="1:67" ht="22.5">
      <c r="A20" s="38">
        <v>10</v>
      </c>
      <c r="B20" s="9" t="s">
        <v>12</v>
      </c>
      <c r="C20" s="37"/>
      <c r="D20" s="15"/>
      <c r="E20" s="37"/>
      <c r="F20" s="38"/>
      <c r="G20" s="37">
        <v>28</v>
      </c>
      <c r="H20" s="38">
        <v>2</v>
      </c>
      <c r="I20" s="38">
        <v>15</v>
      </c>
      <c r="J20" s="38">
        <v>365</v>
      </c>
      <c r="K20" s="10">
        <v>1752000</v>
      </c>
      <c r="L20" s="10">
        <v>0</v>
      </c>
      <c r="M20" s="10">
        <v>350400</v>
      </c>
      <c r="N20" s="10">
        <v>280000</v>
      </c>
      <c r="O20" s="10">
        <v>0</v>
      </c>
      <c r="P20" s="10">
        <v>0</v>
      </c>
      <c r="Q20" s="10">
        <v>0</v>
      </c>
      <c r="R20" s="10">
        <v>2382400</v>
      </c>
      <c r="S20" s="10">
        <v>190592</v>
      </c>
      <c r="T20" s="10">
        <v>2191808</v>
      </c>
      <c r="U20" s="10">
        <v>59590.400000000001</v>
      </c>
      <c r="V20" s="10">
        <v>2132217.6</v>
      </c>
      <c r="W20" s="10">
        <v>0</v>
      </c>
      <c r="X20" s="10">
        <v>0</v>
      </c>
      <c r="Y20" s="10">
        <v>760000</v>
      </c>
      <c r="Z20" s="10">
        <v>0</v>
      </c>
      <c r="AA20" s="10">
        <v>0</v>
      </c>
      <c r="AB20" s="10">
        <v>0</v>
      </c>
      <c r="AC20" s="10">
        <v>0</v>
      </c>
      <c r="AD20" s="10">
        <v>2892217.6</v>
      </c>
      <c r="AE20" s="10">
        <v>4000</v>
      </c>
      <c r="AF20" s="10">
        <v>2888217.6</v>
      </c>
      <c r="AG20" s="14">
        <v>2000000</v>
      </c>
      <c r="AH20" s="1">
        <v>2</v>
      </c>
      <c r="AI20" s="2" t="str">
        <f t="array" ref="AI20">IF(ROWS(AI$11:AI20)&gt;$AI$3,"",SMALL(IF(IF(COUNT(_xlnm.Criteria)=0,$AH$11:$AH$34&lt;&gt;"",IF($AH$2&lt;&gt;"",$AH$11:$AH$34=$AH$2,IF($AI$2&lt;&gt;"",$AG$11:$AG$34=$AI$2))),ROW($AH$11:$AH$34)-ROW($AH$11)+1),ROWS(AI$11:AI20)))</f>
        <v/>
      </c>
      <c r="AJ20" s="53" t="str">
        <f>IF(N($AI20),ROWS(AJ$11:AJ20),"")</f>
        <v/>
      </c>
      <c r="AK20" s="9" t="str">
        <f t="shared" si="5"/>
        <v/>
      </c>
      <c r="AL20" s="58" t="str">
        <f t="shared" ref="AL20:AL34" si="21">IF(N($AJ20),INDEX(C$11:C$34,$AI20),"")</f>
        <v/>
      </c>
      <c r="AM20" s="58" t="str">
        <f t="shared" ref="AM20:AM34" si="22">IF(N($AJ20),INDEX(D$11:D$34,$AI20),"")</f>
        <v/>
      </c>
      <c r="AN20" s="58" t="str">
        <f t="shared" ref="AN20:AN34" si="23">IF(N($AJ20),INDEX(E$11:E$34,$AI20),"")</f>
        <v/>
      </c>
      <c r="AO20" s="58" t="str">
        <f t="shared" ref="AO20:AO34" si="24">IF(N($AJ20),INDEX(F$11:F$34,$AI20),"")</f>
        <v/>
      </c>
      <c r="AP20" s="52" t="str">
        <f t="shared" ref="AP20:AP34" si="25">IF(N($AJ20),INDEX(G$11:G$34,$AI20),"")</f>
        <v/>
      </c>
      <c r="AQ20" s="53" t="str">
        <f t="shared" ref="AQ20:AQ34" si="26">IF(N($AJ20),INDEX(H$11:H$34,$AI20),"")</f>
        <v/>
      </c>
      <c r="AR20" s="53" t="str">
        <f t="shared" ref="AR20:AR34" si="27">IF(N($AJ20),INDEX(I$11:I$34,$AI20),"")</f>
        <v/>
      </c>
      <c r="AS20" s="53" t="str">
        <f t="shared" ref="AS20:AS34" si="28">IF(N($AJ20),INDEX(J$11:J$34,$AI20),"")</f>
        <v/>
      </c>
      <c r="AT20" s="10" t="str">
        <f t="shared" ref="AT20:AT34" si="29">IF(N($AJ20),INDEX(K$11:K$34,$AI20),"")</f>
        <v/>
      </c>
      <c r="AU20" s="10" t="str">
        <f t="shared" ref="AU20:AU34" si="30">IF(N($AJ20),INDEX(L$11:L$34,$AI20),"")</f>
        <v/>
      </c>
      <c r="AV20" s="10" t="str">
        <f t="shared" ref="AV20:AV34" si="31">IF(N($AJ20),INDEX(M$11:M$34,$AI20),"")</f>
        <v/>
      </c>
      <c r="AW20" s="10" t="str">
        <f t="shared" ref="AW20:AW34" si="32">IF(N($AJ20),INDEX(N$11:N$34,$AI20),"")</f>
        <v/>
      </c>
      <c r="AX20" s="10" t="str">
        <f t="shared" ref="AX20:AX34" si="33">IF(N($AJ20),INDEX(O$11:O$34,$AI20),"")</f>
        <v/>
      </c>
      <c r="AY20" s="10" t="str">
        <f t="shared" ref="AY20:AY34" si="34">IF(N($AJ20),INDEX(P$11:P$34,$AI20),"")</f>
        <v/>
      </c>
      <c r="AZ20" s="10" t="str">
        <f t="shared" ref="AZ20:AZ34" si="35">IF(N($AJ20),INDEX(Q$11:Q$34,$AI20),"")</f>
        <v/>
      </c>
      <c r="BA20" s="10" t="str">
        <f t="shared" si="6"/>
        <v/>
      </c>
      <c r="BB20" s="10" t="str">
        <f t="shared" si="7"/>
        <v/>
      </c>
      <c r="BC20" s="10" t="str">
        <f t="shared" si="8"/>
        <v/>
      </c>
      <c r="BD20" s="10" t="str">
        <f t="shared" si="9"/>
        <v/>
      </c>
      <c r="BE20" s="10" t="str">
        <f t="shared" si="10"/>
        <v/>
      </c>
      <c r="BF20" s="10" t="str">
        <f t="shared" si="11"/>
        <v/>
      </c>
      <c r="BG20" s="10" t="str">
        <f t="shared" si="12"/>
        <v/>
      </c>
      <c r="BH20" s="10" t="str">
        <f t="shared" si="13"/>
        <v/>
      </c>
      <c r="BI20" s="10" t="str">
        <f t="shared" si="14"/>
        <v/>
      </c>
      <c r="BJ20" s="10" t="str">
        <f t="shared" si="15"/>
        <v/>
      </c>
      <c r="BK20" s="10" t="str">
        <f t="shared" si="16"/>
        <v/>
      </c>
      <c r="BL20" s="10" t="str">
        <f t="shared" si="17"/>
        <v/>
      </c>
      <c r="BM20" s="10" t="str">
        <f t="shared" si="18"/>
        <v/>
      </c>
      <c r="BN20" s="10" t="str">
        <f t="shared" si="19"/>
        <v/>
      </c>
      <c r="BO20" s="10" t="str">
        <f t="shared" si="20"/>
        <v/>
      </c>
    </row>
    <row r="21" spans="1:67" ht="22.5">
      <c r="A21" s="38">
        <v>11</v>
      </c>
      <c r="B21" s="9" t="s">
        <v>13</v>
      </c>
      <c r="C21" s="37"/>
      <c r="D21" s="15"/>
      <c r="E21" s="37"/>
      <c r="F21" s="38"/>
      <c r="G21" s="37">
        <v>24</v>
      </c>
      <c r="H21" s="38">
        <v>2</v>
      </c>
      <c r="I21" s="38">
        <v>15</v>
      </c>
      <c r="J21" s="38">
        <v>365</v>
      </c>
      <c r="K21" s="10">
        <v>1752000</v>
      </c>
      <c r="L21" s="10">
        <v>98000</v>
      </c>
      <c r="M21" s="10">
        <v>350400</v>
      </c>
      <c r="N21" s="10">
        <v>180000</v>
      </c>
      <c r="O21" s="10">
        <v>0</v>
      </c>
      <c r="P21" s="10">
        <v>0</v>
      </c>
      <c r="Q21" s="10">
        <v>0</v>
      </c>
      <c r="R21" s="10">
        <v>2380400</v>
      </c>
      <c r="S21" s="10">
        <v>190432</v>
      </c>
      <c r="T21" s="10">
        <v>2189968</v>
      </c>
      <c r="U21" s="10">
        <v>59498.400000000001</v>
      </c>
      <c r="V21" s="10">
        <v>2130469.6</v>
      </c>
      <c r="W21" s="10">
        <v>0</v>
      </c>
      <c r="X21" s="10">
        <v>0</v>
      </c>
      <c r="Y21" s="10">
        <v>760000</v>
      </c>
      <c r="Z21" s="10">
        <v>2</v>
      </c>
      <c r="AA21" s="10">
        <v>74000</v>
      </c>
      <c r="AB21" s="10">
        <v>1</v>
      </c>
      <c r="AC21" s="10">
        <v>29000</v>
      </c>
      <c r="AD21" s="10">
        <v>2993469.6</v>
      </c>
      <c r="AE21" s="10">
        <v>4000</v>
      </c>
      <c r="AF21" s="10">
        <v>2989469.6</v>
      </c>
      <c r="AG21" s="14">
        <v>1000000</v>
      </c>
      <c r="AH21" s="1">
        <v>1</v>
      </c>
      <c r="AI21" s="2" t="str">
        <f t="array" ref="AI21">IF(ROWS(AI$11:AI21)&gt;$AI$3,"",SMALL(IF(IF(COUNT(_xlnm.Criteria)=0,$AH$11:$AH$34&lt;&gt;"",IF($AH$2&lt;&gt;"",$AH$11:$AH$34=$AH$2,IF($AI$2&lt;&gt;"",$AG$11:$AG$34=$AI$2))),ROW($AH$11:$AH$34)-ROW($AH$11)+1),ROWS(AI$11:AI21)))</f>
        <v/>
      </c>
      <c r="AJ21" s="53" t="str">
        <f>IF(N($AI21),ROWS(AJ$11:AJ21),"")</f>
        <v/>
      </c>
      <c r="AK21" s="9" t="str">
        <f t="shared" si="5"/>
        <v/>
      </c>
      <c r="AL21" s="58" t="str">
        <f t="shared" si="21"/>
        <v/>
      </c>
      <c r="AM21" s="58" t="str">
        <f t="shared" si="22"/>
        <v/>
      </c>
      <c r="AN21" s="58" t="str">
        <f t="shared" si="23"/>
        <v/>
      </c>
      <c r="AO21" s="58" t="str">
        <f t="shared" si="24"/>
        <v/>
      </c>
      <c r="AP21" s="52" t="str">
        <f t="shared" si="25"/>
        <v/>
      </c>
      <c r="AQ21" s="53" t="str">
        <f t="shared" si="26"/>
        <v/>
      </c>
      <c r="AR21" s="53" t="str">
        <f t="shared" si="27"/>
        <v/>
      </c>
      <c r="AS21" s="53" t="str">
        <f t="shared" si="28"/>
        <v/>
      </c>
      <c r="AT21" s="10" t="str">
        <f t="shared" si="29"/>
        <v/>
      </c>
      <c r="AU21" s="10" t="str">
        <f t="shared" si="30"/>
        <v/>
      </c>
      <c r="AV21" s="10" t="str">
        <f t="shared" si="31"/>
        <v/>
      </c>
      <c r="AW21" s="10" t="str">
        <f t="shared" si="32"/>
        <v/>
      </c>
      <c r="AX21" s="10" t="str">
        <f t="shared" si="33"/>
        <v/>
      </c>
      <c r="AY21" s="10" t="str">
        <f t="shared" si="34"/>
        <v/>
      </c>
      <c r="AZ21" s="10" t="str">
        <f t="shared" si="35"/>
        <v/>
      </c>
      <c r="BA21" s="10" t="str">
        <f t="shared" si="6"/>
        <v/>
      </c>
      <c r="BB21" s="10" t="str">
        <f t="shared" si="7"/>
        <v/>
      </c>
      <c r="BC21" s="10" t="str">
        <f t="shared" si="8"/>
        <v/>
      </c>
      <c r="BD21" s="10" t="str">
        <f t="shared" si="9"/>
        <v/>
      </c>
      <c r="BE21" s="10" t="str">
        <f t="shared" si="10"/>
        <v/>
      </c>
      <c r="BF21" s="10" t="str">
        <f t="shared" si="11"/>
        <v/>
      </c>
      <c r="BG21" s="10" t="str">
        <f t="shared" si="12"/>
        <v/>
      </c>
      <c r="BH21" s="10" t="str">
        <f t="shared" si="13"/>
        <v/>
      </c>
      <c r="BI21" s="10" t="str">
        <f t="shared" si="14"/>
        <v/>
      </c>
      <c r="BJ21" s="10" t="str">
        <f t="shared" si="15"/>
        <v/>
      </c>
      <c r="BK21" s="10" t="str">
        <f t="shared" si="16"/>
        <v/>
      </c>
      <c r="BL21" s="10" t="str">
        <f t="shared" si="17"/>
        <v/>
      </c>
      <c r="BM21" s="10" t="str">
        <f t="shared" si="18"/>
        <v/>
      </c>
      <c r="BN21" s="10" t="str">
        <f t="shared" si="19"/>
        <v/>
      </c>
      <c r="BO21" s="10" t="str">
        <f t="shared" si="20"/>
        <v/>
      </c>
    </row>
    <row r="22" spans="1:67" ht="22.5">
      <c r="A22" s="38">
        <v>12</v>
      </c>
      <c r="B22" s="9" t="s">
        <v>14</v>
      </c>
      <c r="C22" s="37"/>
      <c r="D22" s="15"/>
      <c r="E22" s="37"/>
      <c r="F22" s="38"/>
      <c r="G22" s="37">
        <v>23</v>
      </c>
      <c r="H22" s="38">
        <v>2</v>
      </c>
      <c r="I22" s="38">
        <v>14</v>
      </c>
      <c r="J22" s="38">
        <v>352</v>
      </c>
      <c r="K22" s="10">
        <v>1689600</v>
      </c>
      <c r="L22" s="10">
        <v>59000</v>
      </c>
      <c r="M22" s="10">
        <v>0</v>
      </c>
      <c r="N22" s="10">
        <v>172500</v>
      </c>
      <c r="O22" s="10">
        <v>0</v>
      </c>
      <c r="P22" s="10">
        <v>0</v>
      </c>
      <c r="Q22" s="10">
        <v>0</v>
      </c>
      <c r="R22" s="10">
        <v>1921100</v>
      </c>
      <c r="S22" s="10">
        <v>153688</v>
      </c>
      <c r="T22" s="10">
        <v>1767412</v>
      </c>
      <c r="U22" s="10">
        <v>38370.6</v>
      </c>
      <c r="V22" s="10">
        <v>1729041.4</v>
      </c>
      <c r="W22" s="10">
        <v>0</v>
      </c>
      <c r="X22" s="10">
        <v>0</v>
      </c>
      <c r="Y22" s="10">
        <v>760000</v>
      </c>
      <c r="Z22" s="10">
        <v>3</v>
      </c>
      <c r="AA22" s="10">
        <v>111000</v>
      </c>
      <c r="AB22" s="10">
        <v>1</v>
      </c>
      <c r="AC22" s="10">
        <v>29000</v>
      </c>
      <c r="AD22" s="10">
        <v>2629041.4</v>
      </c>
      <c r="AE22" s="10">
        <v>4000</v>
      </c>
      <c r="AF22" s="10">
        <v>2625041.4</v>
      </c>
      <c r="AG22" s="14">
        <v>1000000</v>
      </c>
      <c r="AH22" s="1">
        <v>1</v>
      </c>
      <c r="AI22" s="2" t="str">
        <f t="array" ref="AI22">IF(ROWS(AI$11:AI22)&gt;$AI$3,"",SMALL(IF(IF(COUNT(_xlnm.Criteria)=0,$AH$11:$AH$34&lt;&gt;"",IF($AH$2&lt;&gt;"",$AH$11:$AH$34=$AH$2,IF($AI$2&lt;&gt;"",$AG$11:$AG$34=$AI$2))),ROW($AH$11:$AH$34)-ROW($AH$11)+1),ROWS(AI$11:AI22)))</f>
        <v/>
      </c>
      <c r="AJ22" s="53" t="str">
        <f>IF(N($AI22),ROWS(AJ$11:AJ22),"")</f>
        <v/>
      </c>
      <c r="AK22" s="9" t="str">
        <f t="shared" si="5"/>
        <v/>
      </c>
      <c r="AL22" s="58" t="str">
        <f t="shared" si="21"/>
        <v/>
      </c>
      <c r="AM22" s="58" t="str">
        <f t="shared" si="22"/>
        <v/>
      </c>
      <c r="AN22" s="58" t="str">
        <f t="shared" si="23"/>
        <v/>
      </c>
      <c r="AO22" s="58" t="str">
        <f t="shared" si="24"/>
        <v/>
      </c>
      <c r="AP22" s="52" t="str">
        <f t="shared" si="25"/>
        <v/>
      </c>
      <c r="AQ22" s="53" t="str">
        <f t="shared" si="26"/>
        <v/>
      </c>
      <c r="AR22" s="53" t="str">
        <f t="shared" si="27"/>
        <v/>
      </c>
      <c r="AS22" s="53" t="str">
        <f t="shared" si="28"/>
        <v/>
      </c>
      <c r="AT22" s="10" t="str">
        <f t="shared" si="29"/>
        <v/>
      </c>
      <c r="AU22" s="10" t="str">
        <f t="shared" si="30"/>
        <v/>
      </c>
      <c r="AV22" s="10" t="str">
        <f t="shared" si="31"/>
        <v/>
      </c>
      <c r="AW22" s="10" t="str">
        <f t="shared" si="32"/>
        <v/>
      </c>
      <c r="AX22" s="10" t="str">
        <f t="shared" si="33"/>
        <v/>
      </c>
      <c r="AY22" s="10" t="str">
        <f t="shared" si="34"/>
        <v/>
      </c>
      <c r="AZ22" s="10" t="str">
        <f t="shared" si="35"/>
        <v/>
      </c>
      <c r="BA22" s="10" t="str">
        <f t="shared" si="6"/>
        <v/>
      </c>
      <c r="BB22" s="10" t="str">
        <f t="shared" si="7"/>
        <v/>
      </c>
      <c r="BC22" s="10" t="str">
        <f t="shared" si="8"/>
        <v/>
      </c>
      <c r="BD22" s="10" t="str">
        <f t="shared" si="9"/>
        <v/>
      </c>
      <c r="BE22" s="10" t="str">
        <f t="shared" si="10"/>
        <v/>
      </c>
      <c r="BF22" s="10" t="str">
        <f t="shared" si="11"/>
        <v/>
      </c>
      <c r="BG22" s="10" t="str">
        <f t="shared" si="12"/>
        <v/>
      </c>
      <c r="BH22" s="10" t="str">
        <f t="shared" si="13"/>
        <v/>
      </c>
      <c r="BI22" s="10" t="str">
        <f t="shared" si="14"/>
        <v/>
      </c>
      <c r="BJ22" s="10" t="str">
        <f t="shared" si="15"/>
        <v/>
      </c>
      <c r="BK22" s="10" t="str">
        <f t="shared" si="16"/>
        <v/>
      </c>
      <c r="BL22" s="10" t="str">
        <f t="shared" si="17"/>
        <v/>
      </c>
      <c r="BM22" s="10" t="str">
        <f t="shared" si="18"/>
        <v/>
      </c>
      <c r="BN22" s="10" t="str">
        <f t="shared" si="19"/>
        <v/>
      </c>
      <c r="BO22" s="10" t="str">
        <f t="shared" si="20"/>
        <v/>
      </c>
    </row>
    <row r="23" spans="1:67" ht="22.5">
      <c r="A23" s="38">
        <v>13</v>
      </c>
      <c r="B23" s="9" t="s">
        <v>15</v>
      </c>
      <c r="C23" s="37"/>
      <c r="D23" s="15"/>
      <c r="E23" s="37"/>
      <c r="F23" s="38"/>
      <c r="G23" s="37">
        <v>23</v>
      </c>
      <c r="H23" s="38">
        <v>2</v>
      </c>
      <c r="I23" s="38">
        <v>14</v>
      </c>
      <c r="J23" s="38">
        <v>352</v>
      </c>
      <c r="K23" s="10">
        <v>1689600</v>
      </c>
      <c r="L23" s="10">
        <v>0</v>
      </c>
      <c r="M23" s="10">
        <v>337920</v>
      </c>
      <c r="N23" s="10">
        <v>172500</v>
      </c>
      <c r="O23" s="10">
        <v>0</v>
      </c>
      <c r="P23" s="10">
        <v>0</v>
      </c>
      <c r="Q23" s="10">
        <v>0</v>
      </c>
      <c r="R23" s="10">
        <v>2200020</v>
      </c>
      <c r="S23" s="10">
        <v>176001.6</v>
      </c>
      <c r="T23" s="10">
        <v>2024018.4</v>
      </c>
      <c r="U23" s="10">
        <v>51200.92</v>
      </c>
      <c r="V23" s="10">
        <v>1972817.48</v>
      </c>
      <c r="W23" s="10">
        <v>0</v>
      </c>
      <c r="X23" s="10">
        <v>0</v>
      </c>
      <c r="Y23" s="10">
        <v>760000</v>
      </c>
      <c r="Z23" s="10">
        <v>2</v>
      </c>
      <c r="AA23" s="10">
        <v>74000</v>
      </c>
      <c r="AB23" s="10">
        <v>1</v>
      </c>
      <c r="AC23" s="10">
        <v>29000</v>
      </c>
      <c r="AD23" s="10">
        <v>2835817.48</v>
      </c>
      <c r="AE23" s="10">
        <v>4000</v>
      </c>
      <c r="AF23" s="10">
        <v>2831817.48</v>
      </c>
      <c r="AG23" s="14">
        <v>1000000</v>
      </c>
      <c r="AH23" s="1">
        <v>1</v>
      </c>
      <c r="AI23" s="2" t="str">
        <f t="array" ref="AI23">IF(ROWS(AI$11:AI23)&gt;$AI$3,"",SMALL(IF(IF(COUNT(_xlnm.Criteria)=0,$AH$11:$AH$34&lt;&gt;"",IF($AH$2&lt;&gt;"",$AH$11:$AH$34=$AH$2,IF($AI$2&lt;&gt;"",$AG$11:$AG$34=$AI$2))),ROW($AH$11:$AH$34)-ROW($AH$11)+1),ROWS(AI$11:AI23)))</f>
        <v/>
      </c>
      <c r="AJ23" s="53" t="str">
        <f>IF(N($AI23),ROWS(AJ$11:AJ23),"")</f>
        <v/>
      </c>
      <c r="AK23" s="9" t="str">
        <f t="shared" si="5"/>
        <v/>
      </c>
      <c r="AL23" s="58" t="str">
        <f t="shared" si="21"/>
        <v/>
      </c>
      <c r="AM23" s="58" t="str">
        <f t="shared" si="22"/>
        <v/>
      </c>
      <c r="AN23" s="58" t="str">
        <f t="shared" si="23"/>
        <v/>
      </c>
      <c r="AO23" s="58" t="str">
        <f t="shared" si="24"/>
        <v/>
      </c>
      <c r="AP23" s="52" t="str">
        <f t="shared" si="25"/>
        <v/>
      </c>
      <c r="AQ23" s="53" t="str">
        <f t="shared" si="26"/>
        <v/>
      </c>
      <c r="AR23" s="53" t="str">
        <f t="shared" si="27"/>
        <v/>
      </c>
      <c r="AS23" s="53" t="str">
        <f t="shared" si="28"/>
        <v/>
      </c>
      <c r="AT23" s="10" t="str">
        <f t="shared" si="29"/>
        <v/>
      </c>
      <c r="AU23" s="10" t="str">
        <f t="shared" si="30"/>
        <v/>
      </c>
      <c r="AV23" s="10" t="str">
        <f t="shared" si="31"/>
        <v/>
      </c>
      <c r="AW23" s="10" t="str">
        <f t="shared" si="32"/>
        <v/>
      </c>
      <c r="AX23" s="10" t="str">
        <f t="shared" si="33"/>
        <v/>
      </c>
      <c r="AY23" s="10" t="str">
        <f t="shared" si="34"/>
        <v/>
      </c>
      <c r="AZ23" s="10" t="str">
        <f t="shared" si="35"/>
        <v/>
      </c>
      <c r="BA23" s="10" t="str">
        <f t="shared" si="6"/>
        <v/>
      </c>
      <c r="BB23" s="10" t="str">
        <f t="shared" si="7"/>
        <v/>
      </c>
      <c r="BC23" s="10" t="str">
        <f t="shared" si="8"/>
        <v/>
      </c>
      <c r="BD23" s="10" t="str">
        <f t="shared" si="9"/>
        <v/>
      </c>
      <c r="BE23" s="10" t="str">
        <f t="shared" si="10"/>
        <v/>
      </c>
      <c r="BF23" s="10" t="str">
        <f t="shared" si="11"/>
        <v/>
      </c>
      <c r="BG23" s="10" t="str">
        <f t="shared" si="12"/>
        <v/>
      </c>
      <c r="BH23" s="10" t="str">
        <f t="shared" si="13"/>
        <v/>
      </c>
      <c r="BI23" s="10" t="str">
        <f t="shared" si="14"/>
        <v/>
      </c>
      <c r="BJ23" s="10" t="str">
        <f t="shared" si="15"/>
        <v/>
      </c>
      <c r="BK23" s="10" t="str">
        <f t="shared" si="16"/>
        <v/>
      </c>
      <c r="BL23" s="10" t="str">
        <f t="shared" si="17"/>
        <v/>
      </c>
      <c r="BM23" s="10" t="str">
        <f t="shared" si="18"/>
        <v/>
      </c>
      <c r="BN23" s="10" t="str">
        <f t="shared" si="19"/>
        <v/>
      </c>
      <c r="BO23" s="10" t="str">
        <f t="shared" si="20"/>
        <v/>
      </c>
    </row>
    <row r="24" spans="1:67" ht="22.5">
      <c r="A24" s="38">
        <v>14</v>
      </c>
      <c r="B24" s="9" t="s">
        <v>16</v>
      </c>
      <c r="C24" s="37"/>
      <c r="D24" s="15"/>
      <c r="E24" s="37"/>
      <c r="F24" s="38"/>
      <c r="G24" s="37">
        <v>22</v>
      </c>
      <c r="H24" s="38">
        <v>2</v>
      </c>
      <c r="I24" s="38">
        <v>14</v>
      </c>
      <c r="J24" s="38">
        <v>352</v>
      </c>
      <c r="K24" s="10">
        <v>1689600</v>
      </c>
      <c r="L24" s="10">
        <v>0</v>
      </c>
      <c r="M24" s="10">
        <v>337920</v>
      </c>
      <c r="N24" s="10">
        <v>165000</v>
      </c>
      <c r="O24" s="10">
        <v>0</v>
      </c>
      <c r="P24" s="10">
        <v>0</v>
      </c>
      <c r="Q24" s="10">
        <v>0</v>
      </c>
      <c r="R24" s="10">
        <v>2192520</v>
      </c>
      <c r="S24" s="10">
        <v>175401.60000000001</v>
      </c>
      <c r="T24" s="10">
        <v>2017118.4</v>
      </c>
      <c r="U24" s="10">
        <v>50855.92</v>
      </c>
      <c r="V24" s="10">
        <v>1966262.48</v>
      </c>
      <c r="W24" s="10">
        <v>0</v>
      </c>
      <c r="X24" s="10">
        <v>0</v>
      </c>
      <c r="Y24" s="10">
        <v>760000</v>
      </c>
      <c r="Z24" s="10">
        <v>3</v>
      </c>
      <c r="AA24" s="10">
        <v>111000</v>
      </c>
      <c r="AB24" s="10">
        <v>1</v>
      </c>
      <c r="AC24" s="10">
        <v>29000</v>
      </c>
      <c r="AD24" s="10">
        <v>2866262.48</v>
      </c>
      <c r="AE24" s="10">
        <v>4000</v>
      </c>
      <c r="AF24" s="10">
        <v>2862262.48</v>
      </c>
      <c r="AG24" s="14">
        <v>2000000</v>
      </c>
      <c r="AH24" s="1">
        <v>2</v>
      </c>
      <c r="AI24" s="2" t="str">
        <f t="array" ref="AI24">IF(ROWS(AI$11:AI24)&gt;$AI$3,"",SMALL(IF(IF(COUNT(_xlnm.Criteria)=0,$AH$11:$AH$34&lt;&gt;"",IF($AH$2&lt;&gt;"",$AH$11:$AH$34=$AH$2,IF($AI$2&lt;&gt;"",$AG$11:$AG$34=$AI$2))),ROW($AH$11:$AH$34)-ROW($AH$11)+1),ROWS(AI$11:AI24)))</f>
        <v/>
      </c>
      <c r="AJ24" s="53" t="str">
        <f>IF(N($AI24),ROWS(AJ$11:AJ24),"")</f>
        <v/>
      </c>
      <c r="AK24" s="9" t="str">
        <f t="shared" si="5"/>
        <v/>
      </c>
      <c r="AL24" s="58" t="str">
        <f t="shared" si="21"/>
        <v/>
      </c>
      <c r="AM24" s="58" t="str">
        <f t="shared" si="22"/>
        <v/>
      </c>
      <c r="AN24" s="58" t="str">
        <f t="shared" si="23"/>
        <v/>
      </c>
      <c r="AO24" s="58" t="str">
        <f t="shared" si="24"/>
        <v/>
      </c>
      <c r="AP24" s="52" t="str">
        <f t="shared" si="25"/>
        <v/>
      </c>
      <c r="AQ24" s="53" t="str">
        <f t="shared" si="26"/>
        <v/>
      </c>
      <c r="AR24" s="53" t="str">
        <f t="shared" si="27"/>
        <v/>
      </c>
      <c r="AS24" s="53" t="str">
        <f t="shared" si="28"/>
        <v/>
      </c>
      <c r="AT24" s="10" t="str">
        <f t="shared" si="29"/>
        <v/>
      </c>
      <c r="AU24" s="10" t="str">
        <f t="shared" si="30"/>
        <v/>
      </c>
      <c r="AV24" s="10" t="str">
        <f t="shared" si="31"/>
        <v/>
      </c>
      <c r="AW24" s="10" t="str">
        <f t="shared" si="32"/>
        <v/>
      </c>
      <c r="AX24" s="10" t="str">
        <f t="shared" si="33"/>
        <v/>
      </c>
      <c r="AY24" s="10" t="str">
        <f t="shared" si="34"/>
        <v/>
      </c>
      <c r="AZ24" s="10" t="str">
        <f t="shared" si="35"/>
        <v/>
      </c>
      <c r="BA24" s="10" t="str">
        <f t="shared" si="6"/>
        <v/>
      </c>
      <c r="BB24" s="10" t="str">
        <f t="shared" si="7"/>
        <v/>
      </c>
      <c r="BC24" s="10" t="str">
        <f t="shared" si="8"/>
        <v/>
      </c>
      <c r="BD24" s="10" t="str">
        <f t="shared" si="9"/>
        <v/>
      </c>
      <c r="BE24" s="10" t="str">
        <f t="shared" si="10"/>
        <v/>
      </c>
      <c r="BF24" s="10" t="str">
        <f t="shared" si="11"/>
        <v/>
      </c>
      <c r="BG24" s="10" t="str">
        <f t="shared" si="12"/>
        <v/>
      </c>
      <c r="BH24" s="10" t="str">
        <f t="shared" si="13"/>
        <v/>
      </c>
      <c r="BI24" s="10" t="str">
        <f t="shared" si="14"/>
        <v/>
      </c>
      <c r="BJ24" s="10" t="str">
        <f t="shared" si="15"/>
        <v/>
      </c>
      <c r="BK24" s="10" t="str">
        <f t="shared" si="16"/>
        <v/>
      </c>
      <c r="BL24" s="10" t="str">
        <f t="shared" si="17"/>
        <v/>
      </c>
      <c r="BM24" s="10" t="str">
        <f t="shared" si="18"/>
        <v/>
      </c>
      <c r="BN24" s="10" t="str">
        <f t="shared" si="19"/>
        <v/>
      </c>
      <c r="BO24" s="10" t="str">
        <f t="shared" si="20"/>
        <v/>
      </c>
    </row>
    <row r="25" spans="1:67" ht="22.5">
      <c r="A25" s="38">
        <v>15</v>
      </c>
      <c r="B25" s="9" t="s">
        <v>17</v>
      </c>
      <c r="C25" s="37"/>
      <c r="D25" s="15"/>
      <c r="E25" s="37"/>
      <c r="F25" s="38"/>
      <c r="G25" s="37">
        <v>22</v>
      </c>
      <c r="H25" s="38">
        <v>2</v>
      </c>
      <c r="I25" s="38">
        <v>14</v>
      </c>
      <c r="J25" s="38">
        <v>352</v>
      </c>
      <c r="K25" s="10">
        <v>1689600</v>
      </c>
      <c r="L25" s="10">
        <v>29000</v>
      </c>
      <c r="M25" s="10">
        <v>337920</v>
      </c>
      <c r="N25" s="10">
        <v>165000</v>
      </c>
      <c r="O25" s="10">
        <v>0</v>
      </c>
      <c r="P25" s="10">
        <v>0</v>
      </c>
      <c r="Q25" s="10">
        <v>0</v>
      </c>
      <c r="R25" s="10">
        <v>2221520</v>
      </c>
      <c r="S25" s="10">
        <v>177721.60000000001</v>
      </c>
      <c r="T25" s="10">
        <v>2043798.4</v>
      </c>
      <c r="U25" s="10">
        <v>52189.919999999998</v>
      </c>
      <c r="V25" s="10">
        <v>1991608.48</v>
      </c>
      <c r="W25" s="10">
        <v>666456</v>
      </c>
      <c r="X25" s="10">
        <v>0</v>
      </c>
      <c r="Y25" s="10">
        <v>760000</v>
      </c>
      <c r="Z25" s="10">
        <v>3</v>
      </c>
      <c r="AA25" s="10">
        <v>111000</v>
      </c>
      <c r="AB25" s="10">
        <v>1</v>
      </c>
      <c r="AC25" s="10">
        <v>29000</v>
      </c>
      <c r="AD25" s="10">
        <v>3558064.48</v>
      </c>
      <c r="AE25" s="10">
        <v>4000</v>
      </c>
      <c r="AF25" s="10">
        <v>3554064.48</v>
      </c>
      <c r="AG25" s="14">
        <v>2000000</v>
      </c>
      <c r="AH25" s="1">
        <v>2</v>
      </c>
      <c r="AI25" s="2" t="str">
        <f t="array" ref="AI25">IF(ROWS(AI$11:AI25)&gt;$AI$3,"",SMALL(IF(IF(COUNT(_xlnm.Criteria)=0,$AH$11:$AH$34&lt;&gt;"",IF($AH$2&lt;&gt;"",$AH$11:$AH$34=$AH$2,IF($AI$2&lt;&gt;"",$AG$11:$AG$34=$AI$2))),ROW($AH$11:$AH$34)-ROW($AH$11)+1),ROWS(AI$11:AI25)))</f>
        <v/>
      </c>
      <c r="AJ25" s="53" t="str">
        <f>IF(N($AI25),ROWS(AJ$11:AJ25),"")</f>
        <v/>
      </c>
      <c r="AK25" s="9" t="str">
        <f t="shared" si="5"/>
        <v/>
      </c>
      <c r="AL25" s="58" t="str">
        <f t="shared" si="21"/>
        <v/>
      </c>
      <c r="AM25" s="58" t="str">
        <f t="shared" si="22"/>
        <v/>
      </c>
      <c r="AN25" s="58" t="str">
        <f t="shared" si="23"/>
        <v/>
      </c>
      <c r="AO25" s="58" t="str">
        <f t="shared" si="24"/>
        <v/>
      </c>
      <c r="AP25" s="52" t="str">
        <f t="shared" si="25"/>
        <v/>
      </c>
      <c r="AQ25" s="53" t="str">
        <f t="shared" si="26"/>
        <v/>
      </c>
      <c r="AR25" s="53" t="str">
        <f t="shared" si="27"/>
        <v/>
      </c>
      <c r="AS25" s="53" t="str">
        <f t="shared" si="28"/>
        <v/>
      </c>
      <c r="AT25" s="10" t="str">
        <f t="shared" si="29"/>
        <v/>
      </c>
      <c r="AU25" s="10" t="str">
        <f t="shared" si="30"/>
        <v/>
      </c>
      <c r="AV25" s="10" t="str">
        <f t="shared" si="31"/>
        <v/>
      </c>
      <c r="AW25" s="10" t="str">
        <f t="shared" si="32"/>
        <v/>
      </c>
      <c r="AX25" s="10" t="str">
        <f t="shared" si="33"/>
        <v/>
      </c>
      <c r="AY25" s="10" t="str">
        <f t="shared" si="34"/>
        <v/>
      </c>
      <c r="AZ25" s="10" t="str">
        <f t="shared" si="35"/>
        <v/>
      </c>
      <c r="BA25" s="10" t="str">
        <f t="shared" si="6"/>
        <v/>
      </c>
      <c r="BB25" s="10" t="str">
        <f t="shared" si="7"/>
        <v/>
      </c>
      <c r="BC25" s="10" t="str">
        <f t="shared" si="8"/>
        <v/>
      </c>
      <c r="BD25" s="10" t="str">
        <f t="shared" si="9"/>
        <v/>
      </c>
      <c r="BE25" s="10" t="str">
        <f t="shared" si="10"/>
        <v/>
      </c>
      <c r="BF25" s="10" t="str">
        <f t="shared" si="11"/>
        <v/>
      </c>
      <c r="BG25" s="10" t="str">
        <f t="shared" si="12"/>
        <v/>
      </c>
      <c r="BH25" s="10" t="str">
        <f t="shared" si="13"/>
        <v/>
      </c>
      <c r="BI25" s="10" t="str">
        <f t="shared" si="14"/>
        <v/>
      </c>
      <c r="BJ25" s="10" t="str">
        <f t="shared" si="15"/>
        <v/>
      </c>
      <c r="BK25" s="10" t="str">
        <f t="shared" si="16"/>
        <v/>
      </c>
      <c r="BL25" s="10" t="str">
        <f t="shared" si="17"/>
        <v/>
      </c>
      <c r="BM25" s="10" t="str">
        <f t="shared" si="18"/>
        <v/>
      </c>
      <c r="BN25" s="10" t="str">
        <f t="shared" si="19"/>
        <v/>
      </c>
      <c r="BO25" s="10" t="str">
        <f t="shared" si="20"/>
        <v/>
      </c>
    </row>
    <row r="26" spans="1:67" ht="22.5">
      <c r="A26" s="38">
        <v>16</v>
      </c>
      <c r="B26" s="9" t="s">
        <v>18</v>
      </c>
      <c r="C26" s="37"/>
      <c r="D26" s="15"/>
      <c r="E26" s="37"/>
      <c r="F26" s="38"/>
      <c r="G26" s="37">
        <v>27</v>
      </c>
      <c r="H26" s="38">
        <v>2</v>
      </c>
      <c r="I26" s="38">
        <v>14</v>
      </c>
      <c r="J26" s="38">
        <v>352</v>
      </c>
      <c r="K26" s="10">
        <v>1689600</v>
      </c>
      <c r="L26" s="10">
        <v>29000</v>
      </c>
      <c r="M26" s="10">
        <v>337920</v>
      </c>
      <c r="N26" s="10">
        <v>270000</v>
      </c>
      <c r="O26" s="10">
        <v>0</v>
      </c>
      <c r="P26" s="10">
        <v>0</v>
      </c>
      <c r="Q26" s="10">
        <v>0</v>
      </c>
      <c r="R26" s="10">
        <v>2326520</v>
      </c>
      <c r="S26" s="10">
        <v>186121.60000000001</v>
      </c>
      <c r="T26" s="10">
        <v>2140398.4</v>
      </c>
      <c r="U26" s="10">
        <v>57019.92</v>
      </c>
      <c r="V26" s="10">
        <v>2083378.48</v>
      </c>
      <c r="W26" s="10">
        <v>0</v>
      </c>
      <c r="X26" s="10">
        <v>0</v>
      </c>
      <c r="Y26" s="10">
        <v>760000</v>
      </c>
      <c r="Z26" s="10">
        <v>0</v>
      </c>
      <c r="AA26" s="10">
        <v>0</v>
      </c>
      <c r="AB26" s="10">
        <v>0</v>
      </c>
      <c r="AC26" s="10">
        <v>0</v>
      </c>
      <c r="AD26" s="10">
        <v>2843378.48</v>
      </c>
      <c r="AE26" s="10">
        <v>4000</v>
      </c>
      <c r="AF26" s="10">
        <v>2839378.48</v>
      </c>
      <c r="AG26" s="14">
        <v>1000000</v>
      </c>
      <c r="AH26" s="1">
        <v>1</v>
      </c>
      <c r="AI26" s="2" t="str">
        <f t="array" ref="AI26">IF(ROWS(AI$11:AI26)&gt;$AI$3,"",SMALL(IF(IF(COUNT(_xlnm.Criteria)=0,$AH$11:$AH$34&lt;&gt;"",IF($AH$2&lt;&gt;"",$AH$11:$AH$34=$AH$2,IF($AI$2&lt;&gt;"",$AG$11:$AG$34=$AI$2))),ROW($AH$11:$AH$34)-ROW($AH$11)+1),ROWS(AI$11:AI26)))</f>
        <v/>
      </c>
      <c r="AJ26" s="53" t="str">
        <f>IF(N($AI26),ROWS(AJ$11:AJ26),"")</f>
        <v/>
      </c>
      <c r="AK26" s="9" t="str">
        <f t="shared" si="5"/>
        <v/>
      </c>
      <c r="AL26" s="58" t="str">
        <f t="shared" si="21"/>
        <v/>
      </c>
      <c r="AM26" s="58" t="str">
        <f t="shared" si="22"/>
        <v/>
      </c>
      <c r="AN26" s="58" t="str">
        <f t="shared" si="23"/>
        <v/>
      </c>
      <c r="AO26" s="58" t="str">
        <f t="shared" si="24"/>
        <v/>
      </c>
      <c r="AP26" s="52" t="str">
        <f t="shared" si="25"/>
        <v/>
      </c>
      <c r="AQ26" s="53" t="str">
        <f t="shared" si="26"/>
        <v/>
      </c>
      <c r="AR26" s="53" t="str">
        <f t="shared" si="27"/>
        <v/>
      </c>
      <c r="AS26" s="53" t="str">
        <f t="shared" si="28"/>
        <v/>
      </c>
      <c r="AT26" s="10" t="str">
        <f t="shared" si="29"/>
        <v/>
      </c>
      <c r="AU26" s="10" t="str">
        <f t="shared" si="30"/>
        <v/>
      </c>
      <c r="AV26" s="10" t="str">
        <f t="shared" si="31"/>
        <v/>
      </c>
      <c r="AW26" s="10" t="str">
        <f t="shared" si="32"/>
        <v/>
      </c>
      <c r="AX26" s="10" t="str">
        <f t="shared" si="33"/>
        <v/>
      </c>
      <c r="AY26" s="10" t="str">
        <f t="shared" si="34"/>
        <v/>
      </c>
      <c r="AZ26" s="10" t="str">
        <f t="shared" si="35"/>
        <v/>
      </c>
      <c r="BA26" s="10" t="str">
        <f t="shared" si="6"/>
        <v/>
      </c>
      <c r="BB26" s="10" t="str">
        <f t="shared" si="7"/>
        <v/>
      </c>
      <c r="BC26" s="10" t="str">
        <f t="shared" si="8"/>
        <v/>
      </c>
      <c r="BD26" s="10" t="str">
        <f t="shared" si="9"/>
        <v/>
      </c>
      <c r="BE26" s="10" t="str">
        <f t="shared" si="10"/>
        <v/>
      </c>
      <c r="BF26" s="10" t="str">
        <f t="shared" si="11"/>
        <v/>
      </c>
      <c r="BG26" s="10" t="str">
        <f t="shared" si="12"/>
        <v/>
      </c>
      <c r="BH26" s="10" t="str">
        <f t="shared" si="13"/>
        <v/>
      </c>
      <c r="BI26" s="10" t="str">
        <f t="shared" si="14"/>
        <v/>
      </c>
      <c r="BJ26" s="10" t="str">
        <f t="shared" si="15"/>
        <v/>
      </c>
      <c r="BK26" s="10" t="str">
        <f t="shared" si="16"/>
        <v/>
      </c>
      <c r="BL26" s="10" t="str">
        <f t="shared" si="17"/>
        <v/>
      </c>
      <c r="BM26" s="10" t="str">
        <f t="shared" si="18"/>
        <v/>
      </c>
      <c r="BN26" s="10" t="str">
        <f t="shared" si="19"/>
        <v/>
      </c>
      <c r="BO26" s="10" t="str">
        <f t="shared" si="20"/>
        <v/>
      </c>
    </row>
    <row r="27" spans="1:67" ht="22.5">
      <c r="A27" s="38">
        <v>17</v>
      </c>
      <c r="B27" s="9" t="s">
        <v>19</v>
      </c>
      <c r="C27" s="37"/>
      <c r="D27" s="15"/>
      <c r="E27" s="37"/>
      <c r="F27" s="38"/>
      <c r="G27" s="37">
        <v>21</v>
      </c>
      <c r="H27" s="38">
        <v>2</v>
      </c>
      <c r="I27" s="38">
        <v>13</v>
      </c>
      <c r="J27" s="38">
        <v>339</v>
      </c>
      <c r="K27" s="10">
        <v>1627200</v>
      </c>
      <c r="L27" s="10">
        <v>98000</v>
      </c>
      <c r="M27" s="10">
        <v>325440</v>
      </c>
      <c r="N27" s="10">
        <v>157500</v>
      </c>
      <c r="O27" s="10">
        <v>0</v>
      </c>
      <c r="P27" s="10">
        <v>0</v>
      </c>
      <c r="Q27" s="10">
        <v>0</v>
      </c>
      <c r="R27" s="10">
        <v>2208140</v>
      </c>
      <c r="S27" s="10">
        <v>176651.2</v>
      </c>
      <c r="T27" s="10">
        <v>2031488.8</v>
      </c>
      <c r="U27" s="10">
        <v>51574.44</v>
      </c>
      <c r="V27" s="10">
        <v>1979914.36</v>
      </c>
      <c r="W27" s="10">
        <v>662442</v>
      </c>
      <c r="X27" s="10">
        <v>0</v>
      </c>
      <c r="Y27" s="10">
        <v>760000</v>
      </c>
      <c r="Z27" s="10">
        <v>3</v>
      </c>
      <c r="AA27" s="10">
        <v>111000</v>
      </c>
      <c r="AB27" s="10">
        <v>1</v>
      </c>
      <c r="AC27" s="10">
        <v>29000</v>
      </c>
      <c r="AD27" s="10">
        <v>3542356.3600000003</v>
      </c>
      <c r="AE27" s="10">
        <v>4000</v>
      </c>
      <c r="AF27" s="10">
        <v>3538356.3600000003</v>
      </c>
      <c r="AG27" s="14">
        <v>3000000</v>
      </c>
      <c r="AH27" s="1">
        <v>3</v>
      </c>
      <c r="AI27" s="2" t="str">
        <f t="array" ref="AI27">IF(ROWS(AI$11:AI27)&gt;$AI$3,"",SMALL(IF(IF(COUNT(_xlnm.Criteria)=0,$AH$11:$AH$34&lt;&gt;"",IF($AH$2&lt;&gt;"",$AH$11:$AH$34=$AH$2,IF($AI$2&lt;&gt;"",$AG$11:$AG$34=$AI$2))),ROW($AH$11:$AH$34)-ROW($AH$11)+1),ROWS(AI$11:AI27)))</f>
        <v/>
      </c>
      <c r="AJ27" s="53" t="str">
        <f>IF(N($AI27),ROWS(AJ$11:AJ27),"")</f>
        <v/>
      </c>
      <c r="AK27" s="9" t="str">
        <f t="shared" si="5"/>
        <v/>
      </c>
      <c r="AL27" s="58" t="str">
        <f t="shared" si="21"/>
        <v/>
      </c>
      <c r="AM27" s="58" t="str">
        <f t="shared" si="22"/>
        <v/>
      </c>
      <c r="AN27" s="58" t="str">
        <f t="shared" si="23"/>
        <v/>
      </c>
      <c r="AO27" s="58" t="str">
        <f t="shared" si="24"/>
        <v/>
      </c>
      <c r="AP27" s="52" t="str">
        <f t="shared" si="25"/>
        <v/>
      </c>
      <c r="AQ27" s="53" t="str">
        <f t="shared" si="26"/>
        <v/>
      </c>
      <c r="AR27" s="53" t="str">
        <f t="shared" si="27"/>
        <v/>
      </c>
      <c r="AS27" s="53" t="str">
        <f t="shared" si="28"/>
        <v/>
      </c>
      <c r="AT27" s="10" t="str">
        <f t="shared" si="29"/>
        <v/>
      </c>
      <c r="AU27" s="10" t="str">
        <f t="shared" si="30"/>
        <v/>
      </c>
      <c r="AV27" s="10" t="str">
        <f t="shared" si="31"/>
        <v/>
      </c>
      <c r="AW27" s="10" t="str">
        <f t="shared" si="32"/>
        <v/>
      </c>
      <c r="AX27" s="10" t="str">
        <f t="shared" si="33"/>
        <v/>
      </c>
      <c r="AY27" s="10" t="str">
        <f t="shared" si="34"/>
        <v/>
      </c>
      <c r="AZ27" s="10" t="str">
        <f t="shared" si="35"/>
        <v/>
      </c>
      <c r="BA27" s="10" t="str">
        <f t="shared" si="6"/>
        <v/>
      </c>
      <c r="BB27" s="10" t="str">
        <f t="shared" si="7"/>
        <v/>
      </c>
      <c r="BC27" s="10" t="str">
        <f t="shared" si="8"/>
        <v/>
      </c>
      <c r="BD27" s="10" t="str">
        <f t="shared" si="9"/>
        <v/>
      </c>
      <c r="BE27" s="10" t="str">
        <f t="shared" si="10"/>
        <v/>
      </c>
      <c r="BF27" s="10" t="str">
        <f t="shared" si="11"/>
        <v/>
      </c>
      <c r="BG27" s="10" t="str">
        <f t="shared" si="12"/>
        <v/>
      </c>
      <c r="BH27" s="10" t="str">
        <f t="shared" si="13"/>
        <v/>
      </c>
      <c r="BI27" s="10" t="str">
        <f t="shared" si="14"/>
        <v/>
      </c>
      <c r="BJ27" s="10" t="str">
        <f t="shared" si="15"/>
        <v/>
      </c>
      <c r="BK27" s="10" t="str">
        <f t="shared" si="16"/>
        <v/>
      </c>
      <c r="BL27" s="10" t="str">
        <f t="shared" si="17"/>
        <v/>
      </c>
      <c r="BM27" s="10" t="str">
        <f t="shared" si="18"/>
        <v/>
      </c>
      <c r="BN27" s="10" t="str">
        <f t="shared" si="19"/>
        <v/>
      </c>
      <c r="BO27" s="10" t="str">
        <f t="shared" si="20"/>
        <v/>
      </c>
    </row>
    <row r="28" spans="1:67" ht="22.5">
      <c r="A28" s="38">
        <v>18</v>
      </c>
      <c r="B28" s="9" t="s">
        <v>20</v>
      </c>
      <c r="C28" s="37"/>
      <c r="D28" s="15"/>
      <c r="E28" s="37"/>
      <c r="F28" s="38"/>
      <c r="G28" s="37">
        <v>21</v>
      </c>
      <c r="H28" s="38">
        <v>2</v>
      </c>
      <c r="I28" s="38">
        <v>13</v>
      </c>
      <c r="J28" s="38">
        <v>339</v>
      </c>
      <c r="K28" s="10">
        <v>1627200</v>
      </c>
      <c r="L28" s="10">
        <v>59000</v>
      </c>
      <c r="M28" s="10">
        <v>325440</v>
      </c>
      <c r="N28" s="10">
        <v>157500</v>
      </c>
      <c r="O28" s="10">
        <v>0</v>
      </c>
      <c r="P28" s="10">
        <v>0</v>
      </c>
      <c r="Q28" s="10">
        <v>0</v>
      </c>
      <c r="R28" s="10">
        <v>2169140</v>
      </c>
      <c r="S28" s="10">
        <v>173531.2</v>
      </c>
      <c r="T28" s="10">
        <v>1995608.8</v>
      </c>
      <c r="U28" s="10">
        <v>49780.44</v>
      </c>
      <c r="V28" s="10">
        <v>1945828.36</v>
      </c>
      <c r="W28" s="10">
        <v>0</v>
      </c>
      <c r="X28" s="10">
        <v>0</v>
      </c>
      <c r="Y28" s="10">
        <v>760000</v>
      </c>
      <c r="Z28" s="10">
        <v>3</v>
      </c>
      <c r="AA28" s="10">
        <v>111000</v>
      </c>
      <c r="AB28" s="10">
        <v>1</v>
      </c>
      <c r="AC28" s="10">
        <v>29000</v>
      </c>
      <c r="AD28" s="10">
        <v>2845828.3600000003</v>
      </c>
      <c r="AE28" s="10">
        <v>4000</v>
      </c>
      <c r="AF28" s="10">
        <v>2841828.3600000003</v>
      </c>
      <c r="AG28" s="14">
        <v>1000000</v>
      </c>
      <c r="AH28" s="1">
        <v>1</v>
      </c>
      <c r="AI28" s="2" t="str">
        <f t="array" ref="AI28">IF(ROWS(AI$11:AI28)&gt;$AI$3,"",SMALL(IF(IF(COUNT(_xlnm.Criteria)=0,$AH$11:$AH$34&lt;&gt;"",IF($AH$2&lt;&gt;"",$AH$11:$AH$34=$AH$2,IF($AI$2&lt;&gt;"",$AG$11:$AG$34=$AI$2))),ROW($AH$11:$AH$34)-ROW($AH$11)+1),ROWS(AI$11:AI28)))</f>
        <v/>
      </c>
      <c r="AJ28" s="53" t="str">
        <f>IF(N($AI28),ROWS(AJ$11:AJ28),"")</f>
        <v/>
      </c>
      <c r="AK28" s="9" t="str">
        <f t="shared" si="5"/>
        <v/>
      </c>
      <c r="AL28" s="58" t="str">
        <f t="shared" si="21"/>
        <v/>
      </c>
      <c r="AM28" s="58" t="str">
        <f t="shared" si="22"/>
        <v/>
      </c>
      <c r="AN28" s="58" t="str">
        <f t="shared" si="23"/>
        <v/>
      </c>
      <c r="AO28" s="58" t="str">
        <f t="shared" si="24"/>
        <v/>
      </c>
      <c r="AP28" s="52" t="str">
        <f t="shared" si="25"/>
        <v/>
      </c>
      <c r="AQ28" s="53" t="str">
        <f t="shared" si="26"/>
        <v/>
      </c>
      <c r="AR28" s="53" t="str">
        <f t="shared" si="27"/>
        <v/>
      </c>
      <c r="AS28" s="53" t="str">
        <f t="shared" si="28"/>
        <v/>
      </c>
      <c r="AT28" s="10" t="str">
        <f t="shared" si="29"/>
        <v/>
      </c>
      <c r="AU28" s="10" t="str">
        <f t="shared" si="30"/>
        <v/>
      </c>
      <c r="AV28" s="10" t="str">
        <f t="shared" si="31"/>
        <v/>
      </c>
      <c r="AW28" s="10" t="str">
        <f t="shared" si="32"/>
        <v/>
      </c>
      <c r="AX28" s="10" t="str">
        <f t="shared" si="33"/>
        <v/>
      </c>
      <c r="AY28" s="10" t="str">
        <f t="shared" si="34"/>
        <v/>
      </c>
      <c r="AZ28" s="10" t="str">
        <f t="shared" si="35"/>
        <v/>
      </c>
      <c r="BA28" s="10" t="str">
        <f t="shared" si="6"/>
        <v/>
      </c>
      <c r="BB28" s="10" t="str">
        <f t="shared" si="7"/>
        <v/>
      </c>
      <c r="BC28" s="10" t="str">
        <f t="shared" si="8"/>
        <v/>
      </c>
      <c r="BD28" s="10" t="str">
        <f t="shared" si="9"/>
        <v/>
      </c>
      <c r="BE28" s="10" t="str">
        <f t="shared" si="10"/>
        <v/>
      </c>
      <c r="BF28" s="10" t="str">
        <f t="shared" si="11"/>
        <v/>
      </c>
      <c r="BG28" s="10" t="str">
        <f t="shared" si="12"/>
        <v/>
      </c>
      <c r="BH28" s="10" t="str">
        <f t="shared" si="13"/>
        <v/>
      </c>
      <c r="BI28" s="10" t="str">
        <f t="shared" si="14"/>
        <v/>
      </c>
      <c r="BJ28" s="10" t="str">
        <f t="shared" si="15"/>
        <v/>
      </c>
      <c r="BK28" s="10" t="str">
        <f t="shared" si="16"/>
        <v/>
      </c>
      <c r="BL28" s="10" t="str">
        <f t="shared" si="17"/>
        <v/>
      </c>
      <c r="BM28" s="10" t="str">
        <f t="shared" si="18"/>
        <v/>
      </c>
      <c r="BN28" s="10" t="str">
        <f t="shared" si="19"/>
        <v/>
      </c>
      <c r="BO28" s="10" t="str">
        <f t="shared" si="20"/>
        <v/>
      </c>
    </row>
    <row r="29" spans="1:67" ht="22.5">
      <c r="A29" s="38">
        <v>19</v>
      </c>
      <c r="B29" s="9" t="s">
        <v>21</v>
      </c>
      <c r="C29" s="37"/>
      <c r="D29" s="15"/>
      <c r="E29" s="37"/>
      <c r="F29" s="38"/>
      <c r="G29" s="37">
        <v>21</v>
      </c>
      <c r="H29" s="38">
        <v>2</v>
      </c>
      <c r="I29" s="38">
        <v>13</v>
      </c>
      <c r="J29" s="38">
        <v>339</v>
      </c>
      <c r="K29" s="10">
        <v>1627200</v>
      </c>
      <c r="L29" s="10">
        <v>59000</v>
      </c>
      <c r="M29" s="10">
        <v>325440</v>
      </c>
      <c r="N29" s="10">
        <v>157500</v>
      </c>
      <c r="O29" s="10">
        <v>0</v>
      </c>
      <c r="P29" s="10">
        <v>0</v>
      </c>
      <c r="Q29" s="10">
        <v>0</v>
      </c>
      <c r="R29" s="10">
        <v>2169140</v>
      </c>
      <c r="S29" s="10">
        <v>173531.2</v>
      </c>
      <c r="T29" s="10">
        <v>1995608.8</v>
      </c>
      <c r="U29" s="10">
        <v>49780.44</v>
      </c>
      <c r="V29" s="10">
        <v>1945828.36</v>
      </c>
      <c r="W29" s="10">
        <v>650742</v>
      </c>
      <c r="X29" s="10">
        <v>0</v>
      </c>
      <c r="Y29" s="10">
        <v>760000</v>
      </c>
      <c r="Z29" s="10">
        <v>3</v>
      </c>
      <c r="AA29" s="10">
        <v>111000</v>
      </c>
      <c r="AB29" s="10">
        <v>0</v>
      </c>
      <c r="AC29" s="10">
        <v>0</v>
      </c>
      <c r="AD29" s="10">
        <v>3467570.3600000003</v>
      </c>
      <c r="AE29" s="10">
        <v>4000</v>
      </c>
      <c r="AF29" s="10">
        <v>3463570.3600000003</v>
      </c>
      <c r="AG29" s="14">
        <v>1000000</v>
      </c>
      <c r="AH29" s="1">
        <v>1</v>
      </c>
      <c r="AI29" s="2" t="str">
        <f t="array" ref="AI29">IF(ROWS(AI$11:AI29)&gt;$AI$3,"",SMALL(IF(IF(COUNT(_xlnm.Criteria)=0,$AH$11:$AH$34&lt;&gt;"",IF($AH$2&lt;&gt;"",$AH$11:$AH$34=$AH$2,IF($AI$2&lt;&gt;"",$AG$11:$AG$34=$AI$2))),ROW($AH$11:$AH$34)-ROW($AH$11)+1),ROWS(AI$11:AI29)))</f>
        <v/>
      </c>
      <c r="AJ29" s="53" t="str">
        <f>IF(N($AI29),ROWS(AJ$11:AJ29),"")</f>
        <v/>
      </c>
      <c r="AK29" s="9" t="str">
        <f t="shared" si="5"/>
        <v/>
      </c>
      <c r="AL29" s="58" t="str">
        <f t="shared" si="21"/>
        <v/>
      </c>
      <c r="AM29" s="58" t="str">
        <f t="shared" si="22"/>
        <v/>
      </c>
      <c r="AN29" s="58" t="str">
        <f t="shared" si="23"/>
        <v/>
      </c>
      <c r="AO29" s="58" t="str">
        <f t="shared" si="24"/>
        <v/>
      </c>
      <c r="AP29" s="52" t="str">
        <f t="shared" si="25"/>
        <v/>
      </c>
      <c r="AQ29" s="53" t="str">
        <f t="shared" si="26"/>
        <v/>
      </c>
      <c r="AR29" s="53" t="str">
        <f t="shared" si="27"/>
        <v/>
      </c>
      <c r="AS29" s="53" t="str">
        <f t="shared" si="28"/>
        <v/>
      </c>
      <c r="AT29" s="10" t="str">
        <f t="shared" si="29"/>
        <v/>
      </c>
      <c r="AU29" s="10" t="str">
        <f t="shared" si="30"/>
        <v/>
      </c>
      <c r="AV29" s="10" t="str">
        <f t="shared" si="31"/>
        <v/>
      </c>
      <c r="AW29" s="10" t="str">
        <f t="shared" si="32"/>
        <v/>
      </c>
      <c r="AX29" s="10" t="str">
        <f t="shared" si="33"/>
        <v/>
      </c>
      <c r="AY29" s="10" t="str">
        <f t="shared" si="34"/>
        <v/>
      </c>
      <c r="AZ29" s="10" t="str">
        <f t="shared" si="35"/>
        <v/>
      </c>
      <c r="BA29" s="10" t="str">
        <f t="shared" si="6"/>
        <v/>
      </c>
      <c r="BB29" s="10" t="str">
        <f t="shared" si="7"/>
        <v/>
      </c>
      <c r="BC29" s="10" t="str">
        <f t="shared" si="8"/>
        <v/>
      </c>
      <c r="BD29" s="10" t="str">
        <f t="shared" si="9"/>
        <v/>
      </c>
      <c r="BE29" s="10" t="str">
        <f t="shared" si="10"/>
        <v/>
      </c>
      <c r="BF29" s="10" t="str">
        <f t="shared" si="11"/>
        <v/>
      </c>
      <c r="BG29" s="10" t="str">
        <f t="shared" si="12"/>
        <v/>
      </c>
      <c r="BH29" s="10" t="str">
        <f t="shared" si="13"/>
        <v/>
      </c>
      <c r="BI29" s="10" t="str">
        <f t="shared" si="14"/>
        <v/>
      </c>
      <c r="BJ29" s="10" t="str">
        <f t="shared" si="15"/>
        <v/>
      </c>
      <c r="BK29" s="10" t="str">
        <f t="shared" si="16"/>
        <v/>
      </c>
      <c r="BL29" s="10" t="str">
        <f t="shared" si="17"/>
        <v/>
      </c>
      <c r="BM29" s="10" t="str">
        <f t="shared" si="18"/>
        <v/>
      </c>
      <c r="BN29" s="10" t="str">
        <f t="shared" si="19"/>
        <v/>
      </c>
      <c r="BO29" s="10" t="str">
        <f t="shared" si="20"/>
        <v/>
      </c>
    </row>
    <row r="30" spans="1:67" ht="22.5">
      <c r="A30" s="38">
        <v>20</v>
      </c>
      <c r="B30" s="9" t="s">
        <v>22</v>
      </c>
      <c r="C30" s="37"/>
      <c r="D30" s="15"/>
      <c r="E30" s="37"/>
      <c r="F30" s="38"/>
      <c r="G30" s="37">
        <v>20</v>
      </c>
      <c r="H30" s="38">
        <v>2</v>
      </c>
      <c r="I30" s="38">
        <v>13</v>
      </c>
      <c r="J30" s="38">
        <v>339</v>
      </c>
      <c r="K30" s="10">
        <v>1627200</v>
      </c>
      <c r="L30" s="10">
        <v>0</v>
      </c>
      <c r="M30" s="10">
        <v>325440</v>
      </c>
      <c r="N30" s="10">
        <v>150000</v>
      </c>
      <c r="O30" s="10">
        <v>0</v>
      </c>
      <c r="P30" s="10">
        <v>0</v>
      </c>
      <c r="Q30" s="10">
        <v>0</v>
      </c>
      <c r="R30" s="10">
        <v>2102640</v>
      </c>
      <c r="S30" s="10">
        <v>168211.20000000001</v>
      </c>
      <c r="T30" s="10">
        <v>1934428.8</v>
      </c>
      <c r="U30" s="10">
        <v>46721.440000000002</v>
      </c>
      <c r="V30" s="10">
        <v>1887707.36</v>
      </c>
      <c r="W30" s="10">
        <v>0</v>
      </c>
      <c r="X30" s="10">
        <v>0</v>
      </c>
      <c r="Y30" s="10">
        <v>760000</v>
      </c>
      <c r="Z30" s="10">
        <v>2</v>
      </c>
      <c r="AA30" s="10">
        <v>74000</v>
      </c>
      <c r="AB30" s="10">
        <v>1</v>
      </c>
      <c r="AC30" s="10">
        <v>29000</v>
      </c>
      <c r="AD30" s="10">
        <v>2750707.3600000003</v>
      </c>
      <c r="AE30" s="10">
        <v>4000</v>
      </c>
      <c r="AF30" s="10">
        <v>2746707.3600000003</v>
      </c>
      <c r="AG30" s="14">
        <v>1000000</v>
      </c>
      <c r="AH30" s="1">
        <v>1</v>
      </c>
      <c r="AI30" s="2" t="str">
        <f t="array" ref="AI30">IF(ROWS(AI$11:AI30)&gt;$AI$3,"",SMALL(IF(IF(COUNT(_xlnm.Criteria)=0,$AH$11:$AH$34&lt;&gt;"",IF($AH$2&lt;&gt;"",$AH$11:$AH$34=$AH$2,IF($AI$2&lt;&gt;"",$AG$11:$AG$34=$AI$2))),ROW($AH$11:$AH$34)-ROW($AH$11)+1),ROWS(AI$11:AI30)))</f>
        <v/>
      </c>
      <c r="AJ30" s="53" t="str">
        <f>IF(N($AI30),ROWS(AJ$11:AJ30),"")</f>
        <v/>
      </c>
      <c r="AK30" s="9" t="str">
        <f t="shared" si="5"/>
        <v/>
      </c>
      <c r="AL30" s="58" t="str">
        <f t="shared" si="21"/>
        <v/>
      </c>
      <c r="AM30" s="58" t="str">
        <f t="shared" si="22"/>
        <v/>
      </c>
      <c r="AN30" s="58" t="str">
        <f t="shared" si="23"/>
        <v/>
      </c>
      <c r="AO30" s="58" t="str">
        <f t="shared" si="24"/>
        <v/>
      </c>
      <c r="AP30" s="52" t="str">
        <f t="shared" si="25"/>
        <v/>
      </c>
      <c r="AQ30" s="53" t="str">
        <f t="shared" si="26"/>
        <v/>
      </c>
      <c r="AR30" s="53" t="str">
        <f t="shared" si="27"/>
        <v/>
      </c>
      <c r="AS30" s="53" t="str">
        <f t="shared" si="28"/>
        <v/>
      </c>
      <c r="AT30" s="10" t="str">
        <f t="shared" si="29"/>
        <v/>
      </c>
      <c r="AU30" s="10" t="str">
        <f t="shared" si="30"/>
        <v/>
      </c>
      <c r="AV30" s="10" t="str">
        <f t="shared" si="31"/>
        <v/>
      </c>
      <c r="AW30" s="10" t="str">
        <f t="shared" si="32"/>
        <v/>
      </c>
      <c r="AX30" s="10" t="str">
        <f t="shared" si="33"/>
        <v/>
      </c>
      <c r="AY30" s="10" t="str">
        <f t="shared" si="34"/>
        <v/>
      </c>
      <c r="AZ30" s="10" t="str">
        <f t="shared" si="35"/>
        <v/>
      </c>
      <c r="BA30" s="10" t="str">
        <f t="shared" si="6"/>
        <v/>
      </c>
      <c r="BB30" s="10" t="str">
        <f t="shared" si="7"/>
        <v/>
      </c>
      <c r="BC30" s="10" t="str">
        <f t="shared" si="8"/>
        <v/>
      </c>
      <c r="BD30" s="10" t="str">
        <f t="shared" si="9"/>
        <v/>
      </c>
      <c r="BE30" s="10" t="str">
        <f t="shared" si="10"/>
        <v/>
      </c>
      <c r="BF30" s="10" t="str">
        <f t="shared" si="11"/>
        <v/>
      </c>
      <c r="BG30" s="10" t="str">
        <f t="shared" si="12"/>
        <v/>
      </c>
      <c r="BH30" s="10" t="str">
        <f t="shared" si="13"/>
        <v/>
      </c>
      <c r="BI30" s="10" t="str">
        <f t="shared" si="14"/>
        <v/>
      </c>
      <c r="BJ30" s="10" t="str">
        <f t="shared" si="15"/>
        <v/>
      </c>
      <c r="BK30" s="10" t="str">
        <f t="shared" si="16"/>
        <v/>
      </c>
      <c r="BL30" s="10" t="str">
        <f t="shared" si="17"/>
        <v/>
      </c>
      <c r="BM30" s="10" t="str">
        <f t="shared" si="18"/>
        <v/>
      </c>
      <c r="BN30" s="10" t="str">
        <f t="shared" si="19"/>
        <v/>
      </c>
      <c r="BO30" s="10" t="str">
        <f t="shared" si="20"/>
        <v/>
      </c>
    </row>
    <row r="31" spans="1:67" ht="22.5">
      <c r="A31" s="38">
        <v>21</v>
      </c>
      <c r="B31" s="9" t="s">
        <v>23</v>
      </c>
      <c r="C31" s="37"/>
      <c r="D31" s="15"/>
      <c r="E31" s="37"/>
      <c r="F31" s="38"/>
      <c r="G31" s="37">
        <v>22</v>
      </c>
      <c r="H31" s="38">
        <v>2</v>
      </c>
      <c r="I31" s="38">
        <v>13</v>
      </c>
      <c r="J31" s="38">
        <v>339</v>
      </c>
      <c r="K31" s="10">
        <v>1627200</v>
      </c>
      <c r="L31" s="10">
        <v>0</v>
      </c>
      <c r="M31" s="10">
        <v>325440</v>
      </c>
      <c r="N31" s="10">
        <v>165000</v>
      </c>
      <c r="O31" s="10">
        <v>0</v>
      </c>
      <c r="P31" s="10">
        <v>0</v>
      </c>
      <c r="Q31" s="10">
        <v>0</v>
      </c>
      <c r="R31" s="10">
        <v>2117640</v>
      </c>
      <c r="S31" s="10">
        <v>169411.20000000001</v>
      </c>
      <c r="T31" s="10">
        <v>1948228.8</v>
      </c>
      <c r="U31" s="10">
        <v>47411.44</v>
      </c>
      <c r="V31" s="10">
        <v>1900817.36</v>
      </c>
      <c r="W31" s="10">
        <v>0</v>
      </c>
      <c r="X31" s="10">
        <v>0</v>
      </c>
      <c r="Y31" s="10">
        <v>760000</v>
      </c>
      <c r="Z31" s="10">
        <v>1</v>
      </c>
      <c r="AA31" s="10">
        <v>37000</v>
      </c>
      <c r="AB31" s="10">
        <v>0</v>
      </c>
      <c r="AC31" s="10">
        <v>0</v>
      </c>
      <c r="AD31" s="10">
        <v>2697817.3600000003</v>
      </c>
      <c r="AE31" s="10">
        <v>4000</v>
      </c>
      <c r="AF31" s="10">
        <v>2693817.3600000003</v>
      </c>
      <c r="AG31" s="14">
        <v>2000000</v>
      </c>
      <c r="AH31" s="1">
        <v>2</v>
      </c>
      <c r="AI31" s="2" t="str">
        <f t="array" ref="AI31">IF(ROWS(AI$11:AI31)&gt;$AI$3,"",SMALL(IF(IF(COUNT(_xlnm.Criteria)=0,$AH$11:$AH$34&lt;&gt;"",IF($AH$2&lt;&gt;"",$AH$11:$AH$34=$AH$2,IF($AI$2&lt;&gt;"",$AG$11:$AG$34=$AI$2))),ROW($AH$11:$AH$34)-ROW($AH$11)+1),ROWS(AI$11:AI31)))</f>
        <v/>
      </c>
      <c r="AJ31" s="53" t="str">
        <f>IF(N($AI31),ROWS(AJ$11:AJ31),"")</f>
        <v/>
      </c>
      <c r="AK31" s="9" t="str">
        <f t="shared" si="5"/>
        <v/>
      </c>
      <c r="AL31" s="58" t="str">
        <f t="shared" si="21"/>
        <v/>
      </c>
      <c r="AM31" s="58" t="str">
        <f t="shared" si="22"/>
        <v/>
      </c>
      <c r="AN31" s="58" t="str">
        <f t="shared" si="23"/>
        <v/>
      </c>
      <c r="AO31" s="58" t="str">
        <f t="shared" si="24"/>
        <v/>
      </c>
      <c r="AP31" s="52" t="str">
        <f t="shared" si="25"/>
        <v/>
      </c>
      <c r="AQ31" s="53" t="str">
        <f t="shared" si="26"/>
        <v/>
      </c>
      <c r="AR31" s="53" t="str">
        <f t="shared" si="27"/>
        <v/>
      </c>
      <c r="AS31" s="53" t="str">
        <f t="shared" si="28"/>
        <v/>
      </c>
      <c r="AT31" s="10" t="str">
        <f t="shared" si="29"/>
        <v/>
      </c>
      <c r="AU31" s="10" t="str">
        <f t="shared" si="30"/>
        <v/>
      </c>
      <c r="AV31" s="10" t="str">
        <f t="shared" si="31"/>
        <v/>
      </c>
      <c r="AW31" s="10" t="str">
        <f t="shared" si="32"/>
        <v/>
      </c>
      <c r="AX31" s="10" t="str">
        <f t="shared" si="33"/>
        <v/>
      </c>
      <c r="AY31" s="10" t="str">
        <f t="shared" si="34"/>
        <v/>
      </c>
      <c r="AZ31" s="10" t="str">
        <f t="shared" si="35"/>
        <v/>
      </c>
      <c r="BA31" s="10" t="str">
        <f t="shared" si="6"/>
        <v/>
      </c>
      <c r="BB31" s="10" t="str">
        <f t="shared" si="7"/>
        <v/>
      </c>
      <c r="BC31" s="10" t="str">
        <f t="shared" si="8"/>
        <v/>
      </c>
      <c r="BD31" s="10" t="str">
        <f t="shared" si="9"/>
        <v/>
      </c>
      <c r="BE31" s="10" t="str">
        <f t="shared" si="10"/>
        <v/>
      </c>
      <c r="BF31" s="10" t="str">
        <f t="shared" si="11"/>
        <v/>
      </c>
      <c r="BG31" s="10" t="str">
        <f t="shared" si="12"/>
        <v/>
      </c>
      <c r="BH31" s="10" t="str">
        <f t="shared" si="13"/>
        <v/>
      </c>
      <c r="BI31" s="10" t="str">
        <f t="shared" si="14"/>
        <v/>
      </c>
      <c r="BJ31" s="10" t="str">
        <f t="shared" si="15"/>
        <v/>
      </c>
      <c r="BK31" s="10" t="str">
        <f t="shared" si="16"/>
        <v/>
      </c>
      <c r="BL31" s="10" t="str">
        <f t="shared" si="17"/>
        <v/>
      </c>
      <c r="BM31" s="10" t="str">
        <f t="shared" si="18"/>
        <v/>
      </c>
      <c r="BN31" s="10" t="str">
        <f t="shared" si="19"/>
        <v/>
      </c>
      <c r="BO31" s="10" t="str">
        <f t="shared" si="20"/>
        <v/>
      </c>
    </row>
    <row r="32" spans="1:67" ht="22.5">
      <c r="A32" s="38">
        <v>22</v>
      </c>
      <c r="B32" s="9" t="s">
        <v>24</v>
      </c>
      <c r="C32" s="37"/>
      <c r="D32" s="15"/>
      <c r="E32" s="37"/>
      <c r="F32" s="38"/>
      <c r="G32" s="37">
        <v>29</v>
      </c>
      <c r="H32" s="38">
        <v>2</v>
      </c>
      <c r="I32" s="38">
        <v>12</v>
      </c>
      <c r="J32" s="38">
        <v>326</v>
      </c>
      <c r="K32" s="10">
        <v>1564800</v>
      </c>
      <c r="L32" s="10">
        <v>98000</v>
      </c>
      <c r="M32" s="10">
        <v>312960</v>
      </c>
      <c r="N32" s="10">
        <v>290000</v>
      </c>
      <c r="O32" s="10">
        <v>0</v>
      </c>
      <c r="P32" s="10">
        <v>0</v>
      </c>
      <c r="Q32" s="10">
        <v>0</v>
      </c>
      <c r="R32" s="10">
        <v>2265760</v>
      </c>
      <c r="S32" s="10">
        <v>181260.80000000002</v>
      </c>
      <c r="T32" s="10">
        <v>2084499.2</v>
      </c>
      <c r="U32" s="10">
        <v>54224.959999999999</v>
      </c>
      <c r="V32" s="10">
        <v>2030274.24</v>
      </c>
      <c r="W32" s="10">
        <v>906304</v>
      </c>
      <c r="X32" s="10">
        <v>0</v>
      </c>
      <c r="Y32" s="10">
        <v>760000</v>
      </c>
      <c r="Z32" s="10">
        <v>2</v>
      </c>
      <c r="AA32" s="10">
        <v>74000</v>
      </c>
      <c r="AB32" s="10">
        <v>1</v>
      </c>
      <c r="AC32" s="10">
        <v>29000</v>
      </c>
      <c r="AD32" s="10">
        <v>3799578.24</v>
      </c>
      <c r="AE32" s="10">
        <v>4000</v>
      </c>
      <c r="AF32" s="10">
        <v>3795578.24</v>
      </c>
      <c r="AG32" s="14">
        <v>2000000</v>
      </c>
      <c r="AH32" s="1">
        <v>2</v>
      </c>
      <c r="AI32" s="2" t="str">
        <f t="array" ref="AI32">IF(ROWS(AI$11:AI32)&gt;$AI$3,"",SMALL(IF(IF(COUNT(_xlnm.Criteria)=0,$AH$11:$AH$34&lt;&gt;"",IF($AH$2&lt;&gt;"",$AH$11:$AH$34=$AH$2,IF($AI$2&lt;&gt;"",$AG$11:$AG$34=$AI$2))),ROW($AH$11:$AH$34)-ROW($AH$11)+1),ROWS(AI$11:AI32)))</f>
        <v/>
      </c>
      <c r="AJ32" s="53" t="str">
        <f>IF(N($AI32),ROWS(AJ$11:AJ32),"")</f>
        <v/>
      </c>
      <c r="AK32" s="9" t="str">
        <f t="shared" si="5"/>
        <v/>
      </c>
      <c r="AL32" s="58" t="str">
        <f t="shared" si="21"/>
        <v/>
      </c>
      <c r="AM32" s="58" t="str">
        <f t="shared" si="22"/>
        <v/>
      </c>
      <c r="AN32" s="58" t="str">
        <f t="shared" si="23"/>
        <v/>
      </c>
      <c r="AO32" s="58" t="str">
        <f t="shared" si="24"/>
        <v/>
      </c>
      <c r="AP32" s="52" t="str">
        <f t="shared" si="25"/>
        <v/>
      </c>
      <c r="AQ32" s="53" t="str">
        <f t="shared" si="26"/>
        <v/>
      </c>
      <c r="AR32" s="53" t="str">
        <f t="shared" si="27"/>
        <v/>
      </c>
      <c r="AS32" s="53" t="str">
        <f t="shared" si="28"/>
        <v/>
      </c>
      <c r="AT32" s="10" t="str">
        <f t="shared" si="29"/>
        <v/>
      </c>
      <c r="AU32" s="10" t="str">
        <f t="shared" si="30"/>
        <v/>
      </c>
      <c r="AV32" s="10" t="str">
        <f t="shared" si="31"/>
        <v/>
      </c>
      <c r="AW32" s="10" t="str">
        <f t="shared" si="32"/>
        <v/>
      </c>
      <c r="AX32" s="10" t="str">
        <f t="shared" si="33"/>
        <v/>
      </c>
      <c r="AY32" s="10" t="str">
        <f t="shared" si="34"/>
        <v/>
      </c>
      <c r="AZ32" s="10" t="str">
        <f t="shared" si="35"/>
        <v/>
      </c>
      <c r="BA32" s="10" t="str">
        <f t="shared" si="6"/>
        <v/>
      </c>
      <c r="BB32" s="10" t="str">
        <f t="shared" si="7"/>
        <v/>
      </c>
      <c r="BC32" s="10" t="str">
        <f t="shared" si="8"/>
        <v/>
      </c>
      <c r="BD32" s="10" t="str">
        <f t="shared" si="9"/>
        <v/>
      </c>
      <c r="BE32" s="10" t="str">
        <f t="shared" si="10"/>
        <v/>
      </c>
      <c r="BF32" s="10" t="str">
        <f t="shared" si="11"/>
        <v/>
      </c>
      <c r="BG32" s="10" t="str">
        <f t="shared" si="12"/>
        <v/>
      </c>
      <c r="BH32" s="10" t="str">
        <f t="shared" si="13"/>
        <v/>
      </c>
      <c r="BI32" s="10" t="str">
        <f t="shared" si="14"/>
        <v/>
      </c>
      <c r="BJ32" s="10" t="str">
        <f t="shared" si="15"/>
        <v/>
      </c>
      <c r="BK32" s="10" t="str">
        <f t="shared" si="16"/>
        <v/>
      </c>
      <c r="BL32" s="10" t="str">
        <f t="shared" si="17"/>
        <v/>
      </c>
      <c r="BM32" s="10" t="str">
        <f t="shared" si="18"/>
        <v/>
      </c>
      <c r="BN32" s="10" t="str">
        <f t="shared" si="19"/>
        <v/>
      </c>
      <c r="BO32" s="10" t="str">
        <f t="shared" si="20"/>
        <v/>
      </c>
    </row>
    <row r="33" spans="1:67" ht="22.5">
      <c r="A33" s="38">
        <v>23</v>
      </c>
      <c r="B33" s="9" t="s">
        <v>25</v>
      </c>
      <c r="C33" s="37"/>
      <c r="D33" s="15"/>
      <c r="E33" s="37"/>
      <c r="F33" s="38"/>
      <c r="G33" s="37">
        <v>20</v>
      </c>
      <c r="H33" s="38">
        <v>2</v>
      </c>
      <c r="I33" s="38">
        <v>13</v>
      </c>
      <c r="J33" s="38">
        <v>339</v>
      </c>
      <c r="K33" s="10">
        <v>1627200</v>
      </c>
      <c r="L33" s="10">
        <v>59000</v>
      </c>
      <c r="M33" s="10">
        <v>325440</v>
      </c>
      <c r="N33" s="10">
        <v>150000</v>
      </c>
      <c r="O33" s="10">
        <v>0</v>
      </c>
      <c r="P33" s="10">
        <v>0</v>
      </c>
      <c r="Q33" s="10">
        <v>0</v>
      </c>
      <c r="R33" s="10">
        <v>2161640</v>
      </c>
      <c r="S33" s="10">
        <v>172931.20000000001</v>
      </c>
      <c r="T33" s="10">
        <v>1988708.8</v>
      </c>
      <c r="U33" s="10">
        <v>49435.44</v>
      </c>
      <c r="V33" s="10">
        <v>1939273.36</v>
      </c>
      <c r="W33" s="10">
        <v>648492</v>
      </c>
      <c r="X33" s="10">
        <v>0</v>
      </c>
      <c r="Y33" s="10">
        <v>760000</v>
      </c>
      <c r="Z33" s="10">
        <v>3</v>
      </c>
      <c r="AA33" s="10">
        <v>111000</v>
      </c>
      <c r="AB33" s="10">
        <v>1</v>
      </c>
      <c r="AC33" s="10">
        <v>29000</v>
      </c>
      <c r="AD33" s="10">
        <v>3487765.3600000003</v>
      </c>
      <c r="AE33" s="10">
        <v>4000</v>
      </c>
      <c r="AF33" s="10">
        <v>3483765.3600000003</v>
      </c>
      <c r="AG33" s="14">
        <v>1000000</v>
      </c>
      <c r="AH33" s="1">
        <v>1</v>
      </c>
      <c r="AI33" s="2" t="str">
        <f t="array" ref="AI33">IF(ROWS(AI$11:AI33)&gt;$AI$3,"",SMALL(IF(IF(COUNT(_xlnm.Criteria)=0,$AH$11:$AH$34&lt;&gt;"",IF($AH$2&lt;&gt;"",$AH$11:$AH$34=$AH$2,IF($AI$2&lt;&gt;"",$AG$11:$AG$34=$AI$2))),ROW($AH$11:$AH$34)-ROW($AH$11)+1),ROWS(AI$11:AI33)))</f>
        <v/>
      </c>
      <c r="AJ33" s="53" t="str">
        <f>IF(N($AI33),ROWS(AJ$11:AJ33),"")</f>
        <v/>
      </c>
      <c r="AK33" s="9" t="str">
        <f t="shared" si="5"/>
        <v/>
      </c>
      <c r="AL33" s="58" t="str">
        <f t="shared" si="21"/>
        <v/>
      </c>
      <c r="AM33" s="58" t="str">
        <f t="shared" si="22"/>
        <v/>
      </c>
      <c r="AN33" s="58" t="str">
        <f t="shared" si="23"/>
        <v/>
      </c>
      <c r="AO33" s="58" t="str">
        <f t="shared" si="24"/>
        <v/>
      </c>
      <c r="AP33" s="52" t="str">
        <f t="shared" si="25"/>
        <v/>
      </c>
      <c r="AQ33" s="53" t="str">
        <f t="shared" si="26"/>
        <v/>
      </c>
      <c r="AR33" s="53" t="str">
        <f t="shared" si="27"/>
        <v/>
      </c>
      <c r="AS33" s="53" t="str">
        <f t="shared" si="28"/>
        <v/>
      </c>
      <c r="AT33" s="10" t="str">
        <f t="shared" si="29"/>
        <v/>
      </c>
      <c r="AU33" s="10" t="str">
        <f t="shared" si="30"/>
        <v/>
      </c>
      <c r="AV33" s="10" t="str">
        <f t="shared" si="31"/>
        <v/>
      </c>
      <c r="AW33" s="10" t="str">
        <f t="shared" si="32"/>
        <v/>
      </c>
      <c r="AX33" s="10" t="str">
        <f t="shared" si="33"/>
        <v/>
      </c>
      <c r="AY33" s="10" t="str">
        <f t="shared" si="34"/>
        <v/>
      </c>
      <c r="AZ33" s="10" t="str">
        <f t="shared" si="35"/>
        <v/>
      </c>
      <c r="BA33" s="10" t="str">
        <f t="shared" si="6"/>
        <v/>
      </c>
      <c r="BB33" s="10" t="str">
        <f t="shared" si="7"/>
        <v/>
      </c>
      <c r="BC33" s="10" t="str">
        <f t="shared" si="8"/>
        <v/>
      </c>
      <c r="BD33" s="10" t="str">
        <f t="shared" si="9"/>
        <v/>
      </c>
      <c r="BE33" s="10" t="str">
        <f t="shared" si="10"/>
        <v/>
      </c>
      <c r="BF33" s="10" t="str">
        <f t="shared" si="11"/>
        <v/>
      </c>
      <c r="BG33" s="10" t="str">
        <f t="shared" si="12"/>
        <v/>
      </c>
      <c r="BH33" s="10" t="str">
        <f t="shared" si="13"/>
        <v/>
      </c>
      <c r="BI33" s="10" t="str">
        <f t="shared" si="14"/>
        <v/>
      </c>
      <c r="BJ33" s="10" t="str">
        <f t="shared" si="15"/>
        <v/>
      </c>
      <c r="BK33" s="10" t="str">
        <f t="shared" si="16"/>
        <v/>
      </c>
      <c r="BL33" s="10" t="str">
        <f t="shared" si="17"/>
        <v/>
      </c>
      <c r="BM33" s="10" t="str">
        <f t="shared" si="18"/>
        <v/>
      </c>
      <c r="BN33" s="10" t="str">
        <f t="shared" si="19"/>
        <v/>
      </c>
      <c r="BO33" s="10" t="str">
        <f t="shared" si="20"/>
        <v/>
      </c>
    </row>
    <row r="34" spans="1:67" ht="22.5">
      <c r="A34" s="11">
        <v>24</v>
      </c>
      <c r="B34" s="12" t="s">
        <v>26</v>
      </c>
      <c r="C34" s="39"/>
      <c r="D34" s="16"/>
      <c r="E34" s="39"/>
      <c r="F34" s="11"/>
      <c r="G34" s="39">
        <v>28</v>
      </c>
      <c r="H34" s="11">
        <v>2</v>
      </c>
      <c r="I34" s="11">
        <v>13</v>
      </c>
      <c r="J34" s="11">
        <v>339</v>
      </c>
      <c r="K34" s="13">
        <v>1627200</v>
      </c>
      <c r="L34" s="13">
        <v>29000</v>
      </c>
      <c r="M34" s="13">
        <v>325440</v>
      </c>
      <c r="N34" s="13">
        <v>280000</v>
      </c>
      <c r="O34" s="13">
        <v>0</v>
      </c>
      <c r="P34" s="13">
        <v>0</v>
      </c>
      <c r="Q34" s="13">
        <v>0</v>
      </c>
      <c r="R34" s="13">
        <v>2261640</v>
      </c>
      <c r="S34" s="13">
        <v>180931.20000000001</v>
      </c>
      <c r="T34" s="13">
        <v>2080708.8</v>
      </c>
      <c r="U34" s="13">
        <v>54035.44</v>
      </c>
      <c r="V34" s="13">
        <v>2026673.36</v>
      </c>
      <c r="W34" s="13">
        <v>0</v>
      </c>
      <c r="X34" s="13">
        <v>0</v>
      </c>
      <c r="Y34" s="13">
        <v>760000</v>
      </c>
      <c r="Z34" s="13">
        <v>1</v>
      </c>
      <c r="AA34" s="13">
        <v>37000</v>
      </c>
      <c r="AB34" s="13">
        <v>0</v>
      </c>
      <c r="AC34" s="13">
        <v>0</v>
      </c>
      <c r="AD34" s="13">
        <v>2823673.3600000003</v>
      </c>
      <c r="AE34" s="13">
        <v>4000</v>
      </c>
      <c r="AF34" s="13">
        <v>2819673.3600000003</v>
      </c>
      <c r="AG34" s="22">
        <v>1000000</v>
      </c>
      <c r="AH34" s="3">
        <v>1</v>
      </c>
      <c r="AI34" s="2" t="str">
        <f t="array" ref="AI34">IF(ROWS(AI$11:AI34)&gt;$AI$3,"",SMALL(IF(IF(COUNT(_xlnm.Criteria)=0,$AH$11:$AH$34&lt;&gt;"",IF($AH$2&lt;&gt;"",$AH$11:$AH$34=$AH$2,IF($AI$2&lt;&gt;"",$AG$11:$AG$34=$AI$2))),ROW($AH$11:$AH$34)-ROW($AH$11)+1),ROWS(AI$11:AI34)))</f>
        <v/>
      </c>
      <c r="AJ34" s="11" t="str">
        <f>IF(N($AI34),ROWS(AJ$11:AJ34),"")</f>
        <v/>
      </c>
      <c r="AK34" s="12" t="str">
        <f t="shared" si="5"/>
        <v/>
      </c>
      <c r="AL34" s="59" t="str">
        <f t="shared" si="21"/>
        <v/>
      </c>
      <c r="AM34" s="59" t="str">
        <f t="shared" si="22"/>
        <v/>
      </c>
      <c r="AN34" s="59" t="str">
        <f t="shared" si="23"/>
        <v/>
      </c>
      <c r="AO34" s="59" t="str">
        <f t="shared" si="24"/>
        <v/>
      </c>
      <c r="AP34" s="54" t="str">
        <f t="shared" si="25"/>
        <v/>
      </c>
      <c r="AQ34" s="11" t="str">
        <f t="shared" si="26"/>
        <v/>
      </c>
      <c r="AR34" s="11" t="str">
        <f t="shared" si="27"/>
        <v/>
      </c>
      <c r="AS34" s="11" t="str">
        <f t="shared" si="28"/>
        <v/>
      </c>
      <c r="AT34" s="13" t="str">
        <f t="shared" si="29"/>
        <v/>
      </c>
      <c r="AU34" s="13" t="str">
        <f t="shared" si="30"/>
        <v/>
      </c>
      <c r="AV34" s="13" t="str">
        <f t="shared" si="31"/>
        <v/>
      </c>
      <c r="AW34" s="13" t="str">
        <f t="shared" si="32"/>
        <v/>
      </c>
      <c r="AX34" s="13" t="str">
        <f t="shared" si="33"/>
        <v/>
      </c>
      <c r="AY34" s="13" t="str">
        <f t="shared" si="34"/>
        <v/>
      </c>
      <c r="AZ34" s="13" t="str">
        <f t="shared" si="35"/>
        <v/>
      </c>
      <c r="BA34" s="13" t="str">
        <f t="shared" si="6"/>
        <v/>
      </c>
      <c r="BB34" s="13" t="str">
        <f t="shared" si="7"/>
        <v/>
      </c>
      <c r="BC34" s="13" t="str">
        <f t="shared" si="8"/>
        <v/>
      </c>
      <c r="BD34" s="13" t="str">
        <f t="shared" si="9"/>
        <v/>
      </c>
      <c r="BE34" s="13" t="str">
        <f t="shared" si="10"/>
        <v/>
      </c>
      <c r="BF34" s="13" t="str">
        <f t="shared" si="11"/>
        <v/>
      </c>
      <c r="BG34" s="13" t="str">
        <f t="shared" si="12"/>
        <v/>
      </c>
      <c r="BH34" s="13" t="str">
        <f t="shared" si="13"/>
        <v/>
      </c>
      <c r="BI34" s="13" t="str">
        <f t="shared" si="14"/>
        <v/>
      </c>
      <c r="BJ34" s="13" t="str">
        <f t="shared" si="15"/>
        <v/>
      </c>
      <c r="BK34" s="13" t="str">
        <f t="shared" si="16"/>
        <v/>
      </c>
      <c r="BL34" s="13" t="str">
        <f t="shared" si="17"/>
        <v/>
      </c>
      <c r="BM34" s="13" t="str">
        <f t="shared" si="18"/>
        <v/>
      </c>
      <c r="BN34" s="13" t="str">
        <f t="shared" si="19"/>
        <v/>
      </c>
      <c r="BO34" s="13" t="str">
        <f t="shared" si="20"/>
        <v/>
      </c>
    </row>
  </sheetData>
  <mergeCells count="56">
    <mergeCell ref="AE7:AE8"/>
    <mergeCell ref="D3:AB3"/>
    <mergeCell ref="F7:F8"/>
    <mergeCell ref="E7:E8"/>
    <mergeCell ref="A5:B5"/>
    <mergeCell ref="X7:X8"/>
    <mergeCell ref="W7:W8"/>
    <mergeCell ref="D7:D8"/>
    <mergeCell ref="A4:B4"/>
    <mergeCell ref="D5:AC5"/>
    <mergeCell ref="Y7:Y8"/>
    <mergeCell ref="A9:J9"/>
    <mergeCell ref="A10:J10"/>
    <mergeCell ref="Z7:AC7"/>
    <mergeCell ref="G7:G8"/>
    <mergeCell ref="A1:AF1"/>
    <mergeCell ref="A2:AF2"/>
    <mergeCell ref="L7:Q7"/>
    <mergeCell ref="U7:U8"/>
    <mergeCell ref="S7:S8"/>
    <mergeCell ref="K7:K8"/>
    <mergeCell ref="H7:H8"/>
    <mergeCell ref="I7:I8"/>
    <mergeCell ref="J7:J8"/>
    <mergeCell ref="C7:C8"/>
    <mergeCell ref="B7:B8"/>
    <mergeCell ref="A7:A8"/>
    <mergeCell ref="AJ1:BO1"/>
    <mergeCell ref="AJ2:BO2"/>
    <mergeCell ref="AM3:BK3"/>
    <mergeCell ref="AJ4:AK4"/>
    <mergeCell ref="AJ5:AK5"/>
    <mergeCell ref="AM5:BL5"/>
    <mergeCell ref="BI7:BL7"/>
    <mergeCell ref="BN7:BN8"/>
    <mergeCell ref="AJ9:AS9"/>
    <mergeCell ref="AT7:AT8"/>
    <mergeCell ref="AU7:AZ7"/>
    <mergeCell ref="BB7:BB8"/>
    <mergeCell ref="BD7:BD8"/>
    <mergeCell ref="BF7:BF8"/>
    <mergeCell ref="AJ7:AJ8"/>
    <mergeCell ref="AK7:AK8"/>
    <mergeCell ref="AL7:AL8"/>
    <mergeCell ref="AM7:AM8"/>
    <mergeCell ref="AN7:AN8"/>
    <mergeCell ref="AO7:AO8"/>
    <mergeCell ref="AP7:AP8"/>
    <mergeCell ref="AQ7:AQ8"/>
    <mergeCell ref="AJ10:AS10"/>
    <mergeCell ref="AG7:AG10"/>
    <mergeCell ref="AH7:AH10"/>
    <mergeCell ref="BG7:BG8"/>
    <mergeCell ref="BH7:BH8"/>
    <mergeCell ref="AR7:AR8"/>
    <mergeCell ref="AS7:AS8"/>
  </mergeCells>
  <phoneticPr fontId="0" type="noConversion"/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BO34"/>
  <sheetViews>
    <sheetView topLeftCell="X1" workbookViewId="0">
      <selection activeCell="AI2" sqref="AI2"/>
    </sheetView>
  </sheetViews>
  <sheetFormatPr defaultRowHeight="18.75"/>
  <cols>
    <col min="1" max="1" width="9.140625" style="2" bestFit="1" customWidth="1"/>
    <col min="2" max="2" width="9.140625" style="8" bestFit="1" customWidth="1"/>
    <col min="3" max="3" width="9.140625" style="2" bestFit="1" customWidth="1"/>
    <col min="4" max="4" width="9.140625" style="17" bestFit="1" customWidth="1"/>
    <col min="5" max="10" width="9.140625" style="2" bestFit="1" customWidth="1"/>
    <col min="11" max="11" width="12.42578125" style="18" bestFit="1" customWidth="1"/>
    <col min="12" max="12" width="10.140625" style="2" bestFit="1" customWidth="1"/>
    <col min="13" max="14" width="11.28515625" style="2" bestFit="1" customWidth="1"/>
    <col min="15" max="17" width="9.140625" style="2" bestFit="1" customWidth="1"/>
    <col min="18" max="18" width="12.42578125" style="2" bestFit="1" customWidth="1"/>
    <col min="19" max="19" width="11.28515625" style="2" bestFit="1" customWidth="1"/>
    <col min="20" max="20" width="12.42578125" style="2" bestFit="1" customWidth="1"/>
    <col min="21" max="21" width="10.140625" style="2" bestFit="1" customWidth="1"/>
    <col min="22" max="22" width="12.42578125" style="2" bestFit="1" customWidth="1"/>
    <col min="23" max="23" width="11.28515625" style="2" bestFit="1" customWidth="1"/>
    <col min="24" max="24" width="9.140625" style="2" bestFit="1" customWidth="1"/>
    <col min="25" max="25" width="11.28515625" style="2" bestFit="1" customWidth="1"/>
    <col min="26" max="26" width="9.140625" style="2" bestFit="1" customWidth="1"/>
    <col min="27" max="27" width="10.140625" style="2" bestFit="1" customWidth="1"/>
    <col min="28" max="28" width="9.140625" style="2" bestFit="1" customWidth="1"/>
    <col min="29" max="29" width="10.140625" style="2" bestFit="1" customWidth="1"/>
    <col min="30" max="30" width="12.42578125" style="2" bestFit="1" customWidth="1"/>
    <col min="31" max="31" width="9.140625" style="2" bestFit="1" customWidth="1"/>
    <col min="32" max="32" width="12.42578125" style="2" bestFit="1" customWidth="1"/>
    <col min="33" max="33" width="14" style="2" bestFit="1" customWidth="1"/>
    <col min="34" max="34" width="9.85546875" style="2" bestFit="1" customWidth="1"/>
    <col min="35" max="35" width="14" style="2" bestFit="1" customWidth="1"/>
    <col min="36" max="45" width="9.140625" style="2" bestFit="1" customWidth="1"/>
    <col min="46" max="46" width="11.28515625" style="2" bestFit="1" customWidth="1"/>
    <col min="47" max="47" width="9.140625" style="2" bestFit="1" customWidth="1"/>
    <col min="48" max="49" width="10.140625" style="2" bestFit="1" customWidth="1"/>
    <col min="50" max="52" width="9.140625" style="2" bestFit="1" customWidth="1"/>
    <col min="53" max="53" width="11.28515625" style="2" bestFit="1" customWidth="1"/>
    <col min="54" max="54" width="10.140625" style="2" bestFit="1" customWidth="1"/>
    <col min="55" max="55" width="11.28515625" style="2" bestFit="1" customWidth="1"/>
    <col min="56" max="56" width="10.140625" style="2" bestFit="1" customWidth="1"/>
    <col min="57" max="57" width="11.28515625" style="2" bestFit="1" customWidth="1"/>
    <col min="58" max="58" width="10.140625" style="2" bestFit="1" customWidth="1"/>
    <col min="59" max="59" width="9.140625" style="2" bestFit="1" customWidth="1"/>
    <col min="60" max="60" width="11.28515625" style="2" bestFit="1" customWidth="1"/>
    <col min="61" max="64" width="9.140625" style="2" bestFit="1" customWidth="1"/>
    <col min="65" max="65" width="11.28515625" style="2" bestFit="1" customWidth="1"/>
    <col min="66" max="66" width="9.140625" style="2" bestFit="1" customWidth="1"/>
    <col min="67" max="67" width="11.28515625" style="2" bestFit="1" customWidth="1"/>
    <col min="68" max="68" width="13.5703125" style="2" customWidth="1"/>
    <col min="69" max="69" width="12.42578125" style="2" customWidth="1"/>
    <col min="70" max="70" width="8.5703125" style="2" customWidth="1"/>
    <col min="71" max="71" width="6.5703125" style="2" customWidth="1"/>
    <col min="72" max="72" width="5" style="2" customWidth="1"/>
    <col min="73" max="16384" width="9.140625" style="2"/>
  </cols>
  <sheetData>
    <row r="1" spans="1:67" ht="22.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46"/>
      <c r="AH1" s="2" t="s">
        <v>2</v>
      </c>
      <c r="AI1" s="2" t="s">
        <v>1</v>
      </c>
      <c r="AJ1" s="74" t="s">
        <v>0</v>
      </c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</row>
    <row r="2" spans="1:67" ht="22.5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46"/>
      <c r="AH2" s="4">
        <v>2</v>
      </c>
      <c r="AJ2" s="74" t="s">
        <v>0</v>
      </c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</row>
    <row r="3" spans="1:67" ht="22.5">
      <c r="A3" s="47" t="s">
        <v>0</v>
      </c>
      <c r="B3" s="47" t="s">
        <v>0</v>
      </c>
      <c r="C3" s="46"/>
      <c r="D3" s="74" t="s">
        <v>0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46"/>
      <c r="AD3" s="46"/>
      <c r="AE3" s="46"/>
      <c r="AF3" s="46"/>
      <c r="AG3" s="46"/>
      <c r="AH3" s="4"/>
      <c r="AI3" s="2">
        <f>SUMPRODUCT(--(AH11:AH34=AH2),--(AG11:AG34=AI2))</f>
        <v>0</v>
      </c>
      <c r="AJ3" s="47" t="s">
        <v>0</v>
      </c>
      <c r="AK3" s="47" t="s">
        <v>0</v>
      </c>
      <c r="AL3" s="46"/>
      <c r="AM3" s="74" t="s">
        <v>0</v>
      </c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46"/>
      <c r="BM3" s="46"/>
      <c r="BN3" s="46"/>
      <c r="BO3" s="46"/>
    </row>
    <row r="4" spans="1:67" ht="22.5">
      <c r="A4" s="75" t="s">
        <v>0</v>
      </c>
      <c r="B4" s="75"/>
      <c r="AD4" s="46"/>
      <c r="AH4" s="5"/>
      <c r="AJ4" s="75" t="s">
        <v>0</v>
      </c>
      <c r="AK4" s="75"/>
      <c r="AM4" s="17"/>
      <c r="AT4" s="18"/>
      <c r="BM4" s="46"/>
    </row>
    <row r="5" spans="1:67" ht="22.5">
      <c r="A5" s="75"/>
      <c r="B5" s="75"/>
      <c r="C5" s="48"/>
      <c r="D5" s="76" t="s">
        <v>0</v>
      </c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48"/>
      <c r="AE5" s="48"/>
      <c r="AI5" s="48"/>
      <c r="AJ5" s="75"/>
      <c r="AK5" s="75"/>
      <c r="AL5" s="48"/>
      <c r="AM5" s="76" t="s">
        <v>0</v>
      </c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48"/>
      <c r="BN5" s="48"/>
    </row>
    <row r="6" spans="1:67" ht="22.5">
      <c r="A6" s="17"/>
      <c r="B6" s="20"/>
      <c r="C6" s="20"/>
      <c r="D6" s="20"/>
      <c r="E6" s="20"/>
      <c r="F6" s="20"/>
      <c r="G6" s="20"/>
      <c r="H6" s="20"/>
      <c r="I6" s="20"/>
      <c r="J6" s="20"/>
      <c r="K6" s="21"/>
      <c r="L6" s="20"/>
      <c r="M6" s="20"/>
      <c r="N6" s="21"/>
      <c r="O6" s="21"/>
      <c r="P6" s="20"/>
      <c r="Q6" s="20"/>
      <c r="R6" s="20"/>
      <c r="S6" s="20"/>
      <c r="T6" s="20"/>
      <c r="U6" s="20"/>
      <c r="V6" s="21"/>
      <c r="W6" s="20"/>
      <c r="X6" s="21"/>
      <c r="Y6" s="20"/>
      <c r="Z6" s="21"/>
      <c r="AA6" s="20"/>
      <c r="AB6" s="21"/>
      <c r="AC6" s="20"/>
      <c r="AD6" s="20"/>
      <c r="AE6" s="20"/>
      <c r="AF6" s="20"/>
      <c r="AG6" s="20"/>
      <c r="AJ6" s="17"/>
      <c r="AK6" s="6"/>
      <c r="AL6" s="6"/>
      <c r="AM6" s="6"/>
      <c r="AN6" s="6"/>
      <c r="AO6" s="6"/>
      <c r="AP6" s="6"/>
      <c r="AQ6" s="6"/>
      <c r="AR6" s="6"/>
      <c r="AS6" s="6"/>
      <c r="AT6" s="7"/>
      <c r="AU6" s="6"/>
      <c r="AV6" s="6"/>
      <c r="AW6" s="7"/>
      <c r="AX6" s="7"/>
      <c r="AY6" s="6"/>
      <c r="AZ6" s="6"/>
      <c r="BA6" s="6"/>
      <c r="BB6" s="6"/>
      <c r="BC6" s="6"/>
      <c r="BD6" s="6"/>
      <c r="BE6" s="7"/>
      <c r="BF6" s="6"/>
      <c r="BG6" s="7"/>
      <c r="BH6" s="6"/>
      <c r="BI6" s="7"/>
      <c r="BJ6" s="6"/>
      <c r="BK6" s="7"/>
      <c r="BL6" s="6"/>
      <c r="BM6" s="6"/>
      <c r="BN6" s="6"/>
      <c r="BO6" s="6"/>
    </row>
    <row r="7" spans="1:67" ht="22.5" customHeight="1">
      <c r="A7" s="64" t="s">
        <v>0</v>
      </c>
      <c r="B7" s="64" t="s">
        <v>0</v>
      </c>
      <c r="C7" s="64" t="s">
        <v>0</v>
      </c>
      <c r="D7" s="64" t="s">
        <v>0</v>
      </c>
      <c r="E7" s="64" t="s">
        <v>0</v>
      </c>
      <c r="F7" s="64" t="s">
        <v>0</v>
      </c>
      <c r="G7" s="64" t="s">
        <v>0</v>
      </c>
      <c r="H7" s="64" t="s">
        <v>0</v>
      </c>
      <c r="I7" s="64" t="s">
        <v>0</v>
      </c>
      <c r="J7" s="64" t="s">
        <v>0</v>
      </c>
      <c r="K7" s="77" t="s">
        <v>0</v>
      </c>
      <c r="L7" s="64" t="s">
        <v>0</v>
      </c>
      <c r="M7" s="64"/>
      <c r="N7" s="64"/>
      <c r="O7" s="64"/>
      <c r="P7" s="64"/>
      <c r="Q7" s="64"/>
      <c r="R7" s="41" t="s">
        <v>0</v>
      </c>
      <c r="S7" s="64" t="s">
        <v>0</v>
      </c>
      <c r="T7" s="41" t="s">
        <v>0</v>
      </c>
      <c r="U7" s="64" t="s">
        <v>0</v>
      </c>
      <c r="V7" s="41" t="s">
        <v>0</v>
      </c>
      <c r="W7" s="64" t="s">
        <v>0</v>
      </c>
      <c r="X7" s="78" t="s">
        <v>0</v>
      </c>
      <c r="Y7" s="78" t="s">
        <v>0</v>
      </c>
      <c r="Z7" s="77" t="s">
        <v>0</v>
      </c>
      <c r="AA7" s="77"/>
      <c r="AB7" s="77"/>
      <c r="AC7" s="77"/>
      <c r="AD7" s="41" t="s">
        <v>0</v>
      </c>
      <c r="AE7" s="64" t="s">
        <v>0</v>
      </c>
      <c r="AF7" s="41" t="s">
        <v>0</v>
      </c>
      <c r="AG7" s="64" t="s">
        <v>1</v>
      </c>
      <c r="AH7" s="67" t="s">
        <v>2</v>
      </c>
      <c r="AJ7" s="70" t="s">
        <v>0</v>
      </c>
      <c r="AK7" s="70" t="s">
        <v>0</v>
      </c>
      <c r="AL7" s="70" t="s">
        <v>0</v>
      </c>
      <c r="AM7" s="70" t="s">
        <v>0</v>
      </c>
      <c r="AN7" s="70" t="s">
        <v>0</v>
      </c>
      <c r="AO7" s="70" t="s">
        <v>0</v>
      </c>
      <c r="AP7" s="70" t="s">
        <v>0</v>
      </c>
      <c r="AQ7" s="70" t="s">
        <v>0</v>
      </c>
      <c r="AR7" s="70" t="s">
        <v>0</v>
      </c>
      <c r="AS7" s="70" t="s">
        <v>0</v>
      </c>
      <c r="AT7" s="72" t="s">
        <v>0</v>
      </c>
      <c r="AU7" s="70" t="s">
        <v>0</v>
      </c>
      <c r="AV7" s="70"/>
      <c r="AW7" s="70"/>
      <c r="AX7" s="70"/>
      <c r="AY7" s="70"/>
      <c r="AZ7" s="70"/>
      <c r="BA7" s="42" t="s">
        <v>0</v>
      </c>
      <c r="BB7" s="70" t="s">
        <v>0</v>
      </c>
      <c r="BC7" s="42" t="s">
        <v>0</v>
      </c>
      <c r="BD7" s="70" t="s">
        <v>0</v>
      </c>
      <c r="BE7" s="42" t="s">
        <v>0</v>
      </c>
      <c r="BF7" s="70" t="s">
        <v>0</v>
      </c>
      <c r="BG7" s="68" t="s">
        <v>0</v>
      </c>
      <c r="BH7" s="68" t="s">
        <v>0</v>
      </c>
      <c r="BI7" s="72" t="s">
        <v>0</v>
      </c>
      <c r="BJ7" s="72"/>
      <c r="BK7" s="72"/>
      <c r="BL7" s="72"/>
      <c r="BM7" s="42" t="s">
        <v>0</v>
      </c>
      <c r="BN7" s="70" t="s">
        <v>0</v>
      </c>
      <c r="BO7" s="42" t="s">
        <v>0</v>
      </c>
    </row>
    <row r="8" spans="1:67" ht="22.5">
      <c r="A8" s="64"/>
      <c r="B8" s="64"/>
      <c r="C8" s="64"/>
      <c r="D8" s="64"/>
      <c r="E8" s="64"/>
      <c r="F8" s="64"/>
      <c r="G8" s="64"/>
      <c r="H8" s="64"/>
      <c r="I8" s="64"/>
      <c r="J8" s="64"/>
      <c r="K8" s="77"/>
      <c r="L8" s="41" t="s">
        <v>0</v>
      </c>
      <c r="M8" s="41" t="s">
        <v>0</v>
      </c>
      <c r="N8" s="41" t="s">
        <v>0</v>
      </c>
      <c r="O8" s="41" t="s">
        <v>0</v>
      </c>
      <c r="P8" s="41" t="s">
        <v>0</v>
      </c>
      <c r="Q8" s="41" t="s">
        <v>0</v>
      </c>
      <c r="R8" s="41" t="s">
        <v>0</v>
      </c>
      <c r="S8" s="64"/>
      <c r="T8" s="41" t="s">
        <v>0</v>
      </c>
      <c r="U8" s="64"/>
      <c r="V8" s="41" t="s">
        <v>0</v>
      </c>
      <c r="W8" s="64"/>
      <c r="X8" s="78"/>
      <c r="Y8" s="78"/>
      <c r="Z8" s="41" t="s">
        <v>0</v>
      </c>
      <c r="AA8" s="41" t="s">
        <v>0</v>
      </c>
      <c r="AB8" s="41" t="s">
        <v>0</v>
      </c>
      <c r="AC8" s="41" t="s">
        <v>0</v>
      </c>
      <c r="AD8" s="41" t="s">
        <v>0</v>
      </c>
      <c r="AE8" s="64"/>
      <c r="AF8" s="41" t="s">
        <v>0</v>
      </c>
      <c r="AG8" s="64"/>
      <c r="AH8" s="67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3"/>
      <c r="AU8" s="43" t="s">
        <v>0</v>
      </c>
      <c r="AV8" s="43" t="s">
        <v>0</v>
      </c>
      <c r="AW8" s="43" t="s">
        <v>0</v>
      </c>
      <c r="AX8" s="43" t="s">
        <v>0</v>
      </c>
      <c r="AY8" s="43" t="s">
        <v>0</v>
      </c>
      <c r="AZ8" s="43" t="s">
        <v>0</v>
      </c>
      <c r="BA8" s="43" t="s">
        <v>0</v>
      </c>
      <c r="BB8" s="71"/>
      <c r="BC8" s="43" t="s">
        <v>0</v>
      </c>
      <c r="BD8" s="71"/>
      <c r="BE8" s="43" t="s">
        <v>0</v>
      </c>
      <c r="BF8" s="71"/>
      <c r="BG8" s="69"/>
      <c r="BH8" s="69"/>
      <c r="BI8" s="43" t="s">
        <v>0</v>
      </c>
      <c r="BJ8" s="43" t="s">
        <v>0</v>
      </c>
      <c r="BK8" s="43" t="s">
        <v>0</v>
      </c>
      <c r="BL8" s="43" t="s">
        <v>0</v>
      </c>
      <c r="BM8" s="43" t="s">
        <v>0</v>
      </c>
      <c r="BN8" s="71"/>
      <c r="BO8" s="43" t="s">
        <v>0</v>
      </c>
    </row>
    <row r="9" spans="1:67" ht="22.5">
      <c r="A9" s="64" t="s">
        <v>0</v>
      </c>
      <c r="B9" s="64"/>
      <c r="C9" s="64"/>
      <c r="D9" s="64"/>
      <c r="E9" s="64"/>
      <c r="F9" s="64"/>
      <c r="G9" s="64"/>
      <c r="H9" s="64"/>
      <c r="I9" s="64"/>
      <c r="J9" s="64"/>
      <c r="K9" s="49">
        <f>SUM(K11:K34)</f>
        <v>40848000</v>
      </c>
      <c r="L9" s="49">
        <f t="shared" ref="L9:AF9" si="0">SUM(L11:L34)</f>
        <v>1263000</v>
      </c>
      <c r="M9" s="49">
        <f t="shared" si="0"/>
        <v>7831680</v>
      </c>
      <c r="N9" s="49">
        <f t="shared" si="0"/>
        <v>5382500</v>
      </c>
      <c r="O9" s="49">
        <f t="shared" si="0"/>
        <v>0</v>
      </c>
      <c r="P9" s="49">
        <f t="shared" si="0"/>
        <v>0</v>
      </c>
      <c r="Q9" s="49">
        <f t="shared" si="0"/>
        <v>0</v>
      </c>
      <c r="R9" s="49">
        <f t="shared" si="0"/>
        <v>55325180</v>
      </c>
      <c r="S9" s="49">
        <f t="shared" si="0"/>
        <v>4426014.4000000013</v>
      </c>
      <c r="T9" s="49">
        <f t="shared" si="0"/>
        <v>50899165.599999979</v>
      </c>
      <c r="U9" s="49">
        <f t="shared" si="0"/>
        <v>1344958.28</v>
      </c>
      <c r="V9" s="49">
        <f t="shared" si="0"/>
        <v>49554207.32</v>
      </c>
      <c r="W9" s="49">
        <f t="shared" si="0"/>
        <v>3534436</v>
      </c>
      <c r="X9" s="49">
        <f t="shared" si="0"/>
        <v>0</v>
      </c>
      <c r="Y9" s="49">
        <f t="shared" si="0"/>
        <v>18240000</v>
      </c>
      <c r="Z9" s="49">
        <f t="shared" si="0"/>
        <v>35</v>
      </c>
      <c r="AA9" s="49">
        <f t="shared" si="0"/>
        <v>1295000</v>
      </c>
      <c r="AB9" s="49">
        <f t="shared" si="0"/>
        <v>14</v>
      </c>
      <c r="AC9" s="49">
        <f t="shared" si="0"/>
        <v>406000</v>
      </c>
      <c r="AD9" s="49">
        <f t="shared" si="0"/>
        <v>73029643.319999993</v>
      </c>
      <c r="AE9" s="49">
        <f t="shared" si="0"/>
        <v>96000</v>
      </c>
      <c r="AF9" s="49">
        <f t="shared" si="0"/>
        <v>72933643.319999993</v>
      </c>
      <c r="AG9" s="65"/>
      <c r="AH9" s="65"/>
      <c r="AJ9" s="71" t="s">
        <v>0</v>
      </c>
      <c r="AK9" s="71"/>
      <c r="AL9" s="71"/>
      <c r="AM9" s="71"/>
      <c r="AN9" s="71"/>
      <c r="AO9" s="71"/>
      <c r="AP9" s="71"/>
      <c r="AQ9" s="71"/>
      <c r="AR9" s="71"/>
      <c r="AS9" s="71"/>
      <c r="AT9" s="45">
        <f t="shared" ref="AT9:BO9" si="1">SUM(AT11:AT18)</f>
        <v>13646400</v>
      </c>
      <c r="AU9" s="45">
        <f t="shared" si="1"/>
        <v>254000</v>
      </c>
      <c r="AV9" s="45">
        <f t="shared" si="1"/>
        <v>2729280</v>
      </c>
      <c r="AW9" s="45">
        <f t="shared" si="1"/>
        <v>1875000</v>
      </c>
      <c r="AX9" s="45">
        <f t="shared" si="1"/>
        <v>0</v>
      </c>
      <c r="AY9" s="45">
        <f t="shared" si="1"/>
        <v>0</v>
      </c>
      <c r="AZ9" s="45">
        <f t="shared" si="1"/>
        <v>0</v>
      </c>
      <c r="BA9" s="45">
        <f t="shared" si="1"/>
        <v>18504680</v>
      </c>
      <c r="BB9" s="45">
        <f t="shared" si="1"/>
        <v>1480374.4</v>
      </c>
      <c r="BC9" s="45">
        <f t="shared" si="1"/>
        <v>17024305.600000001</v>
      </c>
      <c r="BD9" s="45">
        <f t="shared" si="1"/>
        <v>451215.27999999997</v>
      </c>
      <c r="BE9" s="45">
        <f t="shared" si="1"/>
        <v>16573090.32</v>
      </c>
      <c r="BF9" s="45">
        <f t="shared" si="1"/>
        <v>1572760</v>
      </c>
      <c r="BG9" s="45">
        <f t="shared" si="1"/>
        <v>0</v>
      </c>
      <c r="BH9" s="45">
        <f t="shared" si="1"/>
        <v>6080000</v>
      </c>
      <c r="BI9" s="45">
        <f t="shared" si="1"/>
        <v>9</v>
      </c>
      <c r="BJ9" s="45">
        <f t="shared" si="1"/>
        <v>333000</v>
      </c>
      <c r="BK9" s="45">
        <f t="shared" si="1"/>
        <v>4</v>
      </c>
      <c r="BL9" s="45">
        <f t="shared" si="1"/>
        <v>116000</v>
      </c>
      <c r="BM9" s="45">
        <f t="shared" si="1"/>
        <v>24674850.32</v>
      </c>
      <c r="BN9" s="45">
        <f t="shared" si="1"/>
        <v>32000</v>
      </c>
      <c r="BO9" s="45">
        <f t="shared" si="1"/>
        <v>24642850.32</v>
      </c>
    </row>
    <row r="10" spans="1:67" ht="22.5">
      <c r="A10" s="64" t="s">
        <v>0</v>
      </c>
      <c r="B10" s="64"/>
      <c r="C10" s="64"/>
      <c r="D10" s="64"/>
      <c r="E10" s="64"/>
      <c r="F10" s="64"/>
      <c r="G10" s="64"/>
      <c r="H10" s="64"/>
      <c r="I10" s="64"/>
      <c r="J10" s="64"/>
      <c r="K10" s="30">
        <f>K9*3</f>
        <v>122544000</v>
      </c>
      <c r="L10" s="30">
        <f t="shared" ref="L10:AF10" si="2">L9*3</f>
        <v>3789000</v>
      </c>
      <c r="M10" s="30">
        <f t="shared" si="2"/>
        <v>23495040</v>
      </c>
      <c r="N10" s="30">
        <f t="shared" si="2"/>
        <v>16147500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165975540</v>
      </c>
      <c r="S10" s="30">
        <f t="shared" si="2"/>
        <v>13278043.200000003</v>
      </c>
      <c r="T10" s="30">
        <f t="shared" si="2"/>
        <v>152697496.79999995</v>
      </c>
      <c r="U10" s="30">
        <f t="shared" si="2"/>
        <v>4034874.84</v>
      </c>
      <c r="V10" s="30">
        <f t="shared" si="2"/>
        <v>148662621.96000001</v>
      </c>
      <c r="W10" s="30">
        <f t="shared" si="2"/>
        <v>10603308</v>
      </c>
      <c r="X10" s="30">
        <f t="shared" si="2"/>
        <v>0</v>
      </c>
      <c r="Y10" s="30">
        <f t="shared" si="2"/>
        <v>54720000</v>
      </c>
      <c r="Z10" s="30">
        <f t="shared" si="2"/>
        <v>105</v>
      </c>
      <c r="AA10" s="30">
        <f t="shared" si="2"/>
        <v>3885000</v>
      </c>
      <c r="AB10" s="30">
        <f t="shared" si="2"/>
        <v>42</v>
      </c>
      <c r="AC10" s="30">
        <f t="shared" si="2"/>
        <v>1218000</v>
      </c>
      <c r="AD10" s="30">
        <f t="shared" si="2"/>
        <v>219088929.95999998</v>
      </c>
      <c r="AE10" s="30">
        <f t="shared" si="2"/>
        <v>288000</v>
      </c>
      <c r="AF10" s="30">
        <f t="shared" si="2"/>
        <v>218800929.95999998</v>
      </c>
      <c r="AG10" s="66"/>
      <c r="AH10" s="66"/>
      <c r="AJ10" s="63" t="s">
        <v>0</v>
      </c>
      <c r="AK10" s="63"/>
      <c r="AL10" s="63"/>
      <c r="AM10" s="63"/>
      <c r="AN10" s="63"/>
      <c r="AO10" s="63"/>
      <c r="AP10" s="63"/>
      <c r="AQ10" s="63"/>
      <c r="AR10" s="63"/>
      <c r="AS10" s="63"/>
      <c r="AT10" s="19">
        <f>AT9*3</f>
        <v>40939200</v>
      </c>
      <c r="AU10" s="19">
        <f t="shared" ref="AU10:BO10" si="3">AU9*3</f>
        <v>762000</v>
      </c>
      <c r="AV10" s="19">
        <f t="shared" si="3"/>
        <v>8187840</v>
      </c>
      <c r="AW10" s="19">
        <f t="shared" si="3"/>
        <v>5625000</v>
      </c>
      <c r="AX10" s="19">
        <f t="shared" si="3"/>
        <v>0</v>
      </c>
      <c r="AY10" s="19">
        <f t="shared" si="3"/>
        <v>0</v>
      </c>
      <c r="AZ10" s="19">
        <f t="shared" si="3"/>
        <v>0</v>
      </c>
      <c r="BA10" s="19">
        <f t="shared" si="3"/>
        <v>55514040</v>
      </c>
      <c r="BB10" s="19">
        <f t="shared" si="3"/>
        <v>4441123.1999999993</v>
      </c>
      <c r="BC10" s="19">
        <f t="shared" si="3"/>
        <v>51072916.800000004</v>
      </c>
      <c r="BD10" s="19">
        <f t="shared" si="3"/>
        <v>1353645.8399999999</v>
      </c>
      <c r="BE10" s="19">
        <f t="shared" si="3"/>
        <v>49719270.960000001</v>
      </c>
      <c r="BF10" s="19">
        <f t="shared" si="3"/>
        <v>4718280</v>
      </c>
      <c r="BG10" s="19">
        <f t="shared" si="3"/>
        <v>0</v>
      </c>
      <c r="BH10" s="19">
        <f t="shared" si="3"/>
        <v>18240000</v>
      </c>
      <c r="BI10" s="19">
        <f t="shared" si="3"/>
        <v>27</v>
      </c>
      <c r="BJ10" s="19">
        <f t="shared" si="3"/>
        <v>999000</v>
      </c>
      <c r="BK10" s="19">
        <f t="shared" si="3"/>
        <v>12</v>
      </c>
      <c r="BL10" s="19">
        <f t="shared" si="3"/>
        <v>348000</v>
      </c>
      <c r="BM10" s="19">
        <f t="shared" si="3"/>
        <v>74024550.960000008</v>
      </c>
      <c r="BN10" s="19">
        <f t="shared" si="3"/>
        <v>96000</v>
      </c>
      <c r="BO10" s="19">
        <f t="shared" si="3"/>
        <v>73928550.960000008</v>
      </c>
    </row>
    <row r="11" spans="1:67" ht="22.5">
      <c r="A11" s="23">
        <v>1</v>
      </c>
      <c r="B11" s="24" t="s">
        <v>3</v>
      </c>
      <c r="C11" s="25"/>
      <c r="D11" s="26"/>
      <c r="E11" s="25"/>
      <c r="F11" s="23"/>
      <c r="G11" s="25">
        <v>29</v>
      </c>
      <c r="H11" s="23">
        <v>3</v>
      </c>
      <c r="I11" s="23">
        <v>10</v>
      </c>
      <c r="J11" s="23">
        <v>387</v>
      </c>
      <c r="K11" s="27">
        <v>1857600</v>
      </c>
      <c r="L11" s="27">
        <v>29000</v>
      </c>
      <c r="M11" s="27">
        <v>371520</v>
      </c>
      <c r="N11" s="27">
        <v>290000</v>
      </c>
      <c r="O11" s="27">
        <v>0</v>
      </c>
      <c r="P11" s="27">
        <v>0</v>
      </c>
      <c r="Q11" s="27">
        <v>0</v>
      </c>
      <c r="R11" s="27">
        <v>2548120</v>
      </c>
      <c r="S11" s="27">
        <v>203849.60000000001</v>
      </c>
      <c r="T11" s="27">
        <v>2344270.4</v>
      </c>
      <c r="U11" s="27">
        <v>67213.52</v>
      </c>
      <c r="V11" s="27">
        <v>2277056.88</v>
      </c>
      <c r="W11" s="27">
        <v>0</v>
      </c>
      <c r="X11" s="27">
        <v>0</v>
      </c>
      <c r="Y11" s="27">
        <v>760000</v>
      </c>
      <c r="Z11" s="27">
        <v>0</v>
      </c>
      <c r="AA11" s="27">
        <v>0</v>
      </c>
      <c r="AB11" s="27">
        <v>0</v>
      </c>
      <c r="AC11" s="27">
        <v>0</v>
      </c>
      <c r="AD11" s="27">
        <v>3037056.88</v>
      </c>
      <c r="AE11" s="27">
        <v>4000</v>
      </c>
      <c r="AF11" s="27">
        <v>3033056.88</v>
      </c>
      <c r="AG11" s="28">
        <v>1000000</v>
      </c>
      <c r="AH11" s="29">
        <v>1</v>
      </c>
      <c r="AI11" s="2" t="str">
        <f t="array" ref="AI11">IF(ROWS(AI$11:AI11)&gt;$AI$3,"",SMALL(IF($AG$11:$AG$34=$AI$2,IF($AH$11:$AH$34=$AH$2,ROW($AH$11:$AH$34)-ROW($AH$11)+1)),ROWS(AI$11:AI11)))</f>
        <v/>
      </c>
      <c r="AJ11" s="44">
        <v>2</v>
      </c>
      <c r="AK11" s="55" t="s">
        <v>4</v>
      </c>
      <c r="AL11" s="42"/>
      <c r="AM11" s="60"/>
      <c r="AN11" s="42"/>
      <c r="AO11" s="44"/>
      <c r="AP11" s="42">
        <v>27</v>
      </c>
      <c r="AQ11" s="44">
        <v>3</v>
      </c>
      <c r="AR11" s="44">
        <v>9</v>
      </c>
      <c r="AS11" s="44">
        <v>372</v>
      </c>
      <c r="AT11" s="57">
        <v>1785600</v>
      </c>
      <c r="AU11" s="57">
        <v>29000</v>
      </c>
      <c r="AV11" s="57">
        <v>357120</v>
      </c>
      <c r="AW11" s="57">
        <v>270000</v>
      </c>
      <c r="AX11" s="57">
        <v>0</v>
      </c>
      <c r="AY11" s="57">
        <v>0</v>
      </c>
      <c r="AZ11" s="57">
        <v>0</v>
      </c>
      <c r="BA11" s="57">
        <v>2441720</v>
      </c>
      <c r="BB11" s="57">
        <v>195337.60000000001</v>
      </c>
      <c r="BC11" s="57">
        <v>2246382.4</v>
      </c>
      <c r="BD11" s="57">
        <v>62319.119999999995</v>
      </c>
      <c r="BE11" s="57">
        <v>2184063.2799999998</v>
      </c>
      <c r="BF11" s="57">
        <v>0</v>
      </c>
      <c r="BG11" s="57">
        <v>0</v>
      </c>
      <c r="BH11" s="57">
        <v>760000</v>
      </c>
      <c r="BI11" s="57">
        <v>0</v>
      </c>
      <c r="BJ11" s="57">
        <v>0</v>
      </c>
      <c r="BK11" s="57">
        <v>1</v>
      </c>
      <c r="BL11" s="57">
        <v>29000</v>
      </c>
      <c r="BM11" s="57">
        <v>2973063.28</v>
      </c>
      <c r="BN11" s="57">
        <v>4000</v>
      </c>
      <c r="BO11" s="57">
        <v>2969063.28</v>
      </c>
    </row>
    <row r="12" spans="1:67" ht="22.5">
      <c r="A12" s="45">
        <v>2</v>
      </c>
      <c r="B12" s="9" t="s">
        <v>4</v>
      </c>
      <c r="C12" s="43"/>
      <c r="D12" s="15"/>
      <c r="E12" s="43"/>
      <c r="F12" s="45"/>
      <c r="G12" s="43">
        <v>27</v>
      </c>
      <c r="H12" s="45">
        <v>3</v>
      </c>
      <c r="I12" s="45">
        <v>9</v>
      </c>
      <c r="J12" s="45">
        <v>372</v>
      </c>
      <c r="K12" s="10">
        <v>1785600</v>
      </c>
      <c r="L12" s="10">
        <v>29000</v>
      </c>
      <c r="M12" s="10">
        <v>357120</v>
      </c>
      <c r="N12" s="10">
        <v>270000</v>
      </c>
      <c r="O12" s="10">
        <v>0</v>
      </c>
      <c r="P12" s="10">
        <v>0</v>
      </c>
      <c r="Q12" s="10">
        <v>0</v>
      </c>
      <c r="R12" s="10">
        <v>2441720</v>
      </c>
      <c r="S12" s="10">
        <v>195337.60000000001</v>
      </c>
      <c r="T12" s="10">
        <v>2246382.4</v>
      </c>
      <c r="U12" s="10">
        <v>62319.119999999995</v>
      </c>
      <c r="V12" s="10">
        <v>2184063.2799999998</v>
      </c>
      <c r="W12" s="10">
        <v>0</v>
      </c>
      <c r="X12" s="10">
        <v>0</v>
      </c>
      <c r="Y12" s="10">
        <v>760000</v>
      </c>
      <c r="Z12" s="10">
        <v>0</v>
      </c>
      <c r="AA12" s="10">
        <v>0</v>
      </c>
      <c r="AB12" s="10">
        <v>1</v>
      </c>
      <c r="AC12" s="10">
        <v>29000</v>
      </c>
      <c r="AD12" s="10">
        <v>2973063.28</v>
      </c>
      <c r="AE12" s="10">
        <v>4000</v>
      </c>
      <c r="AF12" s="10">
        <v>2969063.28</v>
      </c>
      <c r="AG12" s="14">
        <v>2000000</v>
      </c>
      <c r="AH12" s="1">
        <v>2</v>
      </c>
      <c r="AI12" s="2" t="str">
        <f t="array" ref="AI12">IF(ROWS(AI$11:AI12)&gt;$AI$3,"",SMALL(IF($AG$11:$AG$34=$AI$2,IF($AH$11:$AH$34=$AH$2,ROW($AH$11:$AH$34)-ROW($AH$11)+1)),ROWS(AI$11:AI12)))</f>
        <v/>
      </c>
      <c r="AJ12" s="45">
        <v>3</v>
      </c>
      <c r="AK12" s="9" t="s">
        <v>5</v>
      </c>
      <c r="AL12" s="43"/>
      <c r="AM12" s="15"/>
      <c r="AN12" s="43"/>
      <c r="AO12" s="45"/>
      <c r="AP12" s="43">
        <v>26</v>
      </c>
      <c r="AQ12" s="45">
        <v>3</v>
      </c>
      <c r="AR12" s="45">
        <v>9</v>
      </c>
      <c r="AS12" s="45">
        <v>372</v>
      </c>
      <c r="AT12" s="10">
        <v>1785600</v>
      </c>
      <c r="AU12" s="10">
        <v>59000</v>
      </c>
      <c r="AV12" s="10">
        <v>357120</v>
      </c>
      <c r="AW12" s="10">
        <v>260000</v>
      </c>
      <c r="AX12" s="10">
        <v>0</v>
      </c>
      <c r="AY12" s="10">
        <v>0</v>
      </c>
      <c r="AZ12" s="10">
        <v>0</v>
      </c>
      <c r="BA12" s="10">
        <v>2461720</v>
      </c>
      <c r="BB12" s="10">
        <v>196937.60000000001</v>
      </c>
      <c r="BC12" s="10">
        <v>2264782.4</v>
      </c>
      <c r="BD12" s="10">
        <v>63239.119999999995</v>
      </c>
      <c r="BE12" s="10">
        <v>2201543.2799999998</v>
      </c>
      <c r="BF12" s="10">
        <v>0</v>
      </c>
      <c r="BG12" s="10">
        <v>0</v>
      </c>
      <c r="BH12" s="10">
        <v>760000</v>
      </c>
      <c r="BI12" s="10">
        <v>0</v>
      </c>
      <c r="BJ12" s="10">
        <v>0</v>
      </c>
      <c r="BK12" s="10">
        <v>0</v>
      </c>
      <c r="BL12" s="10">
        <v>0</v>
      </c>
      <c r="BM12" s="10">
        <v>2961543.28</v>
      </c>
      <c r="BN12" s="10">
        <v>4000</v>
      </c>
      <c r="BO12" s="10">
        <v>2957543.28</v>
      </c>
    </row>
    <row r="13" spans="1:67" ht="22.5">
      <c r="A13" s="45">
        <v>3</v>
      </c>
      <c r="B13" s="9" t="s">
        <v>5</v>
      </c>
      <c r="C13" s="43"/>
      <c r="D13" s="15"/>
      <c r="E13" s="43"/>
      <c r="F13" s="45"/>
      <c r="G13" s="43">
        <v>26</v>
      </c>
      <c r="H13" s="45">
        <v>3</v>
      </c>
      <c r="I13" s="45">
        <v>9</v>
      </c>
      <c r="J13" s="45">
        <v>372</v>
      </c>
      <c r="K13" s="10">
        <v>1785600</v>
      </c>
      <c r="L13" s="10">
        <v>59000</v>
      </c>
      <c r="M13" s="10">
        <v>357120</v>
      </c>
      <c r="N13" s="10">
        <v>260000</v>
      </c>
      <c r="O13" s="10">
        <v>0</v>
      </c>
      <c r="P13" s="10">
        <v>0</v>
      </c>
      <c r="Q13" s="10">
        <v>0</v>
      </c>
      <c r="R13" s="10">
        <v>2461720</v>
      </c>
      <c r="S13" s="10">
        <v>196937.60000000001</v>
      </c>
      <c r="T13" s="10">
        <v>2264782.4</v>
      </c>
      <c r="U13" s="10">
        <v>63239.119999999995</v>
      </c>
      <c r="V13" s="10">
        <v>2201543.2799999998</v>
      </c>
      <c r="W13" s="10">
        <v>0</v>
      </c>
      <c r="X13" s="10">
        <v>0</v>
      </c>
      <c r="Y13" s="10">
        <v>760000</v>
      </c>
      <c r="Z13" s="10">
        <v>0</v>
      </c>
      <c r="AA13" s="10">
        <v>0</v>
      </c>
      <c r="AB13" s="10">
        <v>0</v>
      </c>
      <c r="AC13" s="10">
        <v>0</v>
      </c>
      <c r="AD13" s="10">
        <v>2961543.28</v>
      </c>
      <c r="AE13" s="10">
        <v>4000</v>
      </c>
      <c r="AF13" s="10">
        <v>2957543.28</v>
      </c>
      <c r="AG13" s="14">
        <v>2000000</v>
      </c>
      <c r="AH13" s="1">
        <v>2</v>
      </c>
      <c r="AI13" s="2" t="str">
        <f t="array" ref="AI13">IF(ROWS(AI$11:AI13)&gt;$AI$3,"",SMALL(IF($AG$11:$AG$34=$AI$2,IF($AH$11:$AH$34=$AH$2,ROW($AH$11:$AH$34)-ROW($AH$11)+1)),ROWS(AI$11:AI13)))</f>
        <v/>
      </c>
      <c r="AJ13" s="45">
        <v>9</v>
      </c>
      <c r="AK13" s="9" t="s">
        <v>11</v>
      </c>
      <c r="AL13" s="43"/>
      <c r="AM13" s="15"/>
      <c r="AN13" s="43"/>
      <c r="AO13" s="45"/>
      <c r="AP13" s="43">
        <v>28</v>
      </c>
      <c r="AQ13" s="45">
        <v>2</v>
      </c>
      <c r="AR13" s="45">
        <v>15</v>
      </c>
      <c r="AS13" s="45">
        <v>365</v>
      </c>
      <c r="AT13" s="10">
        <v>1752000</v>
      </c>
      <c r="AU13" s="10">
        <v>39000</v>
      </c>
      <c r="AV13" s="10">
        <v>350400</v>
      </c>
      <c r="AW13" s="10">
        <v>280000</v>
      </c>
      <c r="AX13" s="10">
        <v>0</v>
      </c>
      <c r="AY13" s="10">
        <v>0</v>
      </c>
      <c r="AZ13" s="10">
        <v>0</v>
      </c>
      <c r="BA13" s="10">
        <v>2421400</v>
      </c>
      <c r="BB13" s="10">
        <v>193712</v>
      </c>
      <c r="BC13" s="10">
        <v>2227688</v>
      </c>
      <c r="BD13" s="10">
        <v>61384.4</v>
      </c>
      <c r="BE13" s="10">
        <v>2166303.6</v>
      </c>
      <c r="BF13" s="10">
        <v>0</v>
      </c>
      <c r="BG13" s="10">
        <v>0</v>
      </c>
      <c r="BH13" s="10">
        <v>760000</v>
      </c>
      <c r="BI13" s="10">
        <v>0</v>
      </c>
      <c r="BJ13" s="10">
        <v>0</v>
      </c>
      <c r="BK13" s="10">
        <v>0</v>
      </c>
      <c r="BL13" s="10">
        <v>0</v>
      </c>
      <c r="BM13" s="10">
        <v>2926303.6</v>
      </c>
      <c r="BN13" s="10">
        <v>4000</v>
      </c>
      <c r="BO13" s="10">
        <v>2922303.6</v>
      </c>
    </row>
    <row r="14" spans="1:67" ht="22.5">
      <c r="A14" s="45">
        <v>4</v>
      </c>
      <c r="B14" s="9" t="s">
        <v>6</v>
      </c>
      <c r="C14" s="43"/>
      <c r="D14" s="15"/>
      <c r="E14" s="43"/>
      <c r="F14" s="45"/>
      <c r="G14" s="43">
        <v>31</v>
      </c>
      <c r="H14" s="45">
        <v>2</v>
      </c>
      <c r="I14" s="45">
        <v>15</v>
      </c>
      <c r="J14" s="45">
        <v>365</v>
      </c>
      <c r="K14" s="10">
        <v>1752000</v>
      </c>
      <c r="L14" s="10">
        <v>137000</v>
      </c>
      <c r="M14" s="10">
        <v>350400</v>
      </c>
      <c r="N14" s="10">
        <v>310000</v>
      </c>
      <c r="O14" s="10">
        <v>0</v>
      </c>
      <c r="P14" s="10">
        <v>0</v>
      </c>
      <c r="Q14" s="10">
        <v>0</v>
      </c>
      <c r="R14" s="10">
        <v>2549400</v>
      </c>
      <c r="S14" s="10">
        <v>203952</v>
      </c>
      <c r="T14" s="10">
        <v>2345448</v>
      </c>
      <c r="U14" s="10">
        <v>67272.400000000009</v>
      </c>
      <c r="V14" s="10">
        <v>2278175.6</v>
      </c>
      <c r="W14" s="10">
        <v>0</v>
      </c>
      <c r="X14" s="10">
        <v>0</v>
      </c>
      <c r="Y14" s="10">
        <v>760000</v>
      </c>
      <c r="Z14" s="10">
        <v>2</v>
      </c>
      <c r="AA14" s="10">
        <v>74000</v>
      </c>
      <c r="AB14" s="10">
        <v>1</v>
      </c>
      <c r="AC14" s="10">
        <v>29000</v>
      </c>
      <c r="AD14" s="10">
        <v>3141175.6</v>
      </c>
      <c r="AE14" s="10">
        <v>4000</v>
      </c>
      <c r="AF14" s="10">
        <v>3137175.6</v>
      </c>
      <c r="AG14" s="14">
        <v>1000000</v>
      </c>
      <c r="AH14" s="1">
        <v>1</v>
      </c>
      <c r="AI14" s="2" t="str">
        <f t="array" ref="AI14">IF(ROWS(AI$11:AI14)&gt;$AI$3,"",SMALL(IF($AG$11:$AG$34=$AI$2,IF($AH$11:$AH$34=$AH$2,ROW($AH$11:$AH$34)-ROW($AH$11)+1)),ROWS(AI$11:AI14)))</f>
        <v/>
      </c>
      <c r="AJ14" s="45">
        <v>10</v>
      </c>
      <c r="AK14" s="9" t="s">
        <v>12</v>
      </c>
      <c r="AL14" s="43"/>
      <c r="AM14" s="15"/>
      <c r="AN14" s="43"/>
      <c r="AO14" s="45"/>
      <c r="AP14" s="43">
        <v>28</v>
      </c>
      <c r="AQ14" s="45">
        <v>2</v>
      </c>
      <c r="AR14" s="45">
        <v>15</v>
      </c>
      <c r="AS14" s="45">
        <v>365</v>
      </c>
      <c r="AT14" s="10">
        <v>1752000</v>
      </c>
      <c r="AU14" s="10">
        <v>0</v>
      </c>
      <c r="AV14" s="10">
        <v>350400</v>
      </c>
      <c r="AW14" s="10">
        <v>280000</v>
      </c>
      <c r="AX14" s="10">
        <v>0</v>
      </c>
      <c r="AY14" s="10">
        <v>0</v>
      </c>
      <c r="AZ14" s="10">
        <v>0</v>
      </c>
      <c r="BA14" s="10">
        <v>2382400</v>
      </c>
      <c r="BB14" s="10">
        <v>190592</v>
      </c>
      <c r="BC14" s="10">
        <v>2191808</v>
      </c>
      <c r="BD14" s="10">
        <v>59590.400000000001</v>
      </c>
      <c r="BE14" s="10">
        <v>2132217.6</v>
      </c>
      <c r="BF14" s="10">
        <v>0</v>
      </c>
      <c r="BG14" s="10">
        <v>0</v>
      </c>
      <c r="BH14" s="10">
        <v>760000</v>
      </c>
      <c r="BI14" s="10">
        <v>0</v>
      </c>
      <c r="BJ14" s="10">
        <v>0</v>
      </c>
      <c r="BK14" s="10">
        <v>0</v>
      </c>
      <c r="BL14" s="10">
        <v>0</v>
      </c>
      <c r="BM14" s="10">
        <v>2892217.6</v>
      </c>
      <c r="BN14" s="10">
        <v>4000</v>
      </c>
      <c r="BO14" s="10">
        <v>2888217.6</v>
      </c>
    </row>
    <row r="15" spans="1:67" ht="22.5">
      <c r="A15" s="45">
        <v>5</v>
      </c>
      <c r="B15" s="9" t="s">
        <v>7</v>
      </c>
      <c r="C15" s="43"/>
      <c r="D15" s="15"/>
      <c r="E15" s="43"/>
      <c r="F15" s="45"/>
      <c r="G15" s="43">
        <v>31</v>
      </c>
      <c r="H15" s="45">
        <v>2</v>
      </c>
      <c r="I15" s="45">
        <v>15</v>
      </c>
      <c r="J15" s="45">
        <v>365</v>
      </c>
      <c r="K15" s="10">
        <v>1752000</v>
      </c>
      <c r="L15" s="10">
        <v>137000</v>
      </c>
      <c r="M15" s="10">
        <v>350400</v>
      </c>
      <c r="N15" s="10">
        <v>310000</v>
      </c>
      <c r="O15" s="10">
        <v>0</v>
      </c>
      <c r="P15" s="10">
        <v>0</v>
      </c>
      <c r="Q15" s="10">
        <v>0</v>
      </c>
      <c r="R15" s="10">
        <v>2549400</v>
      </c>
      <c r="S15" s="10">
        <v>203952</v>
      </c>
      <c r="T15" s="10">
        <v>2345448</v>
      </c>
      <c r="U15" s="10">
        <v>67272.400000000009</v>
      </c>
      <c r="V15" s="10">
        <v>2278175.6</v>
      </c>
      <c r="W15" s="10">
        <v>0</v>
      </c>
      <c r="X15" s="10">
        <v>0</v>
      </c>
      <c r="Y15" s="10">
        <v>760000</v>
      </c>
      <c r="Z15" s="10">
        <v>0</v>
      </c>
      <c r="AA15" s="10">
        <v>0</v>
      </c>
      <c r="AB15" s="10">
        <v>0</v>
      </c>
      <c r="AC15" s="10">
        <v>0</v>
      </c>
      <c r="AD15" s="10">
        <v>3038175.6</v>
      </c>
      <c r="AE15" s="10">
        <v>4000</v>
      </c>
      <c r="AF15" s="10">
        <v>3034175.6</v>
      </c>
      <c r="AG15" s="14">
        <v>3000000</v>
      </c>
      <c r="AH15" s="1">
        <v>3</v>
      </c>
      <c r="AI15" s="2" t="str">
        <f t="array" ref="AI15">IF(ROWS(AI$11:AI15)&gt;$AI$3,"",SMALL(IF($AG$11:$AG$34=$AI$2,IF($AH$11:$AH$34=$AH$2,ROW($AH$11:$AH$34)-ROW($AH$11)+1)),ROWS(AI$11:AI15)))</f>
        <v/>
      </c>
      <c r="AJ15" s="45">
        <v>14</v>
      </c>
      <c r="AK15" s="9" t="s">
        <v>16</v>
      </c>
      <c r="AL15" s="43"/>
      <c r="AM15" s="15"/>
      <c r="AN15" s="43"/>
      <c r="AO15" s="45"/>
      <c r="AP15" s="43">
        <v>22</v>
      </c>
      <c r="AQ15" s="45">
        <v>2</v>
      </c>
      <c r="AR15" s="45">
        <v>14</v>
      </c>
      <c r="AS15" s="45">
        <v>352</v>
      </c>
      <c r="AT15" s="10">
        <v>1689600</v>
      </c>
      <c r="AU15" s="10">
        <v>0</v>
      </c>
      <c r="AV15" s="10">
        <v>337920</v>
      </c>
      <c r="AW15" s="10">
        <v>165000</v>
      </c>
      <c r="AX15" s="10">
        <v>0</v>
      </c>
      <c r="AY15" s="10">
        <v>0</v>
      </c>
      <c r="AZ15" s="10">
        <v>0</v>
      </c>
      <c r="BA15" s="10">
        <v>2192520</v>
      </c>
      <c r="BB15" s="10">
        <v>175401.60000000001</v>
      </c>
      <c r="BC15" s="10">
        <v>2017118.4</v>
      </c>
      <c r="BD15" s="10">
        <v>50855.92</v>
      </c>
      <c r="BE15" s="10">
        <v>1966262.48</v>
      </c>
      <c r="BF15" s="10">
        <v>0</v>
      </c>
      <c r="BG15" s="10">
        <v>0</v>
      </c>
      <c r="BH15" s="10">
        <v>760000</v>
      </c>
      <c r="BI15" s="10">
        <v>3</v>
      </c>
      <c r="BJ15" s="10">
        <v>111000</v>
      </c>
      <c r="BK15" s="10">
        <v>1</v>
      </c>
      <c r="BL15" s="10">
        <v>29000</v>
      </c>
      <c r="BM15" s="10">
        <v>2866262.48</v>
      </c>
      <c r="BN15" s="10">
        <v>4000</v>
      </c>
      <c r="BO15" s="10">
        <v>2862262.48</v>
      </c>
    </row>
    <row r="16" spans="1:67" ht="22.5">
      <c r="A16" s="45">
        <v>6</v>
      </c>
      <c r="B16" s="9" t="s">
        <v>8</v>
      </c>
      <c r="C16" s="43"/>
      <c r="D16" s="15"/>
      <c r="E16" s="43"/>
      <c r="F16" s="45"/>
      <c r="G16" s="43">
        <v>24</v>
      </c>
      <c r="H16" s="45">
        <v>2</v>
      </c>
      <c r="I16" s="45">
        <v>15</v>
      </c>
      <c r="J16" s="45">
        <v>365</v>
      </c>
      <c r="K16" s="10">
        <v>1752000</v>
      </c>
      <c r="L16" s="10">
        <v>98000</v>
      </c>
      <c r="M16" s="10">
        <v>350400</v>
      </c>
      <c r="N16" s="10">
        <v>180000</v>
      </c>
      <c r="O16" s="10">
        <v>0</v>
      </c>
      <c r="P16" s="10">
        <v>0</v>
      </c>
      <c r="Q16" s="10">
        <v>0</v>
      </c>
      <c r="R16" s="10">
        <v>2380400</v>
      </c>
      <c r="S16" s="10">
        <v>190432</v>
      </c>
      <c r="T16" s="10">
        <v>2189968</v>
      </c>
      <c r="U16" s="10">
        <v>59498.400000000001</v>
      </c>
      <c r="V16" s="10">
        <v>2130469.6</v>
      </c>
      <c r="W16" s="10">
        <v>0</v>
      </c>
      <c r="X16" s="10">
        <v>0</v>
      </c>
      <c r="Y16" s="10">
        <v>760000</v>
      </c>
      <c r="Z16" s="10">
        <v>0</v>
      </c>
      <c r="AA16" s="10">
        <v>0</v>
      </c>
      <c r="AB16" s="10">
        <v>0</v>
      </c>
      <c r="AC16" s="10">
        <v>0</v>
      </c>
      <c r="AD16" s="10">
        <v>2890469.6</v>
      </c>
      <c r="AE16" s="10">
        <v>4000</v>
      </c>
      <c r="AF16" s="10">
        <v>2886469.6</v>
      </c>
      <c r="AG16" s="14">
        <v>1000000</v>
      </c>
      <c r="AH16" s="1">
        <v>1</v>
      </c>
      <c r="AI16" s="2" t="str">
        <f t="array" ref="AI16">IF(ROWS(AI$11:AI16)&gt;$AI$3,"",SMALL(IF($AG$11:$AG$34=$AI$2,IF($AH$11:$AH$34=$AH$2,ROW($AH$11:$AH$34)-ROW($AH$11)+1)),ROWS(AI$11:AI16)))</f>
        <v/>
      </c>
      <c r="AJ16" s="45">
        <v>15</v>
      </c>
      <c r="AK16" s="9" t="s">
        <v>17</v>
      </c>
      <c r="AL16" s="43"/>
      <c r="AM16" s="15"/>
      <c r="AN16" s="43"/>
      <c r="AO16" s="45"/>
      <c r="AP16" s="43">
        <v>22</v>
      </c>
      <c r="AQ16" s="45">
        <v>2</v>
      </c>
      <c r="AR16" s="45">
        <v>14</v>
      </c>
      <c r="AS16" s="45">
        <v>352</v>
      </c>
      <c r="AT16" s="10">
        <v>1689600</v>
      </c>
      <c r="AU16" s="10">
        <v>29000</v>
      </c>
      <c r="AV16" s="10">
        <v>337920</v>
      </c>
      <c r="AW16" s="10">
        <v>165000</v>
      </c>
      <c r="AX16" s="10">
        <v>0</v>
      </c>
      <c r="AY16" s="10">
        <v>0</v>
      </c>
      <c r="AZ16" s="10">
        <v>0</v>
      </c>
      <c r="BA16" s="10">
        <v>2221520</v>
      </c>
      <c r="BB16" s="10">
        <v>177721.60000000001</v>
      </c>
      <c r="BC16" s="10">
        <v>2043798.4</v>
      </c>
      <c r="BD16" s="10">
        <v>52189.919999999998</v>
      </c>
      <c r="BE16" s="10">
        <v>1991608.48</v>
      </c>
      <c r="BF16" s="10">
        <v>666456</v>
      </c>
      <c r="BG16" s="10">
        <v>0</v>
      </c>
      <c r="BH16" s="10">
        <v>760000</v>
      </c>
      <c r="BI16" s="10">
        <v>3</v>
      </c>
      <c r="BJ16" s="10">
        <v>111000</v>
      </c>
      <c r="BK16" s="10">
        <v>1</v>
      </c>
      <c r="BL16" s="10">
        <v>29000</v>
      </c>
      <c r="BM16" s="10">
        <v>3558064.48</v>
      </c>
      <c r="BN16" s="10">
        <v>4000</v>
      </c>
      <c r="BO16" s="10">
        <v>3554064.48</v>
      </c>
    </row>
    <row r="17" spans="1:67" ht="22.5">
      <c r="A17" s="45">
        <v>7</v>
      </c>
      <c r="B17" s="9" t="s">
        <v>9</v>
      </c>
      <c r="C17" s="43"/>
      <c r="D17" s="15"/>
      <c r="E17" s="43"/>
      <c r="F17" s="45"/>
      <c r="G17" s="43">
        <v>29</v>
      </c>
      <c r="H17" s="45">
        <v>2</v>
      </c>
      <c r="I17" s="45">
        <v>15</v>
      </c>
      <c r="J17" s="45">
        <v>365</v>
      </c>
      <c r="K17" s="10">
        <v>1752000</v>
      </c>
      <c r="L17" s="10">
        <v>59000</v>
      </c>
      <c r="M17" s="10">
        <v>350400</v>
      </c>
      <c r="N17" s="10">
        <v>290000</v>
      </c>
      <c r="O17" s="10">
        <v>0</v>
      </c>
      <c r="P17" s="10">
        <v>0</v>
      </c>
      <c r="Q17" s="10">
        <v>0</v>
      </c>
      <c r="R17" s="10">
        <v>2451400</v>
      </c>
      <c r="S17" s="10">
        <v>196112</v>
      </c>
      <c r="T17" s="10">
        <v>2255288</v>
      </c>
      <c r="U17" s="10">
        <v>62764.4</v>
      </c>
      <c r="V17" s="10">
        <v>2192523.6</v>
      </c>
      <c r="W17" s="10">
        <v>0</v>
      </c>
      <c r="X17" s="10">
        <v>0</v>
      </c>
      <c r="Y17" s="10">
        <v>760000</v>
      </c>
      <c r="Z17" s="10">
        <v>2</v>
      </c>
      <c r="AA17" s="10">
        <v>74000</v>
      </c>
      <c r="AB17" s="10">
        <v>1</v>
      </c>
      <c r="AC17" s="10">
        <v>29000</v>
      </c>
      <c r="AD17" s="10">
        <v>3055523.6</v>
      </c>
      <c r="AE17" s="10">
        <v>4000</v>
      </c>
      <c r="AF17" s="10">
        <v>3051523.6</v>
      </c>
      <c r="AG17" s="14">
        <v>1000000</v>
      </c>
      <c r="AH17" s="1">
        <v>1</v>
      </c>
      <c r="AI17" s="2" t="str">
        <f t="array" ref="AI17">IF(ROWS(AI$11:AI17)&gt;$AI$3,"",SMALL(IF($AG$11:$AG$34=$AI$2,IF($AH$11:$AH$34=$AH$2,ROW($AH$11:$AH$34)-ROW($AH$11)+1)),ROWS(AI$11:AI17)))</f>
        <v/>
      </c>
      <c r="AJ17" s="45">
        <v>21</v>
      </c>
      <c r="AK17" s="9" t="s">
        <v>23</v>
      </c>
      <c r="AL17" s="43"/>
      <c r="AM17" s="15"/>
      <c r="AN17" s="43"/>
      <c r="AO17" s="45"/>
      <c r="AP17" s="43">
        <v>22</v>
      </c>
      <c r="AQ17" s="45">
        <v>2</v>
      </c>
      <c r="AR17" s="45">
        <v>13</v>
      </c>
      <c r="AS17" s="45">
        <v>339</v>
      </c>
      <c r="AT17" s="10">
        <v>1627200</v>
      </c>
      <c r="AU17" s="10">
        <v>0</v>
      </c>
      <c r="AV17" s="10">
        <v>325440</v>
      </c>
      <c r="AW17" s="10">
        <v>165000</v>
      </c>
      <c r="AX17" s="10">
        <v>0</v>
      </c>
      <c r="AY17" s="10">
        <v>0</v>
      </c>
      <c r="AZ17" s="10">
        <v>0</v>
      </c>
      <c r="BA17" s="10">
        <v>2117640</v>
      </c>
      <c r="BB17" s="10">
        <v>169411.20000000001</v>
      </c>
      <c r="BC17" s="10">
        <v>1948228.8</v>
      </c>
      <c r="BD17" s="10">
        <v>47411.44</v>
      </c>
      <c r="BE17" s="10">
        <v>1900817.36</v>
      </c>
      <c r="BF17" s="10">
        <v>0</v>
      </c>
      <c r="BG17" s="10">
        <v>0</v>
      </c>
      <c r="BH17" s="10">
        <v>760000</v>
      </c>
      <c r="BI17" s="10">
        <v>1</v>
      </c>
      <c r="BJ17" s="10">
        <v>37000</v>
      </c>
      <c r="BK17" s="10">
        <v>0</v>
      </c>
      <c r="BL17" s="10">
        <v>0</v>
      </c>
      <c r="BM17" s="10">
        <v>2697817.3600000003</v>
      </c>
      <c r="BN17" s="10">
        <v>4000</v>
      </c>
      <c r="BO17" s="10">
        <v>2693817.3600000003</v>
      </c>
    </row>
    <row r="18" spans="1:67" ht="22.5">
      <c r="A18" s="45">
        <v>8</v>
      </c>
      <c r="B18" s="9" t="s">
        <v>10</v>
      </c>
      <c r="C18" s="43"/>
      <c r="D18" s="15"/>
      <c r="E18" s="43"/>
      <c r="F18" s="45"/>
      <c r="G18" s="43">
        <v>28</v>
      </c>
      <c r="H18" s="45">
        <v>2</v>
      </c>
      <c r="I18" s="45">
        <v>15</v>
      </c>
      <c r="J18" s="45">
        <v>365</v>
      </c>
      <c r="K18" s="10">
        <v>1752000</v>
      </c>
      <c r="L18" s="10">
        <v>59000</v>
      </c>
      <c r="M18" s="10">
        <v>350400</v>
      </c>
      <c r="N18" s="10">
        <v>280000</v>
      </c>
      <c r="O18" s="10">
        <v>0</v>
      </c>
      <c r="P18" s="10">
        <v>0</v>
      </c>
      <c r="Q18" s="10">
        <v>0</v>
      </c>
      <c r="R18" s="10">
        <v>2441400</v>
      </c>
      <c r="S18" s="10">
        <v>195312</v>
      </c>
      <c r="T18" s="10">
        <v>2246088</v>
      </c>
      <c r="U18" s="10">
        <v>62304.4</v>
      </c>
      <c r="V18" s="10">
        <v>2183783.6</v>
      </c>
      <c r="W18" s="10">
        <v>0</v>
      </c>
      <c r="X18" s="10">
        <v>0</v>
      </c>
      <c r="Y18" s="10">
        <v>760000</v>
      </c>
      <c r="Z18" s="10">
        <v>0</v>
      </c>
      <c r="AA18" s="10">
        <v>0</v>
      </c>
      <c r="AB18" s="10">
        <v>1</v>
      </c>
      <c r="AC18" s="10">
        <v>29000</v>
      </c>
      <c r="AD18" s="10">
        <v>2972783.6</v>
      </c>
      <c r="AE18" s="10">
        <v>4000</v>
      </c>
      <c r="AF18" s="10">
        <v>2968783.6</v>
      </c>
      <c r="AG18" s="14">
        <v>1000000</v>
      </c>
      <c r="AH18" s="1">
        <v>1</v>
      </c>
      <c r="AI18" s="2" t="str">
        <f t="array" ref="AI18">IF(ROWS(AI$11:AI18)&gt;$AI$3,"",SMALL(IF($AG$11:$AG$34=$AI$2,IF($AH$11:$AH$34=$AH$2,ROW($AH$11:$AH$34)-ROW($AH$11)+1)),ROWS(AI$11:AI18)))</f>
        <v/>
      </c>
      <c r="AJ18" s="11">
        <v>22</v>
      </c>
      <c r="AK18" s="12" t="s">
        <v>24</v>
      </c>
      <c r="AL18" s="40"/>
      <c r="AM18" s="16"/>
      <c r="AN18" s="40"/>
      <c r="AO18" s="11"/>
      <c r="AP18" s="40">
        <v>29</v>
      </c>
      <c r="AQ18" s="11">
        <v>2</v>
      </c>
      <c r="AR18" s="11">
        <v>12</v>
      </c>
      <c r="AS18" s="11">
        <v>326</v>
      </c>
      <c r="AT18" s="13">
        <v>1564800</v>
      </c>
      <c r="AU18" s="13">
        <v>98000</v>
      </c>
      <c r="AV18" s="13">
        <v>312960</v>
      </c>
      <c r="AW18" s="13">
        <v>290000</v>
      </c>
      <c r="AX18" s="13">
        <v>0</v>
      </c>
      <c r="AY18" s="13">
        <v>0</v>
      </c>
      <c r="AZ18" s="13">
        <v>0</v>
      </c>
      <c r="BA18" s="13">
        <v>2265760</v>
      </c>
      <c r="BB18" s="13">
        <v>181260.80000000002</v>
      </c>
      <c r="BC18" s="13">
        <v>2084499.2</v>
      </c>
      <c r="BD18" s="13">
        <v>54224.959999999999</v>
      </c>
      <c r="BE18" s="13">
        <v>2030274.24</v>
      </c>
      <c r="BF18" s="13">
        <v>906304</v>
      </c>
      <c r="BG18" s="13">
        <v>0</v>
      </c>
      <c r="BH18" s="13">
        <v>760000</v>
      </c>
      <c r="BI18" s="13">
        <v>2</v>
      </c>
      <c r="BJ18" s="13">
        <v>74000</v>
      </c>
      <c r="BK18" s="13">
        <v>1</v>
      </c>
      <c r="BL18" s="13">
        <v>29000</v>
      </c>
      <c r="BM18" s="13">
        <v>3799578.24</v>
      </c>
      <c r="BN18" s="13">
        <v>4000</v>
      </c>
      <c r="BO18" s="13">
        <v>3795578.24</v>
      </c>
    </row>
    <row r="19" spans="1:67" ht="22.5">
      <c r="A19" s="45">
        <v>9</v>
      </c>
      <c r="B19" s="9" t="s">
        <v>11</v>
      </c>
      <c r="C19" s="43"/>
      <c r="D19" s="15"/>
      <c r="E19" s="43"/>
      <c r="F19" s="45"/>
      <c r="G19" s="43">
        <v>28</v>
      </c>
      <c r="H19" s="45">
        <v>2</v>
      </c>
      <c r="I19" s="45">
        <v>15</v>
      </c>
      <c r="J19" s="45">
        <v>365</v>
      </c>
      <c r="K19" s="10">
        <v>1752000</v>
      </c>
      <c r="L19" s="10">
        <v>39000</v>
      </c>
      <c r="M19" s="10">
        <v>350400</v>
      </c>
      <c r="N19" s="10">
        <v>280000</v>
      </c>
      <c r="O19" s="10">
        <v>0</v>
      </c>
      <c r="P19" s="10">
        <v>0</v>
      </c>
      <c r="Q19" s="10">
        <v>0</v>
      </c>
      <c r="R19" s="10">
        <v>2421400</v>
      </c>
      <c r="S19" s="10">
        <v>193712</v>
      </c>
      <c r="T19" s="10">
        <v>2227688</v>
      </c>
      <c r="U19" s="10">
        <v>61384.4</v>
      </c>
      <c r="V19" s="10">
        <v>2166303.6</v>
      </c>
      <c r="W19" s="10">
        <v>0</v>
      </c>
      <c r="X19" s="10">
        <v>0</v>
      </c>
      <c r="Y19" s="10">
        <v>760000</v>
      </c>
      <c r="Z19" s="10">
        <v>0</v>
      </c>
      <c r="AA19" s="10">
        <v>0</v>
      </c>
      <c r="AB19" s="10">
        <v>0</v>
      </c>
      <c r="AC19" s="10">
        <v>0</v>
      </c>
      <c r="AD19" s="10">
        <v>2926303.6</v>
      </c>
      <c r="AE19" s="10">
        <v>4000</v>
      </c>
      <c r="AF19" s="10">
        <v>2922303.6</v>
      </c>
      <c r="AG19" s="14">
        <v>2000000</v>
      </c>
      <c r="AH19" s="1">
        <v>2</v>
      </c>
      <c r="AI19" s="2" t="str">
        <f t="array" ref="AI19">IF(ROWS(AI$11:AI19)&gt;$AI$3,"",SMALL(IF($AG$11:$AG$34=$AI$2,IF($AH$11:$AH$34=$AH$2,ROW($AH$11:$AH$34)-ROW($AH$11)+1)),ROWS(AI$11:AI19)))</f>
        <v/>
      </c>
    </row>
    <row r="20" spans="1:67" ht="22.5">
      <c r="A20" s="45">
        <v>10</v>
      </c>
      <c r="B20" s="9" t="s">
        <v>12</v>
      </c>
      <c r="C20" s="43"/>
      <c r="D20" s="15"/>
      <c r="E20" s="43"/>
      <c r="F20" s="45"/>
      <c r="G20" s="43">
        <v>28</v>
      </c>
      <c r="H20" s="45">
        <v>2</v>
      </c>
      <c r="I20" s="45">
        <v>15</v>
      </c>
      <c r="J20" s="45">
        <v>365</v>
      </c>
      <c r="K20" s="10">
        <v>1752000</v>
      </c>
      <c r="L20" s="10">
        <v>0</v>
      </c>
      <c r="M20" s="10">
        <v>350400</v>
      </c>
      <c r="N20" s="10">
        <v>280000</v>
      </c>
      <c r="O20" s="10">
        <v>0</v>
      </c>
      <c r="P20" s="10">
        <v>0</v>
      </c>
      <c r="Q20" s="10">
        <v>0</v>
      </c>
      <c r="R20" s="10">
        <v>2382400</v>
      </c>
      <c r="S20" s="10">
        <v>190592</v>
      </c>
      <c r="T20" s="10">
        <v>2191808</v>
      </c>
      <c r="U20" s="10">
        <v>59590.400000000001</v>
      </c>
      <c r="V20" s="10">
        <v>2132217.6</v>
      </c>
      <c r="W20" s="10">
        <v>0</v>
      </c>
      <c r="X20" s="10">
        <v>0</v>
      </c>
      <c r="Y20" s="10">
        <v>760000</v>
      </c>
      <c r="Z20" s="10">
        <v>0</v>
      </c>
      <c r="AA20" s="10">
        <v>0</v>
      </c>
      <c r="AB20" s="10">
        <v>0</v>
      </c>
      <c r="AC20" s="10">
        <v>0</v>
      </c>
      <c r="AD20" s="10">
        <v>2892217.6</v>
      </c>
      <c r="AE20" s="10">
        <v>4000</v>
      </c>
      <c r="AF20" s="10">
        <v>2888217.6</v>
      </c>
      <c r="AG20" s="14">
        <v>2000000</v>
      </c>
      <c r="AH20" s="1">
        <v>2</v>
      </c>
      <c r="AI20" s="2" t="str">
        <f t="array" ref="AI20">IF(ROWS(AI$11:AI20)&gt;$AI$3,"",SMALL(IF($AG$11:$AG$34=$AI$2,IF($AH$11:$AH$34=$AH$2,ROW($AH$11:$AH$34)-ROW($AH$11)+1)),ROWS(AI$11:AI20)))</f>
        <v/>
      </c>
    </row>
    <row r="21" spans="1:67" ht="22.5">
      <c r="A21" s="45">
        <v>11</v>
      </c>
      <c r="B21" s="9" t="s">
        <v>13</v>
      </c>
      <c r="C21" s="43"/>
      <c r="D21" s="15"/>
      <c r="E21" s="43"/>
      <c r="F21" s="45"/>
      <c r="G21" s="43">
        <v>24</v>
      </c>
      <c r="H21" s="45">
        <v>2</v>
      </c>
      <c r="I21" s="45">
        <v>15</v>
      </c>
      <c r="J21" s="45">
        <v>365</v>
      </c>
      <c r="K21" s="10">
        <v>1752000</v>
      </c>
      <c r="L21" s="10">
        <v>98000</v>
      </c>
      <c r="M21" s="10">
        <v>350400</v>
      </c>
      <c r="N21" s="10">
        <v>180000</v>
      </c>
      <c r="O21" s="10">
        <v>0</v>
      </c>
      <c r="P21" s="10">
        <v>0</v>
      </c>
      <c r="Q21" s="10">
        <v>0</v>
      </c>
      <c r="R21" s="10">
        <v>2380400</v>
      </c>
      <c r="S21" s="10">
        <v>190432</v>
      </c>
      <c r="T21" s="10">
        <v>2189968</v>
      </c>
      <c r="U21" s="10">
        <v>59498.400000000001</v>
      </c>
      <c r="V21" s="10">
        <v>2130469.6</v>
      </c>
      <c r="W21" s="10">
        <v>0</v>
      </c>
      <c r="X21" s="10">
        <v>0</v>
      </c>
      <c r="Y21" s="10">
        <v>760000</v>
      </c>
      <c r="Z21" s="10">
        <v>2</v>
      </c>
      <c r="AA21" s="10">
        <v>74000</v>
      </c>
      <c r="AB21" s="10">
        <v>1</v>
      </c>
      <c r="AC21" s="10">
        <v>29000</v>
      </c>
      <c r="AD21" s="10">
        <v>2993469.6</v>
      </c>
      <c r="AE21" s="10">
        <v>4000</v>
      </c>
      <c r="AF21" s="10">
        <v>2989469.6</v>
      </c>
      <c r="AG21" s="14">
        <v>1000000</v>
      </c>
      <c r="AH21" s="1">
        <v>1</v>
      </c>
      <c r="AI21" s="2" t="str">
        <f t="array" ref="AI21">IF(ROWS(AI$11:AI21)&gt;$AI$3,"",SMALL(IF($AG$11:$AG$34=$AI$2,IF($AH$11:$AH$34=$AH$2,ROW($AH$11:$AH$34)-ROW($AH$11)+1)),ROWS(AI$11:AI21)))</f>
        <v/>
      </c>
    </row>
    <row r="22" spans="1:67" ht="22.5">
      <c r="A22" s="45">
        <v>12</v>
      </c>
      <c r="B22" s="9" t="s">
        <v>14</v>
      </c>
      <c r="C22" s="43"/>
      <c r="D22" s="15"/>
      <c r="E22" s="43"/>
      <c r="F22" s="45"/>
      <c r="G22" s="43">
        <v>23</v>
      </c>
      <c r="H22" s="45">
        <v>2</v>
      </c>
      <c r="I22" s="45">
        <v>14</v>
      </c>
      <c r="J22" s="45">
        <v>352</v>
      </c>
      <c r="K22" s="10">
        <v>1689600</v>
      </c>
      <c r="L22" s="10">
        <v>59000</v>
      </c>
      <c r="M22" s="10">
        <v>0</v>
      </c>
      <c r="N22" s="10">
        <v>172500</v>
      </c>
      <c r="O22" s="10">
        <v>0</v>
      </c>
      <c r="P22" s="10">
        <v>0</v>
      </c>
      <c r="Q22" s="10">
        <v>0</v>
      </c>
      <c r="R22" s="10">
        <v>1921100</v>
      </c>
      <c r="S22" s="10">
        <v>153688</v>
      </c>
      <c r="T22" s="10">
        <v>1767412</v>
      </c>
      <c r="U22" s="10">
        <v>38370.6</v>
      </c>
      <c r="V22" s="10">
        <v>1729041.4</v>
      </c>
      <c r="W22" s="10">
        <v>0</v>
      </c>
      <c r="X22" s="10">
        <v>0</v>
      </c>
      <c r="Y22" s="10">
        <v>760000</v>
      </c>
      <c r="Z22" s="10">
        <v>3</v>
      </c>
      <c r="AA22" s="10">
        <v>111000</v>
      </c>
      <c r="AB22" s="10">
        <v>1</v>
      </c>
      <c r="AC22" s="10">
        <v>29000</v>
      </c>
      <c r="AD22" s="10">
        <v>2629041.4</v>
      </c>
      <c r="AE22" s="10">
        <v>4000</v>
      </c>
      <c r="AF22" s="10">
        <v>2625041.4</v>
      </c>
      <c r="AG22" s="14">
        <v>1000000</v>
      </c>
      <c r="AH22" s="1">
        <v>1</v>
      </c>
      <c r="AI22" s="2" t="str">
        <f t="array" ref="AI22">IF(ROWS(AI$11:AI22)&gt;$AI$3,"",SMALL(IF($AG$11:$AG$34=$AI$2,IF($AH$11:$AH$34=$AH$2,ROW($AH$11:$AH$34)-ROW($AH$11)+1)),ROWS(AI$11:AI22)))</f>
        <v/>
      </c>
    </row>
    <row r="23" spans="1:67" ht="22.5">
      <c r="A23" s="45">
        <v>13</v>
      </c>
      <c r="B23" s="9" t="s">
        <v>15</v>
      </c>
      <c r="C23" s="43"/>
      <c r="D23" s="15"/>
      <c r="E23" s="43"/>
      <c r="F23" s="45"/>
      <c r="G23" s="43">
        <v>23</v>
      </c>
      <c r="H23" s="45">
        <v>2</v>
      </c>
      <c r="I23" s="45">
        <v>14</v>
      </c>
      <c r="J23" s="45">
        <v>352</v>
      </c>
      <c r="K23" s="10">
        <v>1689600</v>
      </c>
      <c r="L23" s="10">
        <v>0</v>
      </c>
      <c r="M23" s="10">
        <v>337920</v>
      </c>
      <c r="N23" s="10">
        <v>172500</v>
      </c>
      <c r="O23" s="10">
        <v>0</v>
      </c>
      <c r="P23" s="10">
        <v>0</v>
      </c>
      <c r="Q23" s="10">
        <v>0</v>
      </c>
      <c r="R23" s="10">
        <v>2200020</v>
      </c>
      <c r="S23" s="10">
        <v>176001.6</v>
      </c>
      <c r="T23" s="10">
        <v>2024018.4</v>
      </c>
      <c r="U23" s="10">
        <v>51200.92</v>
      </c>
      <c r="V23" s="10">
        <v>1972817.48</v>
      </c>
      <c r="W23" s="10">
        <v>0</v>
      </c>
      <c r="X23" s="10">
        <v>0</v>
      </c>
      <c r="Y23" s="10">
        <v>760000</v>
      </c>
      <c r="Z23" s="10">
        <v>2</v>
      </c>
      <c r="AA23" s="10">
        <v>74000</v>
      </c>
      <c r="AB23" s="10">
        <v>1</v>
      </c>
      <c r="AC23" s="10">
        <v>29000</v>
      </c>
      <c r="AD23" s="10">
        <v>2835817.48</v>
      </c>
      <c r="AE23" s="10">
        <v>4000</v>
      </c>
      <c r="AF23" s="10">
        <v>2831817.48</v>
      </c>
      <c r="AG23" s="14">
        <v>1000000</v>
      </c>
      <c r="AH23" s="1">
        <v>1</v>
      </c>
      <c r="AI23" s="2" t="str">
        <f t="array" ref="AI23">IF(ROWS(AI$11:AI23)&gt;$AI$3,"",SMALL(IF($AG$11:$AG$34=$AI$2,IF($AH$11:$AH$34=$AH$2,ROW($AH$11:$AH$34)-ROW($AH$11)+1)),ROWS(AI$11:AI23)))</f>
        <v/>
      </c>
    </row>
    <row r="24" spans="1:67" ht="22.5">
      <c r="A24" s="45">
        <v>14</v>
      </c>
      <c r="B24" s="9" t="s">
        <v>16</v>
      </c>
      <c r="C24" s="43"/>
      <c r="D24" s="15"/>
      <c r="E24" s="43"/>
      <c r="F24" s="45"/>
      <c r="G24" s="43">
        <v>22</v>
      </c>
      <c r="H24" s="45">
        <v>2</v>
      </c>
      <c r="I24" s="45">
        <v>14</v>
      </c>
      <c r="J24" s="45">
        <v>352</v>
      </c>
      <c r="K24" s="10">
        <v>1689600</v>
      </c>
      <c r="L24" s="10">
        <v>0</v>
      </c>
      <c r="M24" s="10">
        <v>337920</v>
      </c>
      <c r="N24" s="10">
        <v>165000</v>
      </c>
      <c r="O24" s="10">
        <v>0</v>
      </c>
      <c r="P24" s="10">
        <v>0</v>
      </c>
      <c r="Q24" s="10">
        <v>0</v>
      </c>
      <c r="R24" s="10">
        <v>2192520</v>
      </c>
      <c r="S24" s="10">
        <v>175401.60000000001</v>
      </c>
      <c r="T24" s="10">
        <v>2017118.4</v>
      </c>
      <c r="U24" s="10">
        <v>50855.92</v>
      </c>
      <c r="V24" s="10">
        <v>1966262.48</v>
      </c>
      <c r="W24" s="10">
        <v>0</v>
      </c>
      <c r="X24" s="10">
        <v>0</v>
      </c>
      <c r="Y24" s="10">
        <v>760000</v>
      </c>
      <c r="Z24" s="10">
        <v>3</v>
      </c>
      <c r="AA24" s="10">
        <v>111000</v>
      </c>
      <c r="AB24" s="10">
        <v>1</v>
      </c>
      <c r="AC24" s="10">
        <v>29000</v>
      </c>
      <c r="AD24" s="10">
        <v>2866262.48</v>
      </c>
      <c r="AE24" s="10">
        <v>4000</v>
      </c>
      <c r="AF24" s="10">
        <v>2862262.48</v>
      </c>
      <c r="AG24" s="14">
        <v>2000000</v>
      </c>
      <c r="AH24" s="1">
        <v>2</v>
      </c>
      <c r="AI24" s="2" t="str">
        <f t="array" ref="AI24">IF(ROWS(AI$11:AI24)&gt;$AI$3,"",SMALL(IF($AG$11:$AG$34=$AI$2,IF($AH$11:$AH$34=$AH$2,ROW($AH$11:$AH$34)-ROW($AH$11)+1)),ROWS(AI$11:AI24)))</f>
        <v/>
      </c>
    </row>
    <row r="25" spans="1:67" ht="22.5">
      <c r="A25" s="45">
        <v>15</v>
      </c>
      <c r="B25" s="9" t="s">
        <v>17</v>
      </c>
      <c r="C25" s="43"/>
      <c r="D25" s="15"/>
      <c r="E25" s="43"/>
      <c r="F25" s="45"/>
      <c r="G25" s="43">
        <v>22</v>
      </c>
      <c r="H25" s="45">
        <v>2</v>
      </c>
      <c r="I25" s="45">
        <v>14</v>
      </c>
      <c r="J25" s="45">
        <v>352</v>
      </c>
      <c r="K25" s="10">
        <v>1689600</v>
      </c>
      <c r="L25" s="10">
        <v>29000</v>
      </c>
      <c r="M25" s="10">
        <v>337920</v>
      </c>
      <c r="N25" s="10">
        <v>165000</v>
      </c>
      <c r="O25" s="10">
        <v>0</v>
      </c>
      <c r="P25" s="10">
        <v>0</v>
      </c>
      <c r="Q25" s="10">
        <v>0</v>
      </c>
      <c r="R25" s="10">
        <v>2221520</v>
      </c>
      <c r="S25" s="10">
        <v>177721.60000000001</v>
      </c>
      <c r="T25" s="10">
        <v>2043798.4</v>
      </c>
      <c r="U25" s="10">
        <v>52189.919999999998</v>
      </c>
      <c r="V25" s="10">
        <v>1991608.48</v>
      </c>
      <c r="W25" s="10">
        <v>666456</v>
      </c>
      <c r="X25" s="10">
        <v>0</v>
      </c>
      <c r="Y25" s="10">
        <v>760000</v>
      </c>
      <c r="Z25" s="10">
        <v>3</v>
      </c>
      <c r="AA25" s="10">
        <v>111000</v>
      </c>
      <c r="AB25" s="10">
        <v>1</v>
      </c>
      <c r="AC25" s="10">
        <v>29000</v>
      </c>
      <c r="AD25" s="10">
        <v>3558064.48</v>
      </c>
      <c r="AE25" s="10">
        <v>4000</v>
      </c>
      <c r="AF25" s="10">
        <v>3554064.48</v>
      </c>
      <c r="AG25" s="14">
        <v>2000000</v>
      </c>
      <c r="AH25" s="1">
        <v>2</v>
      </c>
      <c r="AI25" s="2" t="str">
        <f t="array" ref="AI25">IF(ROWS(AI$11:AI25)&gt;$AI$3,"",SMALL(IF($AG$11:$AG$34=$AI$2,IF($AH$11:$AH$34=$AH$2,ROW($AH$11:$AH$34)-ROW($AH$11)+1)),ROWS(AI$11:AI25)))</f>
        <v/>
      </c>
    </row>
    <row r="26" spans="1:67" ht="22.5">
      <c r="A26" s="45">
        <v>16</v>
      </c>
      <c r="B26" s="9" t="s">
        <v>18</v>
      </c>
      <c r="C26" s="43"/>
      <c r="D26" s="15"/>
      <c r="E26" s="43"/>
      <c r="F26" s="45"/>
      <c r="G26" s="43">
        <v>27</v>
      </c>
      <c r="H26" s="45">
        <v>2</v>
      </c>
      <c r="I26" s="45">
        <v>14</v>
      </c>
      <c r="J26" s="45">
        <v>352</v>
      </c>
      <c r="K26" s="10">
        <v>1689600</v>
      </c>
      <c r="L26" s="10">
        <v>29000</v>
      </c>
      <c r="M26" s="10">
        <v>337920</v>
      </c>
      <c r="N26" s="10">
        <v>270000</v>
      </c>
      <c r="O26" s="10">
        <v>0</v>
      </c>
      <c r="P26" s="10">
        <v>0</v>
      </c>
      <c r="Q26" s="10">
        <v>0</v>
      </c>
      <c r="R26" s="10">
        <v>2326520</v>
      </c>
      <c r="S26" s="10">
        <v>186121.60000000001</v>
      </c>
      <c r="T26" s="10">
        <v>2140398.4</v>
      </c>
      <c r="U26" s="10">
        <v>57019.92</v>
      </c>
      <c r="V26" s="10">
        <v>2083378.48</v>
      </c>
      <c r="W26" s="10">
        <v>0</v>
      </c>
      <c r="X26" s="10">
        <v>0</v>
      </c>
      <c r="Y26" s="10">
        <v>760000</v>
      </c>
      <c r="Z26" s="10">
        <v>0</v>
      </c>
      <c r="AA26" s="10">
        <v>0</v>
      </c>
      <c r="AB26" s="10">
        <v>0</v>
      </c>
      <c r="AC26" s="10">
        <v>0</v>
      </c>
      <c r="AD26" s="10">
        <v>2843378.48</v>
      </c>
      <c r="AE26" s="10">
        <v>4000</v>
      </c>
      <c r="AF26" s="10">
        <v>2839378.48</v>
      </c>
      <c r="AG26" s="14">
        <v>1000000</v>
      </c>
      <c r="AH26" s="1">
        <v>1</v>
      </c>
      <c r="AI26" s="2" t="str">
        <f t="array" ref="AI26">IF(ROWS(AI$11:AI26)&gt;$AI$3,"",SMALL(IF($AG$11:$AG$34=$AI$2,IF($AH$11:$AH$34=$AH$2,ROW($AH$11:$AH$34)-ROW($AH$11)+1)),ROWS(AI$11:AI26)))</f>
        <v/>
      </c>
    </row>
    <row r="27" spans="1:67" ht="22.5">
      <c r="A27" s="45">
        <v>17</v>
      </c>
      <c r="B27" s="9" t="s">
        <v>19</v>
      </c>
      <c r="C27" s="43"/>
      <c r="D27" s="15"/>
      <c r="E27" s="43"/>
      <c r="F27" s="45"/>
      <c r="G27" s="43">
        <v>21</v>
      </c>
      <c r="H27" s="45">
        <v>2</v>
      </c>
      <c r="I27" s="45">
        <v>13</v>
      </c>
      <c r="J27" s="45">
        <v>339</v>
      </c>
      <c r="K27" s="10">
        <v>1627200</v>
      </c>
      <c r="L27" s="10">
        <v>98000</v>
      </c>
      <c r="M27" s="10">
        <v>325440</v>
      </c>
      <c r="N27" s="10">
        <v>157500</v>
      </c>
      <c r="O27" s="10">
        <v>0</v>
      </c>
      <c r="P27" s="10">
        <v>0</v>
      </c>
      <c r="Q27" s="10">
        <v>0</v>
      </c>
      <c r="R27" s="10">
        <v>2208140</v>
      </c>
      <c r="S27" s="10">
        <v>176651.2</v>
      </c>
      <c r="T27" s="10">
        <v>2031488.8</v>
      </c>
      <c r="U27" s="10">
        <v>51574.44</v>
      </c>
      <c r="V27" s="10">
        <v>1979914.36</v>
      </c>
      <c r="W27" s="10">
        <v>662442</v>
      </c>
      <c r="X27" s="10">
        <v>0</v>
      </c>
      <c r="Y27" s="10">
        <v>760000</v>
      </c>
      <c r="Z27" s="10">
        <v>3</v>
      </c>
      <c r="AA27" s="10">
        <v>111000</v>
      </c>
      <c r="AB27" s="10">
        <v>1</v>
      </c>
      <c r="AC27" s="10">
        <v>29000</v>
      </c>
      <c r="AD27" s="10">
        <v>3542356.3600000003</v>
      </c>
      <c r="AE27" s="10">
        <v>4000</v>
      </c>
      <c r="AF27" s="10">
        <v>3538356.3600000003</v>
      </c>
      <c r="AG27" s="14">
        <v>3000000</v>
      </c>
      <c r="AH27" s="1">
        <v>3</v>
      </c>
      <c r="AI27" s="2" t="str">
        <f t="array" ref="AI27">IF(ROWS(AI$11:AI27)&gt;$AI$3,"",SMALL(IF($AG$11:$AG$34=$AI$2,IF($AH$11:$AH$34=$AH$2,ROW($AH$11:$AH$34)-ROW($AH$11)+1)),ROWS(AI$11:AI27)))</f>
        <v/>
      </c>
    </row>
    <row r="28" spans="1:67" ht="22.5">
      <c r="A28" s="45">
        <v>18</v>
      </c>
      <c r="B28" s="9" t="s">
        <v>20</v>
      </c>
      <c r="C28" s="43"/>
      <c r="D28" s="15"/>
      <c r="E28" s="43"/>
      <c r="F28" s="45"/>
      <c r="G28" s="43">
        <v>21</v>
      </c>
      <c r="H28" s="45">
        <v>2</v>
      </c>
      <c r="I28" s="45">
        <v>13</v>
      </c>
      <c r="J28" s="45">
        <v>339</v>
      </c>
      <c r="K28" s="10">
        <v>1627200</v>
      </c>
      <c r="L28" s="10">
        <v>59000</v>
      </c>
      <c r="M28" s="10">
        <v>325440</v>
      </c>
      <c r="N28" s="10">
        <v>157500</v>
      </c>
      <c r="O28" s="10">
        <v>0</v>
      </c>
      <c r="P28" s="10">
        <v>0</v>
      </c>
      <c r="Q28" s="10">
        <v>0</v>
      </c>
      <c r="R28" s="10">
        <v>2169140</v>
      </c>
      <c r="S28" s="10">
        <v>173531.2</v>
      </c>
      <c r="T28" s="10">
        <v>1995608.8</v>
      </c>
      <c r="U28" s="10">
        <v>49780.44</v>
      </c>
      <c r="V28" s="10">
        <v>1945828.36</v>
      </c>
      <c r="W28" s="10">
        <v>0</v>
      </c>
      <c r="X28" s="10">
        <v>0</v>
      </c>
      <c r="Y28" s="10">
        <v>760000</v>
      </c>
      <c r="Z28" s="10">
        <v>3</v>
      </c>
      <c r="AA28" s="10">
        <v>111000</v>
      </c>
      <c r="AB28" s="10">
        <v>1</v>
      </c>
      <c r="AC28" s="10">
        <v>29000</v>
      </c>
      <c r="AD28" s="10">
        <v>2845828.3600000003</v>
      </c>
      <c r="AE28" s="10">
        <v>4000</v>
      </c>
      <c r="AF28" s="10">
        <v>2841828.3600000003</v>
      </c>
      <c r="AG28" s="14">
        <v>1000000</v>
      </c>
      <c r="AH28" s="1">
        <v>1</v>
      </c>
      <c r="AI28" s="2" t="str">
        <f t="array" ref="AI28">IF(ROWS(AI$11:AI28)&gt;$AI$3,"",SMALL(IF($AG$11:$AG$34=$AI$2,IF($AH$11:$AH$34=$AH$2,ROW($AH$11:$AH$34)-ROW($AH$11)+1)),ROWS(AI$11:AI28)))</f>
        <v/>
      </c>
    </row>
    <row r="29" spans="1:67" ht="22.5">
      <c r="A29" s="45">
        <v>19</v>
      </c>
      <c r="B29" s="9" t="s">
        <v>21</v>
      </c>
      <c r="C29" s="43"/>
      <c r="D29" s="15"/>
      <c r="E29" s="43"/>
      <c r="F29" s="45"/>
      <c r="G29" s="43">
        <v>21</v>
      </c>
      <c r="H29" s="45">
        <v>2</v>
      </c>
      <c r="I29" s="45">
        <v>13</v>
      </c>
      <c r="J29" s="45">
        <v>339</v>
      </c>
      <c r="K29" s="10">
        <v>1627200</v>
      </c>
      <c r="L29" s="10">
        <v>59000</v>
      </c>
      <c r="M29" s="10">
        <v>325440</v>
      </c>
      <c r="N29" s="10">
        <v>157500</v>
      </c>
      <c r="O29" s="10">
        <v>0</v>
      </c>
      <c r="P29" s="10">
        <v>0</v>
      </c>
      <c r="Q29" s="10">
        <v>0</v>
      </c>
      <c r="R29" s="10">
        <v>2169140</v>
      </c>
      <c r="S29" s="10">
        <v>173531.2</v>
      </c>
      <c r="T29" s="10">
        <v>1995608.8</v>
      </c>
      <c r="U29" s="10">
        <v>49780.44</v>
      </c>
      <c r="V29" s="10">
        <v>1945828.36</v>
      </c>
      <c r="W29" s="10">
        <v>650742</v>
      </c>
      <c r="X29" s="10">
        <v>0</v>
      </c>
      <c r="Y29" s="10">
        <v>760000</v>
      </c>
      <c r="Z29" s="10">
        <v>3</v>
      </c>
      <c r="AA29" s="10">
        <v>111000</v>
      </c>
      <c r="AB29" s="10">
        <v>0</v>
      </c>
      <c r="AC29" s="10">
        <v>0</v>
      </c>
      <c r="AD29" s="10">
        <v>3467570.3600000003</v>
      </c>
      <c r="AE29" s="10">
        <v>4000</v>
      </c>
      <c r="AF29" s="10">
        <v>3463570.3600000003</v>
      </c>
      <c r="AG29" s="14">
        <v>1000000</v>
      </c>
      <c r="AH29" s="1">
        <v>1</v>
      </c>
      <c r="AI29" s="2" t="str">
        <f t="array" ref="AI29">IF(ROWS(AI$11:AI29)&gt;$AI$3,"",SMALL(IF($AG$11:$AG$34=$AI$2,IF($AH$11:$AH$34=$AH$2,ROW($AH$11:$AH$34)-ROW($AH$11)+1)),ROWS(AI$11:AI29)))</f>
        <v/>
      </c>
    </row>
    <row r="30" spans="1:67" ht="22.5">
      <c r="A30" s="45">
        <v>20</v>
      </c>
      <c r="B30" s="9" t="s">
        <v>22</v>
      </c>
      <c r="C30" s="43"/>
      <c r="D30" s="15"/>
      <c r="E30" s="43"/>
      <c r="F30" s="45"/>
      <c r="G30" s="43">
        <v>20</v>
      </c>
      <c r="H30" s="45">
        <v>2</v>
      </c>
      <c r="I30" s="45">
        <v>13</v>
      </c>
      <c r="J30" s="45">
        <v>339</v>
      </c>
      <c r="K30" s="10">
        <v>1627200</v>
      </c>
      <c r="L30" s="10">
        <v>0</v>
      </c>
      <c r="M30" s="10">
        <v>325440</v>
      </c>
      <c r="N30" s="10">
        <v>150000</v>
      </c>
      <c r="O30" s="10">
        <v>0</v>
      </c>
      <c r="P30" s="10">
        <v>0</v>
      </c>
      <c r="Q30" s="10">
        <v>0</v>
      </c>
      <c r="R30" s="10">
        <v>2102640</v>
      </c>
      <c r="S30" s="10">
        <v>168211.20000000001</v>
      </c>
      <c r="T30" s="10">
        <v>1934428.8</v>
      </c>
      <c r="U30" s="10">
        <v>46721.440000000002</v>
      </c>
      <c r="V30" s="10">
        <v>1887707.36</v>
      </c>
      <c r="W30" s="10">
        <v>0</v>
      </c>
      <c r="X30" s="10">
        <v>0</v>
      </c>
      <c r="Y30" s="10">
        <v>760000</v>
      </c>
      <c r="Z30" s="10">
        <v>2</v>
      </c>
      <c r="AA30" s="10">
        <v>74000</v>
      </c>
      <c r="AB30" s="10">
        <v>1</v>
      </c>
      <c r="AC30" s="10">
        <v>29000</v>
      </c>
      <c r="AD30" s="10">
        <v>2750707.3600000003</v>
      </c>
      <c r="AE30" s="10">
        <v>4000</v>
      </c>
      <c r="AF30" s="10">
        <v>2746707.3600000003</v>
      </c>
      <c r="AG30" s="14">
        <v>1000000</v>
      </c>
      <c r="AH30" s="1">
        <v>1</v>
      </c>
      <c r="AI30" s="2" t="str">
        <f t="array" ref="AI30">IF(ROWS(AI$11:AI30)&gt;$AI$3,"",SMALL(IF($AG$11:$AG$34=$AI$2,IF($AH$11:$AH$34=$AH$2,ROW($AH$11:$AH$34)-ROW($AH$11)+1)),ROWS(AI$11:AI30)))</f>
        <v/>
      </c>
    </row>
    <row r="31" spans="1:67" ht="22.5">
      <c r="A31" s="45">
        <v>21</v>
      </c>
      <c r="B31" s="9" t="s">
        <v>23</v>
      </c>
      <c r="C31" s="43"/>
      <c r="D31" s="15"/>
      <c r="E31" s="43"/>
      <c r="F31" s="45"/>
      <c r="G31" s="43">
        <v>22</v>
      </c>
      <c r="H31" s="45">
        <v>2</v>
      </c>
      <c r="I31" s="45">
        <v>13</v>
      </c>
      <c r="J31" s="45">
        <v>339</v>
      </c>
      <c r="K31" s="10">
        <v>1627200</v>
      </c>
      <c r="L31" s="10">
        <v>0</v>
      </c>
      <c r="M31" s="10">
        <v>325440</v>
      </c>
      <c r="N31" s="10">
        <v>165000</v>
      </c>
      <c r="O31" s="10">
        <v>0</v>
      </c>
      <c r="P31" s="10">
        <v>0</v>
      </c>
      <c r="Q31" s="10">
        <v>0</v>
      </c>
      <c r="R31" s="10">
        <v>2117640</v>
      </c>
      <c r="S31" s="10">
        <v>169411.20000000001</v>
      </c>
      <c r="T31" s="10">
        <v>1948228.8</v>
      </c>
      <c r="U31" s="10">
        <v>47411.44</v>
      </c>
      <c r="V31" s="10">
        <v>1900817.36</v>
      </c>
      <c r="W31" s="10">
        <v>0</v>
      </c>
      <c r="X31" s="10">
        <v>0</v>
      </c>
      <c r="Y31" s="10">
        <v>760000</v>
      </c>
      <c r="Z31" s="10">
        <v>1</v>
      </c>
      <c r="AA31" s="10">
        <v>37000</v>
      </c>
      <c r="AB31" s="10">
        <v>0</v>
      </c>
      <c r="AC31" s="10">
        <v>0</v>
      </c>
      <c r="AD31" s="10">
        <v>2697817.3600000003</v>
      </c>
      <c r="AE31" s="10">
        <v>4000</v>
      </c>
      <c r="AF31" s="10">
        <v>2693817.3600000003</v>
      </c>
      <c r="AG31" s="14">
        <v>2000000</v>
      </c>
      <c r="AH31" s="1">
        <v>2</v>
      </c>
      <c r="AI31" s="2" t="str">
        <f t="array" ref="AI31">IF(ROWS(AI$11:AI31)&gt;$AI$3,"",SMALL(IF($AG$11:$AG$34=$AI$2,IF($AH$11:$AH$34=$AH$2,ROW($AH$11:$AH$34)-ROW($AH$11)+1)),ROWS(AI$11:AI31)))</f>
        <v/>
      </c>
    </row>
    <row r="32" spans="1:67" ht="22.5">
      <c r="A32" s="45">
        <v>22</v>
      </c>
      <c r="B32" s="9" t="s">
        <v>24</v>
      </c>
      <c r="C32" s="43"/>
      <c r="D32" s="15"/>
      <c r="E32" s="43"/>
      <c r="F32" s="45"/>
      <c r="G32" s="43">
        <v>29</v>
      </c>
      <c r="H32" s="45">
        <v>2</v>
      </c>
      <c r="I32" s="45">
        <v>12</v>
      </c>
      <c r="J32" s="45">
        <v>326</v>
      </c>
      <c r="K32" s="10">
        <v>1564800</v>
      </c>
      <c r="L32" s="10">
        <v>98000</v>
      </c>
      <c r="M32" s="10">
        <v>312960</v>
      </c>
      <c r="N32" s="10">
        <v>290000</v>
      </c>
      <c r="O32" s="10">
        <v>0</v>
      </c>
      <c r="P32" s="10">
        <v>0</v>
      </c>
      <c r="Q32" s="10">
        <v>0</v>
      </c>
      <c r="R32" s="10">
        <v>2265760</v>
      </c>
      <c r="S32" s="10">
        <v>181260.80000000002</v>
      </c>
      <c r="T32" s="10">
        <v>2084499.2</v>
      </c>
      <c r="U32" s="10">
        <v>54224.959999999999</v>
      </c>
      <c r="V32" s="10">
        <v>2030274.24</v>
      </c>
      <c r="W32" s="10">
        <v>906304</v>
      </c>
      <c r="X32" s="10">
        <v>0</v>
      </c>
      <c r="Y32" s="10">
        <v>760000</v>
      </c>
      <c r="Z32" s="10">
        <v>2</v>
      </c>
      <c r="AA32" s="10">
        <v>74000</v>
      </c>
      <c r="AB32" s="10">
        <v>1</v>
      </c>
      <c r="AC32" s="10">
        <v>29000</v>
      </c>
      <c r="AD32" s="10">
        <v>3799578.24</v>
      </c>
      <c r="AE32" s="10">
        <v>4000</v>
      </c>
      <c r="AF32" s="10">
        <v>3795578.24</v>
      </c>
      <c r="AG32" s="14">
        <v>2000000</v>
      </c>
      <c r="AH32" s="1">
        <v>2</v>
      </c>
      <c r="AI32" s="2" t="str">
        <f t="array" ref="AI32">IF(ROWS(AI$11:AI32)&gt;$AI$3,"",SMALL(IF($AG$11:$AG$34=$AI$2,IF($AH$11:$AH$34=$AH$2,ROW($AH$11:$AH$34)-ROW($AH$11)+1)),ROWS(AI$11:AI32)))</f>
        <v/>
      </c>
    </row>
    <row r="33" spans="1:35" ht="22.5">
      <c r="A33" s="45">
        <v>23</v>
      </c>
      <c r="B33" s="9" t="s">
        <v>25</v>
      </c>
      <c r="C33" s="43"/>
      <c r="D33" s="15"/>
      <c r="E33" s="43"/>
      <c r="F33" s="45"/>
      <c r="G33" s="43">
        <v>20</v>
      </c>
      <c r="H33" s="45">
        <v>2</v>
      </c>
      <c r="I33" s="45">
        <v>13</v>
      </c>
      <c r="J33" s="45">
        <v>339</v>
      </c>
      <c r="K33" s="10">
        <v>1627200</v>
      </c>
      <c r="L33" s="10">
        <v>59000</v>
      </c>
      <c r="M33" s="10">
        <v>325440</v>
      </c>
      <c r="N33" s="10">
        <v>150000</v>
      </c>
      <c r="O33" s="10">
        <v>0</v>
      </c>
      <c r="P33" s="10">
        <v>0</v>
      </c>
      <c r="Q33" s="10">
        <v>0</v>
      </c>
      <c r="R33" s="10">
        <v>2161640</v>
      </c>
      <c r="S33" s="10">
        <v>172931.20000000001</v>
      </c>
      <c r="T33" s="10">
        <v>1988708.8</v>
      </c>
      <c r="U33" s="10">
        <v>49435.44</v>
      </c>
      <c r="V33" s="10">
        <v>1939273.36</v>
      </c>
      <c r="W33" s="10">
        <v>648492</v>
      </c>
      <c r="X33" s="10">
        <v>0</v>
      </c>
      <c r="Y33" s="10">
        <v>760000</v>
      </c>
      <c r="Z33" s="10">
        <v>3</v>
      </c>
      <c r="AA33" s="10">
        <v>111000</v>
      </c>
      <c r="AB33" s="10">
        <v>1</v>
      </c>
      <c r="AC33" s="10">
        <v>29000</v>
      </c>
      <c r="AD33" s="10">
        <v>3487765.3600000003</v>
      </c>
      <c r="AE33" s="10">
        <v>4000</v>
      </c>
      <c r="AF33" s="10">
        <v>3483765.3600000003</v>
      </c>
      <c r="AG33" s="14">
        <v>1000000</v>
      </c>
      <c r="AH33" s="1">
        <v>1</v>
      </c>
      <c r="AI33" s="2" t="str">
        <f t="array" ref="AI33">IF(ROWS(AI$11:AI33)&gt;$AI$3,"",SMALL(IF($AG$11:$AG$34=$AI$2,IF($AH$11:$AH$34=$AH$2,ROW($AH$11:$AH$34)-ROW($AH$11)+1)),ROWS(AI$11:AI33)))</f>
        <v/>
      </c>
    </row>
    <row r="34" spans="1:35" ht="22.5">
      <c r="A34" s="11">
        <v>24</v>
      </c>
      <c r="B34" s="12" t="s">
        <v>26</v>
      </c>
      <c r="C34" s="40"/>
      <c r="D34" s="16"/>
      <c r="E34" s="40"/>
      <c r="F34" s="11"/>
      <c r="G34" s="40">
        <v>28</v>
      </c>
      <c r="H34" s="11">
        <v>2</v>
      </c>
      <c r="I34" s="11">
        <v>13</v>
      </c>
      <c r="J34" s="11">
        <v>339</v>
      </c>
      <c r="K34" s="13">
        <v>1627200</v>
      </c>
      <c r="L34" s="13">
        <v>29000</v>
      </c>
      <c r="M34" s="13">
        <v>325440</v>
      </c>
      <c r="N34" s="13">
        <v>280000</v>
      </c>
      <c r="O34" s="13">
        <v>0</v>
      </c>
      <c r="P34" s="13">
        <v>0</v>
      </c>
      <c r="Q34" s="13">
        <v>0</v>
      </c>
      <c r="R34" s="13">
        <v>2261640</v>
      </c>
      <c r="S34" s="13">
        <v>180931.20000000001</v>
      </c>
      <c r="T34" s="13">
        <v>2080708.8</v>
      </c>
      <c r="U34" s="13">
        <v>54035.44</v>
      </c>
      <c r="V34" s="13">
        <v>2026673.36</v>
      </c>
      <c r="W34" s="13">
        <v>0</v>
      </c>
      <c r="X34" s="13">
        <v>0</v>
      </c>
      <c r="Y34" s="13">
        <v>760000</v>
      </c>
      <c r="Z34" s="13">
        <v>1</v>
      </c>
      <c r="AA34" s="13">
        <v>37000</v>
      </c>
      <c r="AB34" s="13">
        <v>0</v>
      </c>
      <c r="AC34" s="13">
        <v>0</v>
      </c>
      <c r="AD34" s="13">
        <v>2823673.3600000003</v>
      </c>
      <c r="AE34" s="13">
        <v>4000</v>
      </c>
      <c r="AF34" s="13">
        <v>2819673.3600000003</v>
      </c>
      <c r="AG34" s="22">
        <v>1000000</v>
      </c>
      <c r="AH34" s="3">
        <v>1</v>
      </c>
      <c r="AI34" s="2" t="str">
        <f t="array" ref="AI34">IF(ROWS(AI$11:AI34)&gt;$AI$3,"",SMALL(IF($AG$11:$AG$34=$AI$2,IF($AH$11:$AH$34=$AH$2,ROW($AH$11:$AH$34)-ROW($AH$11)+1)),ROWS(AI$11:AI34)))</f>
        <v/>
      </c>
    </row>
  </sheetData>
  <mergeCells count="56">
    <mergeCell ref="AM5:BL5"/>
    <mergeCell ref="A1:AF1"/>
    <mergeCell ref="AJ1:BO1"/>
    <mergeCell ref="A2:AF2"/>
    <mergeCell ref="AJ2:BO2"/>
    <mergeCell ref="D3:AB3"/>
    <mergeCell ref="AM3:BK3"/>
    <mergeCell ref="A4:B4"/>
    <mergeCell ref="AJ4:AK4"/>
    <mergeCell ref="A5:B5"/>
    <mergeCell ref="D5:AC5"/>
    <mergeCell ref="AJ5:AK5"/>
    <mergeCell ref="L7:Q7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BN7:BN8"/>
    <mergeCell ref="A9:J9"/>
    <mergeCell ref="AJ9:AS9"/>
    <mergeCell ref="AS7:AS8"/>
    <mergeCell ref="AT7:AT8"/>
    <mergeCell ref="AU7:AZ7"/>
    <mergeCell ref="BB7:BB8"/>
    <mergeCell ref="BD7:BD8"/>
    <mergeCell ref="BF7:BF8"/>
    <mergeCell ref="AM7:AM8"/>
    <mergeCell ref="AN7:AN8"/>
    <mergeCell ref="AO7:AO8"/>
    <mergeCell ref="AP7:AP8"/>
    <mergeCell ref="AQ7:AQ8"/>
    <mergeCell ref="AR7:AR8"/>
    <mergeCell ref="AE7:AE8"/>
    <mergeCell ref="A10:J10"/>
    <mergeCell ref="AJ10:AS10"/>
    <mergeCell ref="BG7:BG8"/>
    <mergeCell ref="BH7:BH8"/>
    <mergeCell ref="BI7:BL7"/>
    <mergeCell ref="AG7:AG10"/>
    <mergeCell ref="AH7:AH10"/>
    <mergeCell ref="AJ7:AJ8"/>
    <mergeCell ref="AK7:AK8"/>
    <mergeCell ref="AL7:AL8"/>
    <mergeCell ref="S7:S8"/>
    <mergeCell ref="U7:U8"/>
    <mergeCell ref="W7:W8"/>
    <mergeCell ref="X7:X8"/>
    <mergeCell ref="Y7:Y8"/>
    <mergeCell ref="Z7:AC7"/>
  </mergeCells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BO34"/>
  <sheetViews>
    <sheetView topLeftCell="Y1" workbookViewId="0">
      <selection activeCell="A2" sqref="A2:AF2"/>
    </sheetView>
  </sheetViews>
  <sheetFormatPr defaultRowHeight="18.75"/>
  <cols>
    <col min="1" max="1" width="9.140625" style="2" bestFit="1" customWidth="1"/>
    <col min="2" max="2" width="9.140625" style="8" bestFit="1" customWidth="1"/>
    <col min="3" max="3" width="9.140625" style="2" bestFit="1" customWidth="1"/>
    <col min="4" max="4" width="9.140625" style="17" bestFit="1" customWidth="1"/>
    <col min="5" max="10" width="9.140625" style="2" bestFit="1" customWidth="1"/>
    <col min="11" max="11" width="12.42578125" style="18" bestFit="1" customWidth="1"/>
    <col min="12" max="12" width="10.140625" style="2" bestFit="1" customWidth="1"/>
    <col min="13" max="14" width="11.28515625" style="2" bestFit="1" customWidth="1"/>
    <col min="15" max="17" width="9.140625" style="2" bestFit="1" customWidth="1"/>
    <col min="18" max="18" width="12.42578125" style="2" bestFit="1" customWidth="1"/>
    <col min="19" max="19" width="11.28515625" style="2" bestFit="1" customWidth="1"/>
    <col min="20" max="20" width="12.42578125" style="2" bestFit="1" customWidth="1"/>
    <col min="21" max="21" width="10.140625" style="2" bestFit="1" customWidth="1"/>
    <col min="22" max="22" width="12.42578125" style="2" bestFit="1" customWidth="1"/>
    <col min="23" max="23" width="11.28515625" style="2" bestFit="1" customWidth="1"/>
    <col min="24" max="24" width="9.140625" style="2" bestFit="1" customWidth="1"/>
    <col min="25" max="25" width="11.28515625" style="2" bestFit="1" customWidth="1"/>
    <col min="26" max="26" width="9.140625" style="2" bestFit="1" customWidth="1"/>
    <col min="27" max="27" width="10.140625" style="2" bestFit="1" customWidth="1"/>
    <col min="28" max="28" width="9.140625" style="2" bestFit="1" customWidth="1"/>
    <col min="29" max="29" width="10.140625" style="2" bestFit="1" customWidth="1"/>
    <col min="30" max="30" width="12.42578125" style="2" bestFit="1" customWidth="1"/>
    <col min="31" max="31" width="9.140625" style="2" bestFit="1" customWidth="1"/>
    <col min="32" max="32" width="12.42578125" style="2" bestFit="1" customWidth="1"/>
    <col min="33" max="33" width="14" style="2" bestFit="1" customWidth="1"/>
    <col min="34" max="34" width="9.85546875" style="2" bestFit="1" customWidth="1"/>
    <col min="35" max="35" width="14" style="2" bestFit="1" customWidth="1"/>
    <col min="36" max="45" width="9.140625" style="2" bestFit="1" customWidth="1"/>
    <col min="46" max="46" width="12.42578125" style="2" bestFit="1" customWidth="1"/>
    <col min="47" max="47" width="10.140625" style="2" bestFit="1" customWidth="1"/>
    <col min="48" max="49" width="11.28515625" style="2" bestFit="1" customWidth="1"/>
    <col min="50" max="52" width="9.140625" style="2" bestFit="1" customWidth="1"/>
    <col min="53" max="53" width="12.42578125" style="2" bestFit="1" customWidth="1"/>
    <col min="54" max="54" width="11.28515625" style="2" bestFit="1" customWidth="1"/>
    <col min="55" max="55" width="12.42578125" style="2" bestFit="1" customWidth="1"/>
    <col min="56" max="56" width="10.140625" style="2" bestFit="1" customWidth="1"/>
    <col min="57" max="57" width="12.42578125" style="2" bestFit="1" customWidth="1"/>
    <col min="58" max="58" width="11.28515625" style="2" bestFit="1" customWidth="1"/>
    <col min="59" max="59" width="9.140625" style="2" bestFit="1" customWidth="1"/>
    <col min="60" max="60" width="11.28515625" style="2" bestFit="1" customWidth="1"/>
    <col min="61" max="61" width="9.140625" style="2" bestFit="1" customWidth="1"/>
    <col min="62" max="62" width="10.140625" style="2" bestFit="1" customWidth="1"/>
    <col min="63" max="63" width="9.140625" style="2" bestFit="1" customWidth="1"/>
    <col min="64" max="64" width="10.140625" style="2" bestFit="1" customWidth="1"/>
    <col min="65" max="65" width="12.42578125" style="2" bestFit="1" customWidth="1"/>
    <col min="66" max="66" width="9.140625" style="2" bestFit="1" customWidth="1"/>
    <col min="67" max="67" width="12.42578125" style="2" bestFit="1" customWidth="1"/>
    <col min="68" max="68" width="10.85546875" style="2" customWidth="1"/>
    <col min="69" max="69" width="10" style="2" customWidth="1"/>
    <col min="70" max="70" width="13.5703125" style="2" customWidth="1"/>
    <col min="71" max="71" width="12.42578125" style="2" customWidth="1"/>
    <col min="72" max="72" width="8.5703125" style="2" customWidth="1"/>
    <col min="73" max="73" width="6.5703125" style="2" customWidth="1"/>
    <col min="74" max="74" width="5" style="2" customWidth="1"/>
    <col min="75" max="16384" width="9.140625" style="2"/>
  </cols>
  <sheetData>
    <row r="1" spans="1:67" ht="22.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46"/>
      <c r="AH1" s="2" t="s">
        <v>2</v>
      </c>
      <c r="AI1" s="2" t="s">
        <v>1</v>
      </c>
      <c r="AJ1" s="74" t="s">
        <v>0</v>
      </c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</row>
    <row r="2" spans="1:67" ht="22.5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46"/>
      <c r="AH2" s="4"/>
      <c r="AJ2" s="74" t="s">
        <v>0</v>
      </c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</row>
    <row r="3" spans="1:67" ht="22.5">
      <c r="A3" s="47" t="s">
        <v>0</v>
      </c>
      <c r="B3" s="47" t="s">
        <v>0</v>
      </c>
      <c r="C3" s="46"/>
      <c r="D3" s="74" t="s">
        <v>0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46"/>
      <c r="AD3" s="46"/>
      <c r="AE3" s="46"/>
      <c r="AF3" s="46"/>
      <c r="AG3" s="46"/>
      <c r="AH3" s="4"/>
      <c r="AI3" s="2">
        <f>SUMPRODUCT(--(AH11:AH34=AH2),--(AG11:AG34=AI2))</f>
        <v>0</v>
      </c>
      <c r="AJ3" s="47" t="s">
        <v>0</v>
      </c>
      <c r="AK3" s="47" t="s">
        <v>0</v>
      </c>
      <c r="AL3" s="46"/>
      <c r="AM3" s="74" t="s">
        <v>0</v>
      </c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46"/>
      <c r="BM3" s="46"/>
      <c r="BN3" s="46"/>
      <c r="BO3" s="46"/>
    </row>
    <row r="4" spans="1:67" ht="22.5">
      <c r="A4" s="75" t="s">
        <v>0</v>
      </c>
      <c r="B4" s="75"/>
      <c r="AD4" s="46"/>
      <c r="AH4" s="5"/>
      <c r="AJ4" s="75" t="s">
        <v>0</v>
      </c>
      <c r="AK4" s="75"/>
      <c r="AM4" s="17"/>
      <c r="AT4" s="18"/>
      <c r="BM4" s="46"/>
    </row>
    <row r="5" spans="1:67" ht="22.5">
      <c r="A5" s="75"/>
      <c r="B5" s="75"/>
      <c r="C5" s="48"/>
      <c r="D5" s="76" t="s">
        <v>0</v>
      </c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48"/>
      <c r="AE5" s="48"/>
      <c r="AI5" s="48"/>
      <c r="AJ5" s="75"/>
      <c r="AK5" s="75"/>
      <c r="AL5" s="48"/>
      <c r="AM5" s="76" t="s">
        <v>0</v>
      </c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48"/>
      <c r="BN5" s="48"/>
    </row>
    <row r="6" spans="1:67" ht="22.5">
      <c r="A6" s="17"/>
      <c r="B6" s="20"/>
      <c r="C6" s="20"/>
      <c r="D6" s="20"/>
      <c r="E6" s="20"/>
      <c r="F6" s="20"/>
      <c r="G6" s="20"/>
      <c r="H6" s="20"/>
      <c r="I6" s="20"/>
      <c r="J6" s="20"/>
      <c r="K6" s="21"/>
      <c r="L6" s="20"/>
      <c r="M6" s="20"/>
      <c r="N6" s="21"/>
      <c r="O6" s="21"/>
      <c r="P6" s="20"/>
      <c r="Q6" s="20"/>
      <c r="R6" s="20"/>
      <c r="S6" s="20"/>
      <c r="T6" s="20"/>
      <c r="U6" s="20"/>
      <c r="V6" s="21"/>
      <c r="W6" s="20"/>
      <c r="X6" s="21"/>
      <c r="Y6" s="20"/>
      <c r="Z6" s="21"/>
      <c r="AA6" s="20"/>
      <c r="AB6" s="21"/>
      <c r="AC6" s="20"/>
      <c r="AD6" s="20"/>
      <c r="AE6" s="20"/>
      <c r="AF6" s="20"/>
      <c r="AG6" s="20"/>
      <c r="AJ6" s="17"/>
      <c r="AK6" s="6"/>
      <c r="AL6" s="6"/>
      <c r="AM6" s="6"/>
      <c r="AN6" s="6"/>
      <c r="AO6" s="6"/>
      <c r="AP6" s="6"/>
      <c r="AQ6" s="6"/>
      <c r="AR6" s="6"/>
      <c r="AS6" s="6"/>
      <c r="AT6" s="7"/>
      <c r="AU6" s="6"/>
      <c r="AV6" s="6"/>
      <c r="AW6" s="7"/>
      <c r="AX6" s="7"/>
      <c r="AY6" s="6"/>
      <c r="AZ6" s="6"/>
      <c r="BA6" s="6"/>
      <c r="BB6" s="6"/>
      <c r="BC6" s="6"/>
      <c r="BD6" s="6"/>
      <c r="BE6" s="7"/>
      <c r="BF6" s="6"/>
      <c r="BG6" s="7"/>
      <c r="BH6" s="6"/>
      <c r="BI6" s="7"/>
      <c r="BJ6" s="6"/>
      <c r="BK6" s="7"/>
      <c r="BL6" s="6"/>
      <c r="BM6" s="6"/>
      <c r="BN6" s="6"/>
      <c r="BO6" s="6"/>
    </row>
    <row r="7" spans="1:67" ht="22.5" customHeight="1">
      <c r="A7" s="64" t="s">
        <v>0</v>
      </c>
      <c r="B7" s="64" t="s">
        <v>0</v>
      </c>
      <c r="C7" s="64" t="s">
        <v>0</v>
      </c>
      <c r="D7" s="64" t="s">
        <v>0</v>
      </c>
      <c r="E7" s="64" t="s">
        <v>0</v>
      </c>
      <c r="F7" s="64" t="s">
        <v>0</v>
      </c>
      <c r="G7" s="64" t="s">
        <v>0</v>
      </c>
      <c r="H7" s="64" t="s">
        <v>0</v>
      </c>
      <c r="I7" s="64" t="s">
        <v>0</v>
      </c>
      <c r="J7" s="64" t="s">
        <v>0</v>
      </c>
      <c r="K7" s="77" t="s">
        <v>0</v>
      </c>
      <c r="L7" s="64" t="s">
        <v>0</v>
      </c>
      <c r="M7" s="64"/>
      <c r="N7" s="64"/>
      <c r="O7" s="64"/>
      <c r="P7" s="64"/>
      <c r="Q7" s="64"/>
      <c r="R7" s="41" t="s">
        <v>0</v>
      </c>
      <c r="S7" s="64" t="s">
        <v>0</v>
      </c>
      <c r="T7" s="41" t="s">
        <v>0</v>
      </c>
      <c r="U7" s="64" t="s">
        <v>0</v>
      </c>
      <c r="V7" s="41" t="s">
        <v>0</v>
      </c>
      <c r="W7" s="64" t="s">
        <v>0</v>
      </c>
      <c r="X7" s="78" t="s">
        <v>0</v>
      </c>
      <c r="Y7" s="78" t="s">
        <v>0</v>
      </c>
      <c r="Z7" s="77" t="s">
        <v>0</v>
      </c>
      <c r="AA7" s="77"/>
      <c r="AB7" s="77"/>
      <c r="AC7" s="77"/>
      <c r="AD7" s="41" t="s">
        <v>0</v>
      </c>
      <c r="AE7" s="64" t="s">
        <v>0</v>
      </c>
      <c r="AF7" s="41" t="s">
        <v>0</v>
      </c>
      <c r="AG7" s="64" t="s">
        <v>1</v>
      </c>
      <c r="AH7" s="67" t="s">
        <v>2</v>
      </c>
      <c r="AJ7" s="70" t="s">
        <v>0</v>
      </c>
      <c r="AK7" s="70" t="s">
        <v>0</v>
      </c>
      <c r="AL7" s="70" t="s">
        <v>0</v>
      </c>
      <c r="AM7" s="70" t="s">
        <v>0</v>
      </c>
      <c r="AN7" s="70" t="s">
        <v>0</v>
      </c>
      <c r="AO7" s="70" t="s">
        <v>0</v>
      </c>
      <c r="AP7" s="70" t="s">
        <v>0</v>
      </c>
      <c r="AQ7" s="70" t="s">
        <v>0</v>
      </c>
      <c r="AR7" s="70" t="s">
        <v>0</v>
      </c>
      <c r="AS7" s="70" t="s">
        <v>0</v>
      </c>
      <c r="AT7" s="72" t="s">
        <v>0</v>
      </c>
      <c r="AU7" s="70" t="s">
        <v>0</v>
      </c>
      <c r="AV7" s="70"/>
      <c r="AW7" s="70"/>
      <c r="AX7" s="70"/>
      <c r="AY7" s="70"/>
      <c r="AZ7" s="70"/>
      <c r="BA7" s="42" t="s">
        <v>0</v>
      </c>
      <c r="BB7" s="70" t="s">
        <v>0</v>
      </c>
      <c r="BC7" s="42" t="s">
        <v>0</v>
      </c>
      <c r="BD7" s="70" t="s">
        <v>0</v>
      </c>
      <c r="BE7" s="42" t="s">
        <v>0</v>
      </c>
      <c r="BF7" s="70" t="s">
        <v>0</v>
      </c>
      <c r="BG7" s="68" t="s">
        <v>0</v>
      </c>
      <c r="BH7" s="68" t="s">
        <v>0</v>
      </c>
      <c r="BI7" s="72" t="s">
        <v>0</v>
      </c>
      <c r="BJ7" s="72"/>
      <c r="BK7" s="72"/>
      <c r="BL7" s="72"/>
      <c r="BM7" s="42" t="s">
        <v>0</v>
      </c>
      <c r="BN7" s="70" t="s">
        <v>0</v>
      </c>
      <c r="BO7" s="42" t="s">
        <v>0</v>
      </c>
    </row>
    <row r="8" spans="1:67" ht="22.5">
      <c r="A8" s="64"/>
      <c r="B8" s="64"/>
      <c r="C8" s="64"/>
      <c r="D8" s="64"/>
      <c r="E8" s="64"/>
      <c r="F8" s="64"/>
      <c r="G8" s="64"/>
      <c r="H8" s="64"/>
      <c r="I8" s="64"/>
      <c r="J8" s="64"/>
      <c r="K8" s="77"/>
      <c r="L8" s="41" t="s">
        <v>0</v>
      </c>
      <c r="M8" s="41" t="s">
        <v>0</v>
      </c>
      <c r="N8" s="41" t="s">
        <v>0</v>
      </c>
      <c r="O8" s="41" t="s">
        <v>0</v>
      </c>
      <c r="P8" s="41" t="s">
        <v>0</v>
      </c>
      <c r="Q8" s="41" t="s">
        <v>0</v>
      </c>
      <c r="R8" s="41" t="s">
        <v>0</v>
      </c>
      <c r="S8" s="64"/>
      <c r="T8" s="41" t="s">
        <v>0</v>
      </c>
      <c r="U8" s="64"/>
      <c r="V8" s="41" t="s">
        <v>0</v>
      </c>
      <c r="W8" s="64"/>
      <c r="X8" s="78"/>
      <c r="Y8" s="78"/>
      <c r="Z8" s="41" t="s">
        <v>0</v>
      </c>
      <c r="AA8" s="41" t="s">
        <v>0</v>
      </c>
      <c r="AB8" s="41" t="s">
        <v>0</v>
      </c>
      <c r="AC8" s="41" t="s">
        <v>0</v>
      </c>
      <c r="AD8" s="41" t="s">
        <v>0</v>
      </c>
      <c r="AE8" s="64"/>
      <c r="AF8" s="41" t="s">
        <v>0</v>
      </c>
      <c r="AG8" s="64"/>
      <c r="AH8" s="67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3"/>
      <c r="AU8" s="43" t="s">
        <v>0</v>
      </c>
      <c r="AV8" s="43" t="s">
        <v>0</v>
      </c>
      <c r="AW8" s="43" t="s">
        <v>0</v>
      </c>
      <c r="AX8" s="43" t="s">
        <v>0</v>
      </c>
      <c r="AY8" s="43" t="s">
        <v>0</v>
      </c>
      <c r="AZ8" s="43" t="s">
        <v>0</v>
      </c>
      <c r="BA8" s="43" t="s">
        <v>0</v>
      </c>
      <c r="BB8" s="71"/>
      <c r="BC8" s="43" t="s">
        <v>0</v>
      </c>
      <c r="BD8" s="71"/>
      <c r="BE8" s="43" t="s">
        <v>0</v>
      </c>
      <c r="BF8" s="71"/>
      <c r="BG8" s="69"/>
      <c r="BH8" s="69"/>
      <c r="BI8" s="43" t="s">
        <v>0</v>
      </c>
      <c r="BJ8" s="43" t="s">
        <v>0</v>
      </c>
      <c r="BK8" s="43" t="s">
        <v>0</v>
      </c>
      <c r="BL8" s="43" t="s">
        <v>0</v>
      </c>
      <c r="BM8" s="43" t="s">
        <v>0</v>
      </c>
      <c r="BN8" s="71"/>
      <c r="BO8" s="43" t="s">
        <v>0</v>
      </c>
    </row>
    <row r="9" spans="1:67" ht="22.5">
      <c r="A9" s="64" t="s">
        <v>0</v>
      </c>
      <c r="B9" s="64"/>
      <c r="C9" s="64"/>
      <c r="D9" s="64"/>
      <c r="E9" s="64"/>
      <c r="F9" s="64"/>
      <c r="G9" s="64"/>
      <c r="H9" s="64"/>
      <c r="I9" s="64"/>
      <c r="J9" s="64"/>
      <c r="K9" s="49">
        <f>SUM(K11:K34)</f>
        <v>40848000</v>
      </c>
      <c r="L9" s="49">
        <f t="shared" ref="L9:AF9" si="0">SUM(L11:L34)</f>
        <v>1263000</v>
      </c>
      <c r="M9" s="49">
        <f t="shared" si="0"/>
        <v>7831680</v>
      </c>
      <c r="N9" s="49">
        <f t="shared" si="0"/>
        <v>5382500</v>
      </c>
      <c r="O9" s="49">
        <f t="shared" si="0"/>
        <v>0</v>
      </c>
      <c r="P9" s="49">
        <f t="shared" si="0"/>
        <v>0</v>
      </c>
      <c r="Q9" s="49">
        <f t="shared" si="0"/>
        <v>0</v>
      </c>
      <c r="R9" s="49">
        <f t="shared" si="0"/>
        <v>55325180</v>
      </c>
      <c r="S9" s="49">
        <f t="shared" si="0"/>
        <v>4426014.4000000013</v>
      </c>
      <c r="T9" s="49">
        <f t="shared" si="0"/>
        <v>50899165.599999979</v>
      </c>
      <c r="U9" s="49">
        <f t="shared" si="0"/>
        <v>1344958.28</v>
      </c>
      <c r="V9" s="49">
        <f t="shared" si="0"/>
        <v>49554207.32</v>
      </c>
      <c r="W9" s="49">
        <f t="shared" si="0"/>
        <v>3534436</v>
      </c>
      <c r="X9" s="49">
        <f t="shared" si="0"/>
        <v>0</v>
      </c>
      <c r="Y9" s="49">
        <f t="shared" si="0"/>
        <v>18240000</v>
      </c>
      <c r="Z9" s="49">
        <f t="shared" si="0"/>
        <v>35</v>
      </c>
      <c r="AA9" s="49">
        <f t="shared" si="0"/>
        <v>1295000</v>
      </c>
      <c r="AB9" s="49">
        <f t="shared" si="0"/>
        <v>14</v>
      </c>
      <c r="AC9" s="49">
        <f t="shared" si="0"/>
        <v>406000</v>
      </c>
      <c r="AD9" s="49">
        <f t="shared" si="0"/>
        <v>73029643.319999993</v>
      </c>
      <c r="AE9" s="49">
        <f t="shared" si="0"/>
        <v>96000</v>
      </c>
      <c r="AF9" s="49">
        <f t="shared" si="0"/>
        <v>72933643.319999993</v>
      </c>
      <c r="AG9" s="65"/>
      <c r="AH9" s="65"/>
      <c r="AJ9" s="71" t="s">
        <v>0</v>
      </c>
      <c r="AK9" s="71"/>
      <c r="AL9" s="71"/>
      <c r="AM9" s="71"/>
      <c r="AN9" s="71"/>
      <c r="AO9" s="71"/>
      <c r="AP9" s="71"/>
      <c r="AQ9" s="71"/>
      <c r="AR9" s="71"/>
      <c r="AS9" s="71"/>
      <c r="AT9" s="45">
        <f>SUM(AT11:AT34)</f>
        <v>40848000</v>
      </c>
      <c r="AU9" s="45">
        <f t="shared" ref="AU9:BO9" si="1">SUM(AU11:AU34)</f>
        <v>1263000</v>
      </c>
      <c r="AV9" s="45">
        <f t="shared" si="1"/>
        <v>7831680</v>
      </c>
      <c r="AW9" s="45">
        <f t="shared" si="1"/>
        <v>5382500</v>
      </c>
      <c r="AX9" s="45">
        <f t="shared" si="1"/>
        <v>0</v>
      </c>
      <c r="AY9" s="45">
        <f t="shared" si="1"/>
        <v>0</v>
      </c>
      <c r="AZ9" s="45">
        <f t="shared" si="1"/>
        <v>0</v>
      </c>
      <c r="BA9" s="45">
        <f t="shared" si="1"/>
        <v>55325180</v>
      </c>
      <c r="BB9" s="45">
        <f t="shared" si="1"/>
        <v>4426014.4000000013</v>
      </c>
      <c r="BC9" s="45">
        <f t="shared" si="1"/>
        <v>50899165.599999979</v>
      </c>
      <c r="BD9" s="45">
        <f t="shared" si="1"/>
        <v>1344958.28</v>
      </c>
      <c r="BE9" s="45">
        <f t="shared" si="1"/>
        <v>49554207.32</v>
      </c>
      <c r="BF9" s="45">
        <f t="shared" si="1"/>
        <v>3534436</v>
      </c>
      <c r="BG9" s="45">
        <f t="shared" si="1"/>
        <v>0</v>
      </c>
      <c r="BH9" s="45">
        <f t="shared" si="1"/>
        <v>18240000</v>
      </c>
      <c r="BI9" s="45">
        <f t="shared" si="1"/>
        <v>35</v>
      </c>
      <c r="BJ9" s="45">
        <f t="shared" si="1"/>
        <v>1295000</v>
      </c>
      <c r="BK9" s="45">
        <f t="shared" si="1"/>
        <v>14</v>
      </c>
      <c r="BL9" s="45">
        <f t="shared" si="1"/>
        <v>406000</v>
      </c>
      <c r="BM9" s="45">
        <f t="shared" si="1"/>
        <v>73029643.319999993</v>
      </c>
      <c r="BN9" s="45">
        <f t="shared" si="1"/>
        <v>96000</v>
      </c>
      <c r="BO9" s="45">
        <f t="shared" si="1"/>
        <v>72933643.319999993</v>
      </c>
    </row>
    <row r="10" spans="1:67" ht="22.5">
      <c r="A10" s="64" t="s">
        <v>0</v>
      </c>
      <c r="B10" s="64"/>
      <c r="C10" s="64"/>
      <c r="D10" s="64"/>
      <c r="E10" s="64"/>
      <c r="F10" s="64"/>
      <c r="G10" s="64"/>
      <c r="H10" s="64"/>
      <c r="I10" s="64"/>
      <c r="J10" s="64"/>
      <c r="K10" s="30">
        <f>K9*3</f>
        <v>122544000</v>
      </c>
      <c r="L10" s="30">
        <f t="shared" ref="L10:AF10" si="2">L9*3</f>
        <v>3789000</v>
      </c>
      <c r="M10" s="30">
        <f t="shared" si="2"/>
        <v>23495040</v>
      </c>
      <c r="N10" s="30">
        <f t="shared" si="2"/>
        <v>16147500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165975540</v>
      </c>
      <c r="S10" s="30">
        <f t="shared" si="2"/>
        <v>13278043.200000003</v>
      </c>
      <c r="T10" s="30">
        <f t="shared" si="2"/>
        <v>152697496.79999995</v>
      </c>
      <c r="U10" s="30">
        <f t="shared" si="2"/>
        <v>4034874.84</v>
      </c>
      <c r="V10" s="30">
        <f t="shared" si="2"/>
        <v>148662621.96000001</v>
      </c>
      <c r="W10" s="30">
        <f t="shared" si="2"/>
        <v>10603308</v>
      </c>
      <c r="X10" s="30">
        <f t="shared" si="2"/>
        <v>0</v>
      </c>
      <c r="Y10" s="30">
        <f t="shared" si="2"/>
        <v>54720000</v>
      </c>
      <c r="Z10" s="30">
        <f t="shared" si="2"/>
        <v>105</v>
      </c>
      <c r="AA10" s="30">
        <f t="shared" si="2"/>
        <v>3885000</v>
      </c>
      <c r="AB10" s="30">
        <f t="shared" si="2"/>
        <v>42</v>
      </c>
      <c r="AC10" s="30">
        <f t="shared" si="2"/>
        <v>1218000</v>
      </c>
      <c r="AD10" s="30">
        <f t="shared" si="2"/>
        <v>219088929.95999998</v>
      </c>
      <c r="AE10" s="30">
        <f t="shared" si="2"/>
        <v>288000</v>
      </c>
      <c r="AF10" s="30">
        <f t="shared" si="2"/>
        <v>218800929.95999998</v>
      </c>
      <c r="AG10" s="66"/>
      <c r="AH10" s="66"/>
      <c r="AJ10" s="63" t="s">
        <v>0</v>
      </c>
      <c r="AK10" s="63"/>
      <c r="AL10" s="63"/>
      <c r="AM10" s="63"/>
      <c r="AN10" s="63"/>
      <c r="AO10" s="63"/>
      <c r="AP10" s="63"/>
      <c r="AQ10" s="63"/>
      <c r="AR10" s="63"/>
      <c r="AS10" s="63"/>
      <c r="AT10" s="19">
        <f>AT9*3</f>
        <v>122544000</v>
      </c>
      <c r="AU10" s="19">
        <f t="shared" ref="AU10:BO10" si="3">AU9*3</f>
        <v>3789000</v>
      </c>
      <c r="AV10" s="19">
        <f t="shared" si="3"/>
        <v>23495040</v>
      </c>
      <c r="AW10" s="19">
        <f t="shared" si="3"/>
        <v>16147500</v>
      </c>
      <c r="AX10" s="19">
        <f t="shared" si="3"/>
        <v>0</v>
      </c>
      <c r="AY10" s="19">
        <f t="shared" si="3"/>
        <v>0</v>
      </c>
      <c r="AZ10" s="19">
        <f t="shared" si="3"/>
        <v>0</v>
      </c>
      <c r="BA10" s="19">
        <f t="shared" si="3"/>
        <v>165975540</v>
      </c>
      <c r="BB10" s="19">
        <f t="shared" si="3"/>
        <v>13278043.200000003</v>
      </c>
      <c r="BC10" s="19">
        <f t="shared" si="3"/>
        <v>152697496.79999995</v>
      </c>
      <c r="BD10" s="19">
        <f t="shared" si="3"/>
        <v>4034874.84</v>
      </c>
      <c r="BE10" s="19">
        <f t="shared" si="3"/>
        <v>148662621.96000001</v>
      </c>
      <c r="BF10" s="19">
        <f t="shared" si="3"/>
        <v>10603308</v>
      </c>
      <c r="BG10" s="19">
        <f t="shared" si="3"/>
        <v>0</v>
      </c>
      <c r="BH10" s="19">
        <f t="shared" si="3"/>
        <v>54720000</v>
      </c>
      <c r="BI10" s="19">
        <f t="shared" si="3"/>
        <v>105</v>
      </c>
      <c r="BJ10" s="19">
        <f t="shared" si="3"/>
        <v>3885000</v>
      </c>
      <c r="BK10" s="19">
        <f t="shared" si="3"/>
        <v>42</v>
      </c>
      <c r="BL10" s="19">
        <f t="shared" si="3"/>
        <v>1218000</v>
      </c>
      <c r="BM10" s="19">
        <f t="shared" si="3"/>
        <v>219088929.95999998</v>
      </c>
      <c r="BN10" s="19">
        <f t="shared" si="3"/>
        <v>288000</v>
      </c>
      <c r="BO10" s="19">
        <f t="shared" si="3"/>
        <v>218800929.95999998</v>
      </c>
    </row>
    <row r="11" spans="1:67" ht="22.5">
      <c r="A11" s="44">
        <v>1</v>
      </c>
      <c r="B11" s="55" t="s">
        <v>3</v>
      </c>
      <c r="C11" s="42"/>
      <c r="D11" s="60"/>
      <c r="E11" s="42"/>
      <c r="F11" s="44"/>
      <c r="G11" s="42">
        <v>29</v>
      </c>
      <c r="H11" s="44">
        <v>3</v>
      </c>
      <c r="I11" s="44">
        <v>10</v>
      </c>
      <c r="J11" s="44">
        <v>387</v>
      </c>
      <c r="K11" s="57">
        <v>1857600</v>
      </c>
      <c r="L11" s="57">
        <v>29000</v>
      </c>
      <c r="M11" s="57">
        <v>371520</v>
      </c>
      <c r="N11" s="57">
        <v>290000</v>
      </c>
      <c r="O11" s="57">
        <v>0</v>
      </c>
      <c r="P11" s="57">
        <v>0</v>
      </c>
      <c r="Q11" s="57">
        <v>0</v>
      </c>
      <c r="R11" s="57">
        <v>2548120</v>
      </c>
      <c r="S11" s="57">
        <v>203849.60000000001</v>
      </c>
      <c r="T11" s="57">
        <v>2344270.4</v>
      </c>
      <c r="U11" s="57">
        <v>67213.52</v>
      </c>
      <c r="V11" s="57">
        <v>2277056.88</v>
      </c>
      <c r="W11" s="57">
        <v>0</v>
      </c>
      <c r="X11" s="57">
        <v>0</v>
      </c>
      <c r="Y11" s="57">
        <v>760000</v>
      </c>
      <c r="Z11" s="57">
        <v>0</v>
      </c>
      <c r="AA11" s="57">
        <v>0</v>
      </c>
      <c r="AB11" s="57">
        <v>0</v>
      </c>
      <c r="AC11" s="57">
        <v>0</v>
      </c>
      <c r="AD11" s="57">
        <v>3037056.88</v>
      </c>
      <c r="AE11" s="57">
        <v>4000</v>
      </c>
      <c r="AF11" s="57">
        <v>3033056.88</v>
      </c>
      <c r="AG11" s="61">
        <v>1000000</v>
      </c>
      <c r="AH11" s="62">
        <v>1</v>
      </c>
      <c r="AI11" s="2" t="str">
        <f t="array" ref="AI11">IF(ROWS(AI$11:AI11)&gt;$AI$3,"",SMALL(IF($AG$11:$AG$34=$AI$2,IF($AH$11:$AH$34=$AH$2,ROW($AH$11:$AH$34)-ROW($AH$11)+1)),ROWS(AI$11:AI11)))</f>
        <v/>
      </c>
      <c r="AJ11" s="44">
        <v>1</v>
      </c>
      <c r="AK11" s="55" t="s">
        <v>3</v>
      </c>
      <c r="AL11" s="56"/>
      <c r="AM11" s="56"/>
      <c r="AN11" s="56"/>
      <c r="AO11" s="56"/>
      <c r="AP11" s="42">
        <v>29</v>
      </c>
      <c r="AQ11" s="44">
        <v>3</v>
      </c>
      <c r="AR11" s="44">
        <v>10</v>
      </c>
      <c r="AS11" s="44">
        <v>387</v>
      </c>
      <c r="AT11" s="57">
        <v>1857600</v>
      </c>
      <c r="AU11" s="57">
        <v>29000</v>
      </c>
      <c r="AV11" s="57">
        <v>371520</v>
      </c>
      <c r="AW11" s="57">
        <v>290000</v>
      </c>
      <c r="AX11" s="57">
        <v>0</v>
      </c>
      <c r="AY11" s="57">
        <v>0</v>
      </c>
      <c r="AZ11" s="57">
        <v>0</v>
      </c>
      <c r="BA11" s="57">
        <v>2548120</v>
      </c>
      <c r="BB11" s="57">
        <v>203849.60000000001</v>
      </c>
      <c r="BC11" s="57">
        <v>2344270.4</v>
      </c>
      <c r="BD11" s="57">
        <v>67213.52</v>
      </c>
      <c r="BE11" s="57">
        <v>2277056.88</v>
      </c>
      <c r="BF11" s="57">
        <v>0</v>
      </c>
      <c r="BG11" s="57">
        <v>0</v>
      </c>
      <c r="BH11" s="57">
        <v>760000</v>
      </c>
      <c r="BI11" s="57">
        <v>0</v>
      </c>
      <c r="BJ11" s="57">
        <v>0</v>
      </c>
      <c r="BK11" s="57">
        <v>0</v>
      </c>
      <c r="BL11" s="57">
        <v>0</v>
      </c>
      <c r="BM11" s="57">
        <v>3037056.88</v>
      </c>
      <c r="BN11" s="57">
        <v>4000</v>
      </c>
      <c r="BO11" s="57">
        <v>3033056.88</v>
      </c>
    </row>
    <row r="12" spans="1:67" ht="22.5">
      <c r="A12" s="45">
        <v>2</v>
      </c>
      <c r="B12" s="9" t="s">
        <v>4</v>
      </c>
      <c r="C12" s="43"/>
      <c r="D12" s="15"/>
      <c r="E12" s="43"/>
      <c r="F12" s="45"/>
      <c r="G12" s="43">
        <v>27</v>
      </c>
      <c r="H12" s="45">
        <v>3</v>
      </c>
      <c r="I12" s="45">
        <v>9</v>
      </c>
      <c r="J12" s="45">
        <v>372</v>
      </c>
      <c r="K12" s="10">
        <v>1785600</v>
      </c>
      <c r="L12" s="10">
        <v>29000</v>
      </c>
      <c r="M12" s="10">
        <v>357120</v>
      </c>
      <c r="N12" s="10">
        <v>270000</v>
      </c>
      <c r="O12" s="10">
        <v>0</v>
      </c>
      <c r="P12" s="10">
        <v>0</v>
      </c>
      <c r="Q12" s="10">
        <v>0</v>
      </c>
      <c r="R12" s="10">
        <v>2441720</v>
      </c>
      <c r="S12" s="10">
        <v>195337.60000000001</v>
      </c>
      <c r="T12" s="10">
        <v>2246382.4</v>
      </c>
      <c r="U12" s="10">
        <v>62319.119999999995</v>
      </c>
      <c r="V12" s="10">
        <v>2184063.2799999998</v>
      </c>
      <c r="W12" s="10">
        <v>0</v>
      </c>
      <c r="X12" s="10">
        <v>0</v>
      </c>
      <c r="Y12" s="10">
        <v>760000</v>
      </c>
      <c r="Z12" s="10">
        <v>0</v>
      </c>
      <c r="AA12" s="10">
        <v>0</v>
      </c>
      <c r="AB12" s="10">
        <v>1</v>
      </c>
      <c r="AC12" s="10">
        <v>29000</v>
      </c>
      <c r="AD12" s="10">
        <v>2973063.28</v>
      </c>
      <c r="AE12" s="10">
        <v>4000</v>
      </c>
      <c r="AF12" s="10">
        <v>2969063.28</v>
      </c>
      <c r="AG12" s="14">
        <v>2000000</v>
      </c>
      <c r="AH12" s="1">
        <v>2</v>
      </c>
      <c r="AI12" s="2" t="str">
        <f t="array" ref="AI12">IF(ROWS(AI$11:AI12)&gt;$AI$3,"",SMALL(IF($AG$11:$AG$34=$AI$2,IF($AH$11:$AH$34=$AH$2,ROW($AH$11:$AH$34)-ROW($AH$11)+1)),ROWS(AI$11:AI12)))</f>
        <v/>
      </c>
      <c r="AJ12" s="45">
        <v>2</v>
      </c>
      <c r="AK12" s="9" t="s">
        <v>4</v>
      </c>
      <c r="AL12" s="58"/>
      <c r="AM12" s="58"/>
      <c r="AN12" s="58"/>
      <c r="AO12" s="58"/>
      <c r="AP12" s="43">
        <v>27</v>
      </c>
      <c r="AQ12" s="45">
        <v>3</v>
      </c>
      <c r="AR12" s="45">
        <v>9</v>
      </c>
      <c r="AS12" s="45">
        <v>372</v>
      </c>
      <c r="AT12" s="10">
        <v>1785600</v>
      </c>
      <c r="AU12" s="10">
        <v>29000</v>
      </c>
      <c r="AV12" s="10">
        <v>357120</v>
      </c>
      <c r="AW12" s="10">
        <v>270000</v>
      </c>
      <c r="AX12" s="10">
        <v>0</v>
      </c>
      <c r="AY12" s="10">
        <v>0</v>
      </c>
      <c r="AZ12" s="10">
        <v>0</v>
      </c>
      <c r="BA12" s="10">
        <v>2441720</v>
      </c>
      <c r="BB12" s="10">
        <v>195337.60000000001</v>
      </c>
      <c r="BC12" s="10">
        <v>2246382.4</v>
      </c>
      <c r="BD12" s="10">
        <v>62319.119999999995</v>
      </c>
      <c r="BE12" s="10">
        <v>2184063.2799999998</v>
      </c>
      <c r="BF12" s="10">
        <v>0</v>
      </c>
      <c r="BG12" s="10">
        <v>0</v>
      </c>
      <c r="BH12" s="10">
        <v>760000</v>
      </c>
      <c r="BI12" s="10">
        <v>0</v>
      </c>
      <c r="BJ12" s="10">
        <v>0</v>
      </c>
      <c r="BK12" s="10">
        <v>1</v>
      </c>
      <c r="BL12" s="10">
        <v>29000</v>
      </c>
      <c r="BM12" s="10">
        <v>2973063.28</v>
      </c>
      <c r="BN12" s="10">
        <v>4000</v>
      </c>
      <c r="BO12" s="10">
        <v>2969063.28</v>
      </c>
    </row>
    <row r="13" spans="1:67" ht="22.5">
      <c r="A13" s="45">
        <v>3</v>
      </c>
      <c r="B13" s="9" t="s">
        <v>5</v>
      </c>
      <c r="C13" s="43"/>
      <c r="D13" s="15"/>
      <c r="E13" s="43"/>
      <c r="F13" s="45"/>
      <c r="G13" s="43">
        <v>26</v>
      </c>
      <c r="H13" s="45">
        <v>3</v>
      </c>
      <c r="I13" s="45">
        <v>9</v>
      </c>
      <c r="J13" s="45">
        <v>372</v>
      </c>
      <c r="K13" s="10">
        <v>1785600</v>
      </c>
      <c r="L13" s="10">
        <v>59000</v>
      </c>
      <c r="M13" s="10">
        <v>357120</v>
      </c>
      <c r="N13" s="10">
        <v>260000</v>
      </c>
      <c r="O13" s="10">
        <v>0</v>
      </c>
      <c r="P13" s="10">
        <v>0</v>
      </c>
      <c r="Q13" s="10">
        <v>0</v>
      </c>
      <c r="R13" s="10">
        <v>2461720</v>
      </c>
      <c r="S13" s="10">
        <v>196937.60000000001</v>
      </c>
      <c r="T13" s="10">
        <v>2264782.4</v>
      </c>
      <c r="U13" s="10">
        <v>63239.119999999995</v>
      </c>
      <c r="V13" s="10">
        <v>2201543.2799999998</v>
      </c>
      <c r="W13" s="10">
        <v>0</v>
      </c>
      <c r="X13" s="10">
        <v>0</v>
      </c>
      <c r="Y13" s="10">
        <v>760000</v>
      </c>
      <c r="Z13" s="10">
        <v>0</v>
      </c>
      <c r="AA13" s="10">
        <v>0</v>
      </c>
      <c r="AB13" s="10">
        <v>0</v>
      </c>
      <c r="AC13" s="10">
        <v>0</v>
      </c>
      <c r="AD13" s="10">
        <v>2961543.28</v>
      </c>
      <c r="AE13" s="10">
        <v>4000</v>
      </c>
      <c r="AF13" s="10">
        <v>2957543.28</v>
      </c>
      <c r="AG13" s="14">
        <v>2000000</v>
      </c>
      <c r="AH13" s="1">
        <v>2</v>
      </c>
      <c r="AI13" s="2" t="str">
        <f t="array" ref="AI13">IF(ROWS(AI$11:AI13)&gt;$AI$3,"",SMALL(IF($AG$11:$AG$34=$AI$2,IF($AH$11:$AH$34=$AH$2,ROW($AH$11:$AH$34)-ROW($AH$11)+1)),ROWS(AI$11:AI13)))</f>
        <v/>
      </c>
      <c r="AJ13" s="45">
        <v>3</v>
      </c>
      <c r="AK13" s="9" t="s">
        <v>5</v>
      </c>
      <c r="AL13" s="58"/>
      <c r="AM13" s="58"/>
      <c r="AN13" s="58"/>
      <c r="AO13" s="58"/>
      <c r="AP13" s="43">
        <v>26</v>
      </c>
      <c r="AQ13" s="45">
        <v>3</v>
      </c>
      <c r="AR13" s="45">
        <v>9</v>
      </c>
      <c r="AS13" s="45">
        <v>372</v>
      </c>
      <c r="AT13" s="10">
        <v>1785600</v>
      </c>
      <c r="AU13" s="10">
        <v>59000</v>
      </c>
      <c r="AV13" s="10">
        <v>357120</v>
      </c>
      <c r="AW13" s="10">
        <v>260000</v>
      </c>
      <c r="AX13" s="10">
        <v>0</v>
      </c>
      <c r="AY13" s="10">
        <v>0</v>
      </c>
      <c r="AZ13" s="10">
        <v>0</v>
      </c>
      <c r="BA13" s="10">
        <v>2461720</v>
      </c>
      <c r="BB13" s="10">
        <v>196937.60000000001</v>
      </c>
      <c r="BC13" s="10">
        <v>2264782.4</v>
      </c>
      <c r="BD13" s="10">
        <v>63239.119999999995</v>
      </c>
      <c r="BE13" s="10">
        <v>2201543.2799999998</v>
      </c>
      <c r="BF13" s="10">
        <v>0</v>
      </c>
      <c r="BG13" s="10">
        <v>0</v>
      </c>
      <c r="BH13" s="10">
        <v>760000</v>
      </c>
      <c r="BI13" s="10">
        <v>0</v>
      </c>
      <c r="BJ13" s="10">
        <v>0</v>
      </c>
      <c r="BK13" s="10">
        <v>0</v>
      </c>
      <c r="BL13" s="10">
        <v>0</v>
      </c>
      <c r="BM13" s="10">
        <v>2961543.28</v>
      </c>
      <c r="BN13" s="10">
        <v>4000</v>
      </c>
      <c r="BO13" s="10">
        <v>2957543.28</v>
      </c>
    </row>
    <row r="14" spans="1:67" ht="22.5">
      <c r="A14" s="45">
        <v>4</v>
      </c>
      <c r="B14" s="9" t="s">
        <v>6</v>
      </c>
      <c r="C14" s="43"/>
      <c r="D14" s="15"/>
      <c r="E14" s="43"/>
      <c r="F14" s="45"/>
      <c r="G14" s="43">
        <v>31</v>
      </c>
      <c r="H14" s="45">
        <v>2</v>
      </c>
      <c r="I14" s="45">
        <v>15</v>
      </c>
      <c r="J14" s="45">
        <v>365</v>
      </c>
      <c r="K14" s="10">
        <v>1752000</v>
      </c>
      <c r="L14" s="10">
        <v>137000</v>
      </c>
      <c r="M14" s="10">
        <v>350400</v>
      </c>
      <c r="N14" s="10">
        <v>310000</v>
      </c>
      <c r="O14" s="10">
        <v>0</v>
      </c>
      <c r="P14" s="10">
        <v>0</v>
      </c>
      <c r="Q14" s="10">
        <v>0</v>
      </c>
      <c r="R14" s="10">
        <v>2549400</v>
      </c>
      <c r="S14" s="10">
        <v>203952</v>
      </c>
      <c r="T14" s="10">
        <v>2345448</v>
      </c>
      <c r="U14" s="10">
        <v>67272.400000000009</v>
      </c>
      <c r="V14" s="10">
        <v>2278175.6</v>
      </c>
      <c r="W14" s="10">
        <v>0</v>
      </c>
      <c r="X14" s="10">
        <v>0</v>
      </c>
      <c r="Y14" s="10">
        <v>760000</v>
      </c>
      <c r="Z14" s="10">
        <v>2</v>
      </c>
      <c r="AA14" s="10">
        <v>74000</v>
      </c>
      <c r="AB14" s="10">
        <v>1</v>
      </c>
      <c r="AC14" s="10">
        <v>29000</v>
      </c>
      <c r="AD14" s="10">
        <v>3141175.6</v>
      </c>
      <c r="AE14" s="10">
        <v>4000</v>
      </c>
      <c r="AF14" s="10">
        <v>3137175.6</v>
      </c>
      <c r="AG14" s="14">
        <v>1000000</v>
      </c>
      <c r="AH14" s="1">
        <v>1</v>
      </c>
      <c r="AI14" s="2" t="str">
        <f t="array" ref="AI14">IF(ROWS(AI$11:AI14)&gt;$AI$3,"",SMALL(IF($AG$11:$AG$34=$AI$2,IF($AH$11:$AH$34=$AH$2,ROW($AH$11:$AH$34)-ROW($AH$11)+1)),ROWS(AI$11:AI14)))</f>
        <v/>
      </c>
      <c r="AJ14" s="45">
        <v>4</v>
      </c>
      <c r="AK14" s="9" t="s">
        <v>6</v>
      </c>
      <c r="AL14" s="58"/>
      <c r="AM14" s="58"/>
      <c r="AN14" s="58"/>
      <c r="AO14" s="58"/>
      <c r="AP14" s="43">
        <v>31</v>
      </c>
      <c r="AQ14" s="45">
        <v>2</v>
      </c>
      <c r="AR14" s="45">
        <v>15</v>
      </c>
      <c r="AS14" s="45">
        <v>365</v>
      </c>
      <c r="AT14" s="10">
        <v>1752000</v>
      </c>
      <c r="AU14" s="10">
        <v>137000</v>
      </c>
      <c r="AV14" s="10">
        <v>350400</v>
      </c>
      <c r="AW14" s="10">
        <v>310000</v>
      </c>
      <c r="AX14" s="10">
        <v>0</v>
      </c>
      <c r="AY14" s="10">
        <v>0</v>
      </c>
      <c r="AZ14" s="10">
        <v>0</v>
      </c>
      <c r="BA14" s="10">
        <v>2549400</v>
      </c>
      <c r="BB14" s="10">
        <v>203952</v>
      </c>
      <c r="BC14" s="10">
        <v>2345448</v>
      </c>
      <c r="BD14" s="10">
        <v>67272.400000000009</v>
      </c>
      <c r="BE14" s="10">
        <v>2278175.6</v>
      </c>
      <c r="BF14" s="10">
        <v>0</v>
      </c>
      <c r="BG14" s="10">
        <v>0</v>
      </c>
      <c r="BH14" s="10">
        <v>760000</v>
      </c>
      <c r="BI14" s="10">
        <v>2</v>
      </c>
      <c r="BJ14" s="10">
        <v>74000</v>
      </c>
      <c r="BK14" s="10">
        <v>1</v>
      </c>
      <c r="BL14" s="10">
        <v>29000</v>
      </c>
      <c r="BM14" s="10">
        <v>3141175.6</v>
      </c>
      <c r="BN14" s="10">
        <v>4000</v>
      </c>
      <c r="BO14" s="10">
        <v>3137175.6</v>
      </c>
    </row>
    <row r="15" spans="1:67" ht="22.5">
      <c r="A15" s="45">
        <v>5</v>
      </c>
      <c r="B15" s="9" t="s">
        <v>7</v>
      </c>
      <c r="C15" s="43"/>
      <c r="D15" s="15"/>
      <c r="E15" s="43"/>
      <c r="F15" s="45"/>
      <c r="G15" s="43">
        <v>31</v>
      </c>
      <c r="H15" s="45">
        <v>2</v>
      </c>
      <c r="I15" s="45">
        <v>15</v>
      </c>
      <c r="J15" s="45">
        <v>365</v>
      </c>
      <c r="K15" s="10">
        <v>1752000</v>
      </c>
      <c r="L15" s="10">
        <v>137000</v>
      </c>
      <c r="M15" s="10">
        <v>350400</v>
      </c>
      <c r="N15" s="10">
        <v>310000</v>
      </c>
      <c r="O15" s="10">
        <v>0</v>
      </c>
      <c r="P15" s="10">
        <v>0</v>
      </c>
      <c r="Q15" s="10">
        <v>0</v>
      </c>
      <c r="R15" s="10">
        <v>2549400</v>
      </c>
      <c r="S15" s="10">
        <v>203952</v>
      </c>
      <c r="T15" s="10">
        <v>2345448</v>
      </c>
      <c r="U15" s="10">
        <v>67272.400000000009</v>
      </c>
      <c r="V15" s="10">
        <v>2278175.6</v>
      </c>
      <c r="W15" s="10">
        <v>0</v>
      </c>
      <c r="X15" s="10">
        <v>0</v>
      </c>
      <c r="Y15" s="10">
        <v>760000</v>
      </c>
      <c r="Z15" s="10">
        <v>0</v>
      </c>
      <c r="AA15" s="10">
        <v>0</v>
      </c>
      <c r="AB15" s="10">
        <v>0</v>
      </c>
      <c r="AC15" s="10">
        <v>0</v>
      </c>
      <c r="AD15" s="10">
        <v>3038175.6</v>
      </c>
      <c r="AE15" s="10">
        <v>4000</v>
      </c>
      <c r="AF15" s="10">
        <v>3034175.6</v>
      </c>
      <c r="AG15" s="14">
        <v>3000000</v>
      </c>
      <c r="AH15" s="1">
        <v>3</v>
      </c>
      <c r="AI15" s="2" t="str">
        <f t="array" ref="AI15">IF(ROWS(AI$11:AI15)&gt;$AI$3,"",SMALL(IF($AG$11:$AG$34=$AI$2,IF($AH$11:$AH$34=$AH$2,ROW($AH$11:$AH$34)-ROW($AH$11)+1)),ROWS(AI$11:AI15)))</f>
        <v/>
      </c>
      <c r="AJ15" s="45">
        <v>5</v>
      </c>
      <c r="AK15" s="9" t="s">
        <v>7</v>
      </c>
      <c r="AL15" s="58"/>
      <c r="AM15" s="58"/>
      <c r="AN15" s="58"/>
      <c r="AO15" s="58"/>
      <c r="AP15" s="43">
        <v>31</v>
      </c>
      <c r="AQ15" s="45">
        <v>2</v>
      </c>
      <c r="AR15" s="45">
        <v>15</v>
      </c>
      <c r="AS15" s="45">
        <v>365</v>
      </c>
      <c r="AT15" s="10">
        <v>1752000</v>
      </c>
      <c r="AU15" s="10">
        <v>137000</v>
      </c>
      <c r="AV15" s="10">
        <v>350400</v>
      </c>
      <c r="AW15" s="10">
        <v>310000</v>
      </c>
      <c r="AX15" s="10">
        <v>0</v>
      </c>
      <c r="AY15" s="10">
        <v>0</v>
      </c>
      <c r="AZ15" s="10">
        <v>0</v>
      </c>
      <c r="BA15" s="10">
        <v>2549400</v>
      </c>
      <c r="BB15" s="10">
        <v>203952</v>
      </c>
      <c r="BC15" s="10">
        <v>2345448</v>
      </c>
      <c r="BD15" s="10">
        <v>67272.400000000009</v>
      </c>
      <c r="BE15" s="10">
        <v>2278175.6</v>
      </c>
      <c r="BF15" s="10">
        <v>0</v>
      </c>
      <c r="BG15" s="10">
        <v>0</v>
      </c>
      <c r="BH15" s="10">
        <v>760000</v>
      </c>
      <c r="BI15" s="10">
        <v>0</v>
      </c>
      <c r="BJ15" s="10">
        <v>0</v>
      </c>
      <c r="BK15" s="10">
        <v>0</v>
      </c>
      <c r="BL15" s="10">
        <v>0</v>
      </c>
      <c r="BM15" s="10">
        <v>3038175.6</v>
      </c>
      <c r="BN15" s="10">
        <v>4000</v>
      </c>
      <c r="BO15" s="10">
        <v>3034175.6</v>
      </c>
    </row>
    <row r="16" spans="1:67" ht="22.5">
      <c r="A16" s="45">
        <v>6</v>
      </c>
      <c r="B16" s="9" t="s">
        <v>8</v>
      </c>
      <c r="C16" s="43"/>
      <c r="D16" s="15"/>
      <c r="E16" s="43"/>
      <c r="F16" s="45"/>
      <c r="G16" s="43">
        <v>24</v>
      </c>
      <c r="H16" s="45">
        <v>2</v>
      </c>
      <c r="I16" s="45">
        <v>15</v>
      </c>
      <c r="J16" s="45">
        <v>365</v>
      </c>
      <c r="K16" s="10">
        <v>1752000</v>
      </c>
      <c r="L16" s="10">
        <v>98000</v>
      </c>
      <c r="M16" s="10">
        <v>350400</v>
      </c>
      <c r="N16" s="10">
        <v>180000</v>
      </c>
      <c r="O16" s="10">
        <v>0</v>
      </c>
      <c r="P16" s="10">
        <v>0</v>
      </c>
      <c r="Q16" s="10">
        <v>0</v>
      </c>
      <c r="R16" s="10">
        <v>2380400</v>
      </c>
      <c r="S16" s="10">
        <v>190432</v>
      </c>
      <c r="T16" s="10">
        <v>2189968</v>
      </c>
      <c r="U16" s="10">
        <v>59498.400000000001</v>
      </c>
      <c r="V16" s="10">
        <v>2130469.6</v>
      </c>
      <c r="W16" s="10">
        <v>0</v>
      </c>
      <c r="X16" s="10">
        <v>0</v>
      </c>
      <c r="Y16" s="10">
        <v>760000</v>
      </c>
      <c r="Z16" s="10">
        <v>0</v>
      </c>
      <c r="AA16" s="10">
        <v>0</v>
      </c>
      <c r="AB16" s="10">
        <v>0</v>
      </c>
      <c r="AC16" s="10">
        <v>0</v>
      </c>
      <c r="AD16" s="10">
        <v>2890469.6</v>
      </c>
      <c r="AE16" s="10">
        <v>4000</v>
      </c>
      <c r="AF16" s="10">
        <v>2886469.6</v>
      </c>
      <c r="AG16" s="14">
        <v>1000000</v>
      </c>
      <c r="AH16" s="1">
        <v>1</v>
      </c>
      <c r="AI16" s="2" t="str">
        <f t="array" ref="AI16">IF(ROWS(AI$11:AI16)&gt;$AI$3,"",SMALL(IF($AG$11:$AG$34=$AI$2,IF($AH$11:$AH$34=$AH$2,ROW($AH$11:$AH$34)-ROW($AH$11)+1)),ROWS(AI$11:AI16)))</f>
        <v/>
      </c>
      <c r="AJ16" s="45">
        <v>6</v>
      </c>
      <c r="AK16" s="9" t="s">
        <v>8</v>
      </c>
      <c r="AL16" s="58"/>
      <c r="AM16" s="58"/>
      <c r="AN16" s="58"/>
      <c r="AO16" s="58"/>
      <c r="AP16" s="43">
        <v>24</v>
      </c>
      <c r="AQ16" s="45">
        <v>2</v>
      </c>
      <c r="AR16" s="45">
        <v>15</v>
      </c>
      <c r="AS16" s="45">
        <v>365</v>
      </c>
      <c r="AT16" s="10">
        <v>1752000</v>
      </c>
      <c r="AU16" s="10">
        <v>98000</v>
      </c>
      <c r="AV16" s="10">
        <v>350400</v>
      </c>
      <c r="AW16" s="10">
        <v>180000</v>
      </c>
      <c r="AX16" s="10">
        <v>0</v>
      </c>
      <c r="AY16" s="10">
        <v>0</v>
      </c>
      <c r="AZ16" s="10">
        <v>0</v>
      </c>
      <c r="BA16" s="10">
        <v>2380400</v>
      </c>
      <c r="BB16" s="10">
        <v>190432</v>
      </c>
      <c r="BC16" s="10">
        <v>2189968</v>
      </c>
      <c r="BD16" s="10">
        <v>59498.400000000001</v>
      </c>
      <c r="BE16" s="10">
        <v>2130469.6</v>
      </c>
      <c r="BF16" s="10">
        <v>0</v>
      </c>
      <c r="BG16" s="10">
        <v>0</v>
      </c>
      <c r="BH16" s="10">
        <v>760000</v>
      </c>
      <c r="BI16" s="10">
        <v>0</v>
      </c>
      <c r="BJ16" s="10">
        <v>0</v>
      </c>
      <c r="BK16" s="10">
        <v>0</v>
      </c>
      <c r="BL16" s="10">
        <v>0</v>
      </c>
      <c r="BM16" s="10">
        <v>2890469.6</v>
      </c>
      <c r="BN16" s="10">
        <v>4000</v>
      </c>
      <c r="BO16" s="10">
        <v>2886469.6</v>
      </c>
    </row>
    <row r="17" spans="1:67" ht="22.5">
      <c r="A17" s="45">
        <v>7</v>
      </c>
      <c r="B17" s="9" t="s">
        <v>9</v>
      </c>
      <c r="C17" s="43"/>
      <c r="D17" s="15"/>
      <c r="E17" s="43"/>
      <c r="F17" s="45"/>
      <c r="G17" s="43">
        <v>29</v>
      </c>
      <c r="H17" s="45">
        <v>2</v>
      </c>
      <c r="I17" s="45">
        <v>15</v>
      </c>
      <c r="J17" s="45">
        <v>365</v>
      </c>
      <c r="K17" s="10">
        <v>1752000</v>
      </c>
      <c r="L17" s="10">
        <v>59000</v>
      </c>
      <c r="M17" s="10">
        <v>350400</v>
      </c>
      <c r="N17" s="10">
        <v>290000</v>
      </c>
      <c r="O17" s="10">
        <v>0</v>
      </c>
      <c r="P17" s="10">
        <v>0</v>
      </c>
      <c r="Q17" s="10">
        <v>0</v>
      </c>
      <c r="R17" s="10">
        <v>2451400</v>
      </c>
      <c r="S17" s="10">
        <v>196112</v>
      </c>
      <c r="T17" s="10">
        <v>2255288</v>
      </c>
      <c r="U17" s="10">
        <v>62764.4</v>
      </c>
      <c r="V17" s="10">
        <v>2192523.6</v>
      </c>
      <c r="W17" s="10">
        <v>0</v>
      </c>
      <c r="X17" s="10">
        <v>0</v>
      </c>
      <c r="Y17" s="10">
        <v>760000</v>
      </c>
      <c r="Z17" s="10">
        <v>2</v>
      </c>
      <c r="AA17" s="10">
        <v>74000</v>
      </c>
      <c r="AB17" s="10">
        <v>1</v>
      </c>
      <c r="AC17" s="10">
        <v>29000</v>
      </c>
      <c r="AD17" s="10">
        <v>3055523.6</v>
      </c>
      <c r="AE17" s="10">
        <v>4000</v>
      </c>
      <c r="AF17" s="10">
        <v>3051523.6</v>
      </c>
      <c r="AG17" s="14">
        <v>1000000</v>
      </c>
      <c r="AH17" s="1">
        <v>1</v>
      </c>
      <c r="AI17" s="2" t="str">
        <f t="array" ref="AI17">IF(ROWS(AI$11:AI17)&gt;$AI$3,"",SMALL(IF($AG$11:$AG$34=$AI$2,IF($AH$11:$AH$34=$AH$2,ROW($AH$11:$AH$34)-ROW($AH$11)+1)),ROWS(AI$11:AI17)))</f>
        <v/>
      </c>
      <c r="AJ17" s="45">
        <v>7</v>
      </c>
      <c r="AK17" s="9" t="s">
        <v>9</v>
      </c>
      <c r="AL17" s="58"/>
      <c r="AM17" s="58"/>
      <c r="AN17" s="58"/>
      <c r="AO17" s="58"/>
      <c r="AP17" s="43">
        <v>29</v>
      </c>
      <c r="AQ17" s="45">
        <v>2</v>
      </c>
      <c r="AR17" s="45">
        <v>15</v>
      </c>
      <c r="AS17" s="45">
        <v>365</v>
      </c>
      <c r="AT17" s="10">
        <v>1752000</v>
      </c>
      <c r="AU17" s="10">
        <v>59000</v>
      </c>
      <c r="AV17" s="10">
        <v>350400</v>
      </c>
      <c r="AW17" s="10">
        <v>290000</v>
      </c>
      <c r="AX17" s="10">
        <v>0</v>
      </c>
      <c r="AY17" s="10">
        <v>0</v>
      </c>
      <c r="AZ17" s="10">
        <v>0</v>
      </c>
      <c r="BA17" s="10">
        <v>2451400</v>
      </c>
      <c r="BB17" s="10">
        <v>196112</v>
      </c>
      <c r="BC17" s="10">
        <v>2255288</v>
      </c>
      <c r="BD17" s="10">
        <v>62764.4</v>
      </c>
      <c r="BE17" s="10">
        <v>2192523.6</v>
      </c>
      <c r="BF17" s="10">
        <v>0</v>
      </c>
      <c r="BG17" s="10">
        <v>0</v>
      </c>
      <c r="BH17" s="10">
        <v>760000</v>
      </c>
      <c r="BI17" s="10">
        <v>2</v>
      </c>
      <c r="BJ17" s="10">
        <v>74000</v>
      </c>
      <c r="BK17" s="10">
        <v>1</v>
      </c>
      <c r="BL17" s="10">
        <v>29000</v>
      </c>
      <c r="BM17" s="10">
        <v>3055523.6</v>
      </c>
      <c r="BN17" s="10">
        <v>4000</v>
      </c>
      <c r="BO17" s="10">
        <v>3051523.6</v>
      </c>
    </row>
    <row r="18" spans="1:67" ht="22.5">
      <c r="A18" s="45">
        <v>8</v>
      </c>
      <c r="B18" s="9" t="s">
        <v>10</v>
      </c>
      <c r="C18" s="43"/>
      <c r="D18" s="15"/>
      <c r="E18" s="43"/>
      <c r="F18" s="45"/>
      <c r="G18" s="43">
        <v>28</v>
      </c>
      <c r="H18" s="45">
        <v>2</v>
      </c>
      <c r="I18" s="45">
        <v>15</v>
      </c>
      <c r="J18" s="45">
        <v>365</v>
      </c>
      <c r="K18" s="10">
        <v>1752000</v>
      </c>
      <c r="L18" s="10">
        <v>59000</v>
      </c>
      <c r="M18" s="10">
        <v>350400</v>
      </c>
      <c r="N18" s="10">
        <v>280000</v>
      </c>
      <c r="O18" s="10">
        <v>0</v>
      </c>
      <c r="P18" s="10">
        <v>0</v>
      </c>
      <c r="Q18" s="10">
        <v>0</v>
      </c>
      <c r="R18" s="10">
        <v>2441400</v>
      </c>
      <c r="S18" s="10">
        <v>195312</v>
      </c>
      <c r="T18" s="10">
        <v>2246088</v>
      </c>
      <c r="U18" s="10">
        <v>62304.4</v>
      </c>
      <c r="V18" s="10">
        <v>2183783.6</v>
      </c>
      <c r="W18" s="10">
        <v>0</v>
      </c>
      <c r="X18" s="10">
        <v>0</v>
      </c>
      <c r="Y18" s="10">
        <v>760000</v>
      </c>
      <c r="Z18" s="10">
        <v>0</v>
      </c>
      <c r="AA18" s="10">
        <v>0</v>
      </c>
      <c r="AB18" s="10">
        <v>1</v>
      </c>
      <c r="AC18" s="10">
        <v>29000</v>
      </c>
      <c r="AD18" s="10">
        <v>2972783.6</v>
      </c>
      <c r="AE18" s="10">
        <v>4000</v>
      </c>
      <c r="AF18" s="10">
        <v>2968783.6</v>
      </c>
      <c r="AG18" s="14">
        <v>1000000</v>
      </c>
      <c r="AH18" s="1">
        <v>1</v>
      </c>
      <c r="AI18" s="2" t="str">
        <f t="array" ref="AI18">IF(ROWS(AI$11:AI18)&gt;$AI$3,"",SMALL(IF($AG$11:$AG$34=$AI$2,IF($AH$11:$AH$34=$AH$2,ROW($AH$11:$AH$34)-ROW($AH$11)+1)),ROWS(AI$11:AI18)))</f>
        <v/>
      </c>
      <c r="AJ18" s="45">
        <v>8</v>
      </c>
      <c r="AK18" s="9" t="s">
        <v>10</v>
      </c>
      <c r="AL18" s="58"/>
      <c r="AM18" s="58"/>
      <c r="AN18" s="58"/>
      <c r="AO18" s="58"/>
      <c r="AP18" s="43">
        <v>28</v>
      </c>
      <c r="AQ18" s="45">
        <v>2</v>
      </c>
      <c r="AR18" s="45">
        <v>15</v>
      </c>
      <c r="AS18" s="45">
        <v>365</v>
      </c>
      <c r="AT18" s="10">
        <v>1752000</v>
      </c>
      <c r="AU18" s="10">
        <v>59000</v>
      </c>
      <c r="AV18" s="10">
        <v>350400</v>
      </c>
      <c r="AW18" s="10">
        <v>280000</v>
      </c>
      <c r="AX18" s="10">
        <v>0</v>
      </c>
      <c r="AY18" s="10">
        <v>0</v>
      </c>
      <c r="AZ18" s="10">
        <v>0</v>
      </c>
      <c r="BA18" s="10">
        <v>2441400</v>
      </c>
      <c r="BB18" s="10">
        <v>195312</v>
      </c>
      <c r="BC18" s="10">
        <v>2246088</v>
      </c>
      <c r="BD18" s="10">
        <v>62304.4</v>
      </c>
      <c r="BE18" s="10">
        <v>2183783.6</v>
      </c>
      <c r="BF18" s="10">
        <v>0</v>
      </c>
      <c r="BG18" s="10">
        <v>0</v>
      </c>
      <c r="BH18" s="10">
        <v>760000</v>
      </c>
      <c r="BI18" s="10">
        <v>0</v>
      </c>
      <c r="BJ18" s="10">
        <v>0</v>
      </c>
      <c r="BK18" s="10">
        <v>1</v>
      </c>
      <c r="BL18" s="10">
        <v>29000</v>
      </c>
      <c r="BM18" s="10">
        <v>2972783.6</v>
      </c>
      <c r="BN18" s="10">
        <v>4000</v>
      </c>
      <c r="BO18" s="10">
        <v>2968783.6</v>
      </c>
    </row>
    <row r="19" spans="1:67" ht="22.5">
      <c r="A19" s="45">
        <v>9</v>
      </c>
      <c r="B19" s="9" t="s">
        <v>11</v>
      </c>
      <c r="C19" s="43"/>
      <c r="D19" s="15"/>
      <c r="E19" s="43"/>
      <c r="F19" s="45"/>
      <c r="G19" s="43">
        <v>28</v>
      </c>
      <c r="H19" s="45">
        <v>2</v>
      </c>
      <c r="I19" s="45">
        <v>15</v>
      </c>
      <c r="J19" s="45">
        <v>365</v>
      </c>
      <c r="K19" s="10">
        <v>1752000</v>
      </c>
      <c r="L19" s="10">
        <v>39000</v>
      </c>
      <c r="M19" s="10">
        <v>350400</v>
      </c>
      <c r="N19" s="10">
        <v>280000</v>
      </c>
      <c r="O19" s="10">
        <v>0</v>
      </c>
      <c r="P19" s="10">
        <v>0</v>
      </c>
      <c r="Q19" s="10">
        <v>0</v>
      </c>
      <c r="R19" s="10">
        <v>2421400</v>
      </c>
      <c r="S19" s="10">
        <v>193712</v>
      </c>
      <c r="T19" s="10">
        <v>2227688</v>
      </c>
      <c r="U19" s="10">
        <v>61384.4</v>
      </c>
      <c r="V19" s="10">
        <v>2166303.6</v>
      </c>
      <c r="W19" s="10">
        <v>0</v>
      </c>
      <c r="X19" s="10">
        <v>0</v>
      </c>
      <c r="Y19" s="10">
        <v>760000</v>
      </c>
      <c r="Z19" s="10">
        <v>0</v>
      </c>
      <c r="AA19" s="10">
        <v>0</v>
      </c>
      <c r="AB19" s="10">
        <v>0</v>
      </c>
      <c r="AC19" s="10">
        <v>0</v>
      </c>
      <c r="AD19" s="10">
        <v>2926303.6</v>
      </c>
      <c r="AE19" s="10">
        <v>4000</v>
      </c>
      <c r="AF19" s="10">
        <v>2922303.6</v>
      </c>
      <c r="AG19" s="14">
        <v>2000000</v>
      </c>
      <c r="AH19" s="1">
        <v>2</v>
      </c>
      <c r="AI19" s="2" t="str">
        <f t="array" ref="AI19">IF(ROWS(AI$11:AI19)&gt;$AI$3,"",SMALL(IF($AG$11:$AG$34=$AI$2,IF($AH$11:$AH$34=$AH$2,ROW($AH$11:$AH$34)-ROW($AH$11)+1)),ROWS(AI$11:AI19)))</f>
        <v/>
      </c>
      <c r="AJ19" s="45">
        <v>9</v>
      </c>
      <c r="AK19" s="9" t="s">
        <v>11</v>
      </c>
      <c r="AL19" s="58"/>
      <c r="AM19" s="58"/>
      <c r="AN19" s="58"/>
      <c r="AO19" s="58"/>
      <c r="AP19" s="43">
        <v>28</v>
      </c>
      <c r="AQ19" s="45">
        <v>2</v>
      </c>
      <c r="AR19" s="45">
        <v>15</v>
      </c>
      <c r="AS19" s="45">
        <v>365</v>
      </c>
      <c r="AT19" s="10">
        <v>1752000</v>
      </c>
      <c r="AU19" s="10">
        <v>39000</v>
      </c>
      <c r="AV19" s="10">
        <v>350400</v>
      </c>
      <c r="AW19" s="10">
        <v>280000</v>
      </c>
      <c r="AX19" s="10">
        <v>0</v>
      </c>
      <c r="AY19" s="10">
        <v>0</v>
      </c>
      <c r="AZ19" s="10">
        <v>0</v>
      </c>
      <c r="BA19" s="10">
        <v>2421400</v>
      </c>
      <c r="BB19" s="10">
        <v>193712</v>
      </c>
      <c r="BC19" s="10">
        <v>2227688</v>
      </c>
      <c r="BD19" s="10">
        <v>61384.4</v>
      </c>
      <c r="BE19" s="10">
        <v>2166303.6</v>
      </c>
      <c r="BF19" s="10">
        <v>0</v>
      </c>
      <c r="BG19" s="10">
        <v>0</v>
      </c>
      <c r="BH19" s="10">
        <v>760000</v>
      </c>
      <c r="BI19" s="10">
        <v>0</v>
      </c>
      <c r="BJ19" s="10">
        <v>0</v>
      </c>
      <c r="BK19" s="10">
        <v>0</v>
      </c>
      <c r="BL19" s="10">
        <v>0</v>
      </c>
      <c r="BM19" s="10">
        <v>2926303.6</v>
      </c>
      <c r="BN19" s="10">
        <v>4000</v>
      </c>
      <c r="BO19" s="10">
        <v>2922303.6</v>
      </c>
    </row>
    <row r="20" spans="1:67" ht="22.5">
      <c r="A20" s="45">
        <v>10</v>
      </c>
      <c r="B20" s="9" t="s">
        <v>12</v>
      </c>
      <c r="C20" s="43"/>
      <c r="D20" s="15"/>
      <c r="E20" s="43"/>
      <c r="F20" s="45"/>
      <c r="G20" s="43">
        <v>28</v>
      </c>
      <c r="H20" s="45">
        <v>2</v>
      </c>
      <c r="I20" s="45">
        <v>15</v>
      </c>
      <c r="J20" s="45">
        <v>365</v>
      </c>
      <c r="K20" s="10">
        <v>1752000</v>
      </c>
      <c r="L20" s="10">
        <v>0</v>
      </c>
      <c r="M20" s="10">
        <v>350400</v>
      </c>
      <c r="N20" s="10">
        <v>280000</v>
      </c>
      <c r="O20" s="10">
        <v>0</v>
      </c>
      <c r="P20" s="10">
        <v>0</v>
      </c>
      <c r="Q20" s="10">
        <v>0</v>
      </c>
      <c r="R20" s="10">
        <v>2382400</v>
      </c>
      <c r="S20" s="10">
        <v>190592</v>
      </c>
      <c r="T20" s="10">
        <v>2191808</v>
      </c>
      <c r="U20" s="10">
        <v>59590.400000000001</v>
      </c>
      <c r="V20" s="10">
        <v>2132217.6</v>
      </c>
      <c r="W20" s="10">
        <v>0</v>
      </c>
      <c r="X20" s="10">
        <v>0</v>
      </c>
      <c r="Y20" s="10">
        <v>760000</v>
      </c>
      <c r="Z20" s="10">
        <v>0</v>
      </c>
      <c r="AA20" s="10">
        <v>0</v>
      </c>
      <c r="AB20" s="10">
        <v>0</v>
      </c>
      <c r="AC20" s="10">
        <v>0</v>
      </c>
      <c r="AD20" s="10">
        <v>2892217.6</v>
      </c>
      <c r="AE20" s="10">
        <v>4000</v>
      </c>
      <c r="AF20" s="10">
        <v>2888217.6</v>
      </c>
      <c r="AG20" s="14">
        <v>2000000</v>
      </c>
      <c r="AH20" s="1">
        <v>2</v>
      </c>
      <c r="AI20" s="2" t="str">
        <f t="array" ref="AI20">IF(ROWS(AI$11:AI20)&gt;$AI$3,"",SMALL(IF($AG$11:$AG$34=$AI$2,IF($AH$11:$AH$34=$AH$2,ROW($AH$11:$AH$34)-ROW($AH$11)+1)),ROWS(AI$11:AI20)))</f>
        <v/>
      </c>
      <c r="AJ20" s="45">
        <v>10</v>
      </c>
      <c r="AK20" s="9" t="s">
        <v>12</v>
      </c>
      <c r="AL20" s="58"/>
      <c r="AM20" s="58"/>
      <c r="AN20" s="58"/>
      <c r="AO20" s="58"/>
      <c r="AP20" s="43">
        <v>28</v>
      </c>
      <c r="AQ20" s="45">
        <v>2</v>
      </c>
      <c r="AR20" s="45">
        <v>15</v>
      </c>
      <c r="AS20" s="45">
        <v>365</v>
      </c>
      <c r="AT20" s="10">
        <v>1752000</v>
      </c>
      <c r="AU20" s="10">
        <v>0</v>
      </c>
      <c r="AV20" s="10">
        <v>350400</v>
      </c>
      <c r="AW20" s="10">
        <v>280000</v>
      </c>
      <c r="AX20" s="10">
        <v>0</v>
      </c>
      <c r="AY20" s="10">
        <v>0</v>
      </c>
      <c r="AZ20" s="10">
        <v>0</v>
      </c>
      <c r="BA20" s="10">
        <v>2382400</v>
      </c>
      <c r="BB20" s="10">
        <v>190592</v>
      </c>
      <c r="BC20" s="10">
        <v>2191808</v>
      </c>
      <c r="BD20" s="10">
        <v>59590.400000000001</v>
      </c>
      <c r="BE20" s="10">
        <v>2132217.6</v>
      </c>
      <c r="BF20" s="10">
        <v>0</v>
      </c>
      <c r="BG20" s="10">
        <v>0</v>
      </c>
      <c r="BH20" s="10">
        <v>760000</v>
      </c>
      <c r="BI20" s="10">
        <v>0</v>
      </c>
      <c r="BJ20" s="10">
        <v>0</v>
      </c>
      <c r="BK20" s="10">
        <v>0</v>
      </c>
      <c r="BL20" s="10">
        <v>0</v>
      </c>
      <c r="BM20" s="10">
        <v>2892217.6</v>
      </c>
      <c r="BN20" s="10">
        <v>4000</v>
      </c>
      <c r="BO20" s="10">
        <v>2888217.6</v>
      </c>
    </row>
    <row r="21" spans="1:67" ht="22.5">
      <c r="A21" s="45">
        <v>11</v>
      </c>
      <c r="B21" s="9" t="s">
        <v>13</v>
      </c>
      <c r="C21" s="43"/>
      <c r="D21" s="15"/>
      <c r="E21" s="43"/>
      <c r="F21" s="45"/>
      <c r="G21" s="43">
        <v>24</v>
      </c>
      <c r="H21" s="45">
        <v>2</v>
      </c>
      <c r="I21" s="45">
        <v>15</v>
      </c>
      <c r="J21" s="45">
        <v>365</v>
      </c>
      <c r="K21" s="10">
        <v>1752000</v>
      </c>
      <c r="L21" s="10">
        <v>98000</v>
      </c>
      <c r="M21" s="10">
        <v>350400</v>
      </c>
      <c r="N21" s="10">
        <v>180000</v>
      </c>
      <c r="O21" s="10">
        <v>0</v>
      </c>
      <c r="P21" s="10">
        <v>0</v>
      </c>
      <c r="Q21" s="10">
        <v>0</v>
      </c>
      <c r="R21" s="10">
        <v>2380400</v>
      </c>
      <c r="S21" s="10">
        <v>190432</v>
      </c>
      <c r="T21" s="10">
        <v>2189968</v>
      </c>
      <c r="U21" s="10">
        <v>59498.400000000001</v>
      </c>
      <c r="V21" s="10">
        <v>2130469.6</v>
      </c>
      <c r="W21" s="10">
        <v>0</v>
      </c>
      <c r="X21" s="10">
        <v>0</v>
      </c>
      <c r="Y21" s="10">
        <v>760000</v>
      </c>
      <c r="Z21" s="10">
        <v>2</v>
      </c>
      <c r="AA21" s="10">
        <v>74000</v>
      </c>
      <c r="AB21" s="10">
        <v>1</v>
      </c>
      <c r="AC21" s="10">
        <v>29000</v>
      </c>
      <c r="AD21" s="10">
        <v>2993469.6</v>
      </c>
      <c r="AE21" s="10">
        <v>4000</v>
      </c>
      <c r="AF21" s="10">
        <v>2989469.6</v>
      </c>
      <c r="AG21" s="14">
        <v>1000000</v>
      </c>
      <c r="AH21" s="1">
        <v>1</v>
      </c>
      <c r="AI21" s="2" t="str">
        <f t="array" ref="AI21">IF(ROWS(AI$11:AI21)&gt;$AI$3,"",SMALL(IF($AG$11:$AG$34=$AI$2,IF($AH$11:$AH$34=$AH$2,ROW($AH$11:$AH$34)-ROW($AH$11)+1)),ROWS(AI$11:AI21)))</f>
        <v/>
      </c>
      <c r="AJ21" s="45">
        <v>11</v>
      </c>
      <c r="AK21" s="9" t="s">
        <v>13</v>
      </c>
      <c r="AL21" s="58"/>
      <c r="AM21" s="58"/>
      <c r="AN21" s="58"/>
      <c r="AO21" s="58"/>
      <c r="AP21" s="43">
        <v>24</v>
      </c>
      <c r="AQ21" s="45">
        <v>2</v>
      </c>
      <c r="AR21" s="45">
        <v>15</v>
      </c>
      <c r="AS21" s="45">
        <v>365</v>
      </c>
      <c r="AT21" s="10">
        <v>1752000</v>
      </c>
      <c r="AU21" s="10">
        <v>98000</v>
      </c>
      <c r="AV21" s="10">
        <v>350400</v>
      </c>
      <c r="AW21" s="10">
        <v>180000</v>
      </c>
      <c r="AX21" s="10">
        <v>0</v>
      </c>
      <c r="AY21" s="10">
        <v>0</v>
      </c>
      <c r="AZ21" s="10">
        <v>0</v>
      </c>
      <c r="BA21" s="10">
        <v>2380400</v>
      </c>
      <c r="BB21" s="10">
        <v>190432</v>
      </c>
      <c r="BC21" s="10">
        <v>2189968</v>
      </c>
      <c r="BD21" s="10">
        <v>59498.400000000001</v>
      </c>
      <c r="BE21" s="10">
        <v>2130469.6</v>
      </c>
      <c r="BF21" s="10">
        <v>0</v>
      </c>
      <c r="BG21" s="10">
        <v>0</v>
      </c>
      <c r="BH21" s="10">
        <v>760000</v>
      </c>
      <c r="BI21" s="10">
        <v>2</v>
      </c>
      <c r="BJ21" s="10">
        <v>74000</v>
      </c>
      <c r="BK21" s="10">
        <v>1</v>
      </c>
      <c r="BL21" s="10">
        <v>29000</v>
      </c>
      <c r="BM21" s="10">
        <v>2993469.6</v>
      </c>
      <c r="BN21" s="10">
        <v>4000</v>
      </c>
      <c r="BO21" s="10">
        <v>2989469.6</v>
      </c>
    </row>
    <row r="22" spans="1:67" ht="22.5">
      <c r="A22" s="45">
        <v>12</v>
      </c>
      <c r="B22" s="9" t="s">
        <v>14</v>
      </c>
      <c r="C22" s="43"/>
      <c r="D22" s="15"/>
      <c r="E22" s="43"/>
      <c r="F22" s="45"/>
      <c r="G22" s="43">
        <v>23</v>
      </c>
      <c r="H22" s="45">
        <v>2</v>
      </c>
      <c r="I22" s="45">
        <v>14</v>
      </c>
      <c r="J22" s="45">
        <v>352</v>
      </c>
      <c r="K22" s="10">
        <v>1689600</v>
      </c>
      <c r="L22" s="10">
        <v>59000</v>
      </c>
      <c r="M22" s="10">
        <v>0</v>
      </c>
      <c r="N22" s="10">
        <v>172500</v>
      </c>
      <c r="O22" s="10">
        <v>0</v>
      </c>
      <c r="P22" s="10">
        <v>0</v>
      </c>
      <c r="Q22" s="10">
        <v>0</v>
      </c>
      <c r="R22" s="10">
        <v>1921100</v>
      </c>
      <c r="S22" s="10">
        <v>153688</v>
      </c>
      <c r="T22" s="10">
        <v>1767412</v>
      </c>
      <c r="U22" s="10">
        <v>38370.6</v>
      </c>
      <c r="V22" s="10">
        <v>1729041.4</v>
      </c>
      <c r="W22" s="10">
        <v>0</v>
      </c>
      <c r="X22" s="10">
        <v>0</v>
      </c>
      <c r="Y22" s="10">
        <v>760000</v>
      </c>
      <c r="Z22" s="10">
        <v>3</v>
      </c>
      <c r="AA22" s="10">
        <v>111000</v>
      </c>
      <c r="AB22" s="10">
        <v>1</v>
      </c>
      <c r="AC22" s="10">
        <v>29000</v>
      </c>
      <c r="AD22" s="10">
        <v>2629041.4</v>
      </c>
      <c r="AE22" s="10">
        <v>4000</v>
      </c>
      <c r="AF22" s="10">
        <v>2625041.4</v>
      </c>
      <c r="AG22" s="14">
        <v>1000000</v>
      </c>
      <c r="AH22" s="1">
        <v>1</v>
      </c>
      <c r="AI22" s="2" t="str">
        <f t="array" ref="AI22">IF(ROWS(AI$11:AI22)&gt;$AI$3,"",SMALL(IF($AG$11:$AG$34=$AI$2,IF($AH$11:$AH$34=$AH$2,ROW($AH$11:$AH$34)-ROW($AH$11)+1)),ROWS(AI$11:AI22)))</f>
        <v/>
      </c>
      <c r="AJ22" s="45">
        <v>12</v>
      </c>
      <c r="AK22" s="9" t="s">
        <v>14</v>
      </c>
      <c r="AL22" s="58"/>
      <c r="AM22" s="58"/>
      <c r="AN22" s="58"/>
      <c r="AO22" s="58"/>
      <c r="AP22" s="43">
        <v>23</v>
      </c>
      <c r="AQ22" s="45">
        <v>2</v>
      </c>
      <c r="AR22" s="45">
        <v>14</v>
      </c>
      <c r="AS22" s="45">
        <v>352</v>
      </c>
      <c r="AT22" s="10">
        <v>1689600</v>
      </c>
      <c r="AU22" s="10">
        <v>59000</v>
      </c>
      <c r="AV22" s="10">
        <v>0</v>
      </c>
      <c r="AW22" s="10">
        <v>172500</v>
      </c>
      <c r="AX22" s="10">
        <v>0</v>
      </c>
      <c r="AY22" s="10">
        <v>0</v>
      </c>
      <c r="AZ22" s="10">
        <v>0</v>
      </c>
      <c r="BA22" s="10">
        <v>1921100</v>
      </c>
      <c r="BB22" s="10">
        <v>153688</v>
      </c>
      <c r="BC22" s="10">
        <v>1767412</v>
      </c>
      <c r="BD22" s="10">
        <v>38370.6</v>
      </c>
      <c r="BE22" s="10">
        <v>1729041.4</v>
      </c>
      <c r="BF22" s="10">
        <v>0</v>
      </c>
      <c r="BG22" s="10">
        <v>0</v>
      </c>
      <c r="BH22" s="10">
        <v>760000</v>
      </c>
      <c r="BI22" s="10">
        <v>3</v>
      </c>
      <c r="BJ22" s="10">
        <v>111000</v>
      </c>
      <c r="BK22" s="10">
        <v>1</v>
      </c>
      <c r="BL22" s="10">
        <v>29000</v>
      </c>
      <c r="BM22" s="10">
        <v>2629041.4</v>
      </c>
      <c r="BN22" s="10">
        <v>4000</v>
      </c>
      <c r="BO22" s="10">
        <v>2625041.4</v>
      </c>
    </row>
    <row r="23" spans="1:67" ht="22.5">
      <c r="A23" s="45">
        <v>13</v>
      </c>
      <c r="B23" s="9" t="s">
        <v>15</v>
      </c>
      <c r="C23" s="43"/>
      <c r="D23" s="15"/>
      <c r="E23" s="43"/>
      <c r="F23" s="45"/>
      <c r="G23" s="43">
        <v>23</v>
      </c>
      <c r="H23" s="45">
        <v>2</v>
      </c>
      <c r="I23" s="45">
        <v>14</v>
      </c>
      <c r="J23" s="45">
        <v>352</v>
      </c>
      <c r="K23" s="10">
        <v>1689600</v>
      </c>
      <c r="L23" s="10">
        <v>0</v>
      </c>
      <c r="M23" s="10">
        <v>337920</v>
      </c>
      <c r="N23" s="10">
        <v>172500</v>
      </c>
      <c r="O23" s="10">
        <v>0</v>
      </c>
      <c r="P23" s="10">
        <v>0</v>
      </c>
      <c r="Q23" s="10">
        <v>0</v>
      </c>
      <c r="R23" s="10">
        <v>2200020</v>
      </c>
      <c r="S23" s="10">
        <v>176001.6</v>
      </c>
      <c r="T23" s="10">
        <v>2024018.4</v>
      </c>
      <c r="U23" s="10">
        <v>51200.92</v>
      </c>
      <c r="V23" s="10">
        <v>1972817.48</v>
      </c>
      <c r="W23" s="10">
        <v>0</v>
      </c>
      <c r="X23" s="10">
        <v>0</v>
      </c>
      <c r="Y23" s="10">
        <v>760000</v>
      </c>
      <c r="Z23" s="10">
        <v>2</v>
      </c>
      <c r="AA23" s="10">
        <v>74000</v>
      </c>
      <c r="AB23" s="10">
        <v>1</v>
      </c>
      <c r="AC23" s="10">
        <v>29000</v>
      </c>
      <c r="AD23" s="10">
        <v>2835817.48</v>
      </c>
      <c r="AE23" s="10">
        <v>4000</v>
      </c>
      <c r="AF23" s="10">
        <v>2831817.48</v>
      </c>
      <c r="AG23" s="14">
        <v>1000000</v>
      </c>
      <c r="AH23" s="1">
        <v>1</v>
      </c>
      <c r="AI23" s="2" t="str">
        <f t="array" ref="AI23">IF(ROWS(AI$11:AI23)&gt;$AI$3,"",SMALL(IF($AG$11:$AG$34=$AI$2,IF($AH$11:$AH$34=$AH$2,ROW($AH$11:$AH$34)-ROW($AH$11)+1)),ROWS(AI$11:AI23)))</f>
        <v/>
      </c>
      <c r="AJ23" s="45">
        <v>13</v>
      </c>
      <c r="AK23" s="9" t="s">
        <v>15</v>
      </c>
      <c r="AL23" s="58"/>
      <c r="AM23" s="58"/>
      <c r="AN23" s="58"/>
      <c r="AO23" s="58"/>
      <c r="AP23" s="43">
        <v>23</v>
      </c>
      <c r="AQ23" s="45">
        <v>2</v>
      </c>
      <c r="AR23" s="45">
        <v>14</v>
      </c>
      <c r="AS23" s="45">
        <v>352</v>
      </c>
      <c r="AT23" s="10">
        <v>1689600</v>
      </c>
      <c r="AU23" s="10">
        <v>0</v>
      </c>
      <c r="AV23" s="10">
        <v>337920</v>
      </c>
      <c r="AW23" s="10">
        <v>172500</v>
      </c>
      <c r="AX23" s="10">
        <v>0</v>
      </c>
      <c r="AY23" s="10">
        <v>0</v>
      </c>
      <c r="AZ23" s="10">
        <v>0</v>
      </c>
      <c r="BA23" s="10">
        <v>2200020</v>
      </c>
      <c r="BB23" s="10">
        <v>176001.6</v>
      </c>
      <c r="BC23" s="10">
        <v>2024018.4</v>
      </c>
      <c r="BD23" s="10">
        <v>51200.92</v>
      </c>
      <c r="BE23" s="10">
        <v>1972817.48</v>
      </c>
      <c r="BF23" s="10">
        <v>0</v>
      </c>
      <c r="BG23" s="10">
        <v>0</v>
      </c>
      <c r="BH23" s="10">
        <v>760000</v>
      </c>
      <c r="BI23" s="10">
        <v>2</v>
      </c>
      <c r="BJ23" s="10">
        <v>74000</v>
      </c>
      <c r="BK23" s="10">
        <v>1</v>
      </c>
      <c r="BL23" s="10">
        <v>29000</v>
      </c>
      <c r="BM23" s="10">
        <v>2835817.48</v>
      </c>
      <c r="BN23" s="10">
        <v>4000</v>
      </c>
      <c r="BO23" s="10">
        <v>2831817.48</v>
      </c>
    </row>
    <row r="24" spans="1:67" ht="22.5">
      <c r="A24" s="45">
        <v>14</v>
      </c>
      <c r="B24" s="9" t="s">
        <v>16</v>
      </c>
      <c r="C24" s="43"/>
      <c r="D24" s="15"/>
      <c r="E24" s="43"/>
      <c r="F24" s="45"/>
      <c r="G24" s="43">
        <v>22</v>
      </c>
      <c r="H24" s="45">
        <v>2</v>
      </c>
      <c r="I24" s="45">
        <v>14</v>
      </c>
      <c r="J24" s="45">
        <v>352</v>
      </c>
      <c r="K24" s="10">
        <v>1689600</v>
      </c>
      <c r="L24" s="10">
        <v>0</v>
      </c>
      <c r="M24" s="10">
        <v>337920</v>
      </c>
      <c r="N24" s="10">
        <v>165000</v>
      </c>
      <c r="O24" s="10">
        <v>0</v>
      </c>
      <c r="P24" s="10">
        <v>0</v>
      </c>
      <c r="Q24" s="10">
        <v>0</v>
      </c>
      <c r="R24" s="10">
        <v>2192520</v>
      </c>
      <c r="S24" s="10">
        <v>175401.60000000001</v>
      </c>
      <c r="T24" s="10">
        <v>2017118.4</v>
      </c>
      <c r="U24" s="10">
        <v>50855.92</v>
      </c>
      <c r="V24" s="10">
        <v>1966262.48</v>
      </c>
      <c r="W24" s="10">
        <v>0</v>
      </c>
      <c r="X24" s="10">
        <v>0</v>
      </c>
      <c r="Y24" s="10">
        <v>760000</v>
      </c>
      <c r="Z24" s="10">
        <v>3</v>
      </c>
      <c r="AA24" s="10">
        <v>111000</v>
      </c>
      <c r="AB24" s="10">
        <v>1</v>
      </c>
      <c r="AC24" s="10">
        <v>29000</v>
      </c>
      <c r="AD24" s="10">
        <v>2866262.48</v>
      </c>
      <c r="AE24" s="10">
        <v>4000</v>
      </c>
      <c r="AF24" s="10">
        <v>2862262.48</v>
      </c>
      <c r="AG24" s="14">
        <v>2000000</v>
      </c>
      <c r="AH24" s="1">
        <v>2</v>
      </c>
      <c r="AI24" s="2" t="str">
        <f t="array" ref="AI24">IF(ROWS(AI$11:AI24)&gt;$AI$3,"",SMALL(IF($AG$11:$AG$34=$AI$2,IF($AH$11:$AH$34=$AH$2,ROW($AH$11:$AH$34)-ROW($AH$11)+1)),ROWS(AI$11:AI24)))</f>
        <v/>
      </c>
      <c r="AJ24" s="45">
        <v>14</v>
      </c>
      <c r="AK24" s="9" t="s">
        <v>16</v>
      </c>
      <c r="AL24" s="58"/>
      <c r="AM24" s="58"/>
      <c r="AN24" s="58"/>
      <c r="AO24" s="58"/>
      <c r="AP24" s="43">
        <v>22</v>
      </c>
      <c r="AQ24" s="45">
        <v>2</v>
      </c>
      <c r="AR24" s="45">
        <v>14</v>
      </c>
      <c r="AS24" s="45">
        <v>352</v>
      </c>
      <c r="AT24" s="10">
        <v>1689600</v>
      </c>
      <c r="AU24" s="10">
        <v>0</v>
      </c>
      <c r="AV24" s="10">
        <v>337920</v>
      </c>
      <c r="AW24" s="10">
        <v>165000</v>
      </c>
      <c r="AX24" s="10">
        <v>0</v>
      </c>
      <c r="AY24" s="10">
        <v>0</v>
      </c>
      <c r="AZ24" s="10">
        <v>0</v>
      </c>
      <c r="BA24" s="10">
        <v>2192520</v>
      </c>
      <c r="BB24" s="10">
        <v>175401.60000000001</v>
      </c>
      <c r="BC24" s="10">
        <v>2017118.4</v>
      </c>
      <c r="BD24" s="10">
        <v>50855.92</v>
      </c>
      <c r="BE24" s="10">
        <v>1966262.48</v>
      </c>
      <c r="BF24" s="10">
        <v>0</v>
      </c>
      <c r="BG24" s="10">
        <v>0</v>
      </c>
      <c r="BH24" s="10">
        <v>760000</v>
      </c>
      <c r="BI24" s="10">
        <v>3</v>
      </c>
      <c r="BJ24" s="10">
        <v>111000</v>
      </c>
      <c r="BK24" s="10">
        <v>1</v>
      </c>
      <c r="BL24" s="10">
        <v>29000</v>
      </c>
      <c r="BM24" s="10">
        <v>2866262.48</v>
      </c>
      <c r="BN24" s="10">
        <v>4000</v>
      </c>
      <c r="BO24" s="10">
        <v>2862262.48</v>
      </c>
    </row>
    <row r="25" spans="1:67" ht="22.5">
      <c r="A25" s="45">
        <v>15</v>
      </c>
      <c r="B25" s="9" t="s">
        <v>17</v>
      </c>
      <c r="C25" s="43"/>
      <c r="D25" s="15"/>
      <c r="E25" s="43"/>
      <c r="F25" s="45"/>
      <c r="G25" s="43">
        <v>22</v>
      </c>
      <c r="H25" s="45">
        <v>2</v>
      </c>
      <c r="I25" s="45">
        <v>14</v>
      </c>
      <c r="J25" s="45">
        <v>352</v>
      </c>
      <c r="K25" s="10">
        <v>1689600</v>
      </c>
      <c r="L25" s="10">
        <v>29000</v>
      </c>
      <c r="M25" s="10">
        <v>337920</v>
      </c>
      <c r="N25" s="10">
        <v>165000</v>
      </c>
      <c r="O25" s="10">
        <v>0</v>
      </c>
      <c r="P25" s="10">
        <v>0</v>
      </c>
      <c r="Q25" s="10">
        <v>0</v>
      </c>
      <c r="R25" s="10">
        <v>2221520</v>
      </c>
      <c r="S25" s="10">
        <v>177721.60000000001</v>
      </c>
      <c r="T25" s="10">
        <v>2043798.4</v>
      </c>
      <c r="U25" s="10">
        <v>52189.919999999998</v>
      </c>
      <c r="V25" s="10">
        <v>1991608.48</v>
      </c>
      <c r="W25" s="10">
        <v>666456</v>
      </c>
      <c r="X25" s="10">
        <v>0</v>
      </c>
      <c r="Y25" s="10">
        <v>760000</v>
      </c>
      <c r="Z25" s="10">
        <v>3</v>
      </c>
      <c r="AA25" s="10">
        <v>111000</v>
      </c>
      <c r="AB25" s="10">
        <v>1</v>
      </c>
      <c r="AC25" s="10">
        <v>29000</v>
      </c>
      <c r="AD25" s="10">
        <v>3558064.48</v>
      </c>
      <c r="AE25" s="10">
        <v>4000</v>
      </c>
      <c r="AF25" s="10">
        <v>3554064.48</v>
      </c>
      <c r="AG25" s="14">
        <v>2000000</v>
      </c>
      <c r="AH25" s="1">
        <v>2</v>
      </c>
      <c r="AI25" s="2" t="str">
        <f t="array" ref="AI25">IF(ROWS(AI$11:AI25)&gt;$AI$3,"",SMALL(IF($AG$11:$AG$34=$AI$2,IF($AH$11:$AH$34=$AH$2,ROW($AH$11:$AH$34)-ROW($AH$11)+1)),ROWS(AI$11:AI25)))</f>
        <v/>
      </c>
      <c r="AJ25" s="45">
        <v>15</v>
      </c>
      <c r="AK25" s="9" t="s">
        <v>17</v>
      </c>
      <c r="AL25" s="58"/>
      <c r="AM25" s="58"/>
      <c r="AN25" s="58"/>
      <c r="AO25" s="58"/>
      <c r="AP25" s="43">
        <v>22</v>
      </c>
      <c r="AQ25" s="45">
        <v>2</v>
      </c>
      <c r="AR25" s="45">
        <v>14</v>
      </c>
      <c r="AS25" s="45">
        <v>352</v>
      </c>
      <c r="AT25" s="10">
        <v>1689600</v>
      </c>
      <c r="AU25" s="10">
        <v>29000</v>
      </c>
      <c r="AV25" s="10">
        <v>337920</v>
      </c>
      <c r="AW25" s="10">
        <v>165000</v>
      </c>
      <c r="AX25" s="10">
        <v>0</v>
      </c>
      <c r="AY25" s="10">
        <v>0</v>
      </c>
      <c r="AZ25" s="10">
        <v>0</v>
      </c>
      <c r="BA25" s="10">
        <v>2221520</v>
      </c>
      <c r="BB25" s="10">
        <v>177721.60000000001</v>
      </c>
      <c r="BC25" s="10">
        <v>2043798.4</v>
      </c>
      <c r="BD25" s="10">
        <v>52189.919999999998</v>
      </c>
      <c r="BE25" s="10">
        <v>1991608.48</v>
      </c>
      <c r="BF25" s="10">
        <v>666456</v>
      </c>
      <c r="BG25" s="10">
        <v>0</v>
      </c>
      <c r="BH25" s="10">
        <v>760000</v>
      </c>
      <c r="BI25" s="10">
        <v>3</v>
      </c>
      <c r="BJ25" s="10">
        <v>111000</v>
      </c>
      <c r="BK25" s="10">
        <v>1</v>
      </c>
      <c r="BL25" s="10">
        <v>29000</v>
      </c>
      <c r="BM25" s="10">
        <v>3558064.48</v>
      </c>
      <c r="BN25" s="10">
        <v>4000</v>
      </c>
      <c r="BO25" s="10">
        <v>3554064.48</v>
      </c>
    </row>
    <row r="26" spans="1:67" ht="22.5">
      <c r="A26" s="45">
        <v>16</v>
      </c>
      <c r="B26" s="9" t="s">
        <v>18</v>
      </c>
      <c r="C26" s="43"/>
      <c r="D26" s="15"/>
      <c r="E26" s="43"/>
      <c r="F26" s="45"/>
      <c r="G26" s="43">
        <v>27</v>
      </c>
      <c r="H26" s="45">
        <v>2</v>
      </c>
      <c r="I26" s="45">
        <v>14</v>
      </c>
      <c r="J26" s="45">
        <v>352</v>
      </c>
      <c r="K26" s="10">
        <v>1689600</v>
      </c>
      <c r="L26" s="10">
        <v>29000</v>
      </c>
      <c r="M26" s="10">
        <v>337920</v>
      </c>
      <c r="N26" s="10">
        <v>270000</v>
      </c>
      <c r="O26" s="10">
        <v>0</v>
      </c>
      <c r="P26" s="10">
        <v>0</v>
      </c>
      <c r="Q26" s="10">
        <v>0</v>
      </c>
      <c r="R26" s="10">
        <v>2326520</v>
      </c>
      <c r="S26" s="10">
        <v>186121.60000000001</v>
      </c>
      <c r="T26" s="10">
        <v>2140398.4</v>
      </c>
      <c r="U26" s="10">
        <v>57019.92</v>
      </c>
      <c r="V26" s="10">
        <v>2083378.48</v>
      </c>
      <c r="W26" s="10">
        <v>0</v>
      </c>
      <c r="X26" s="10">
        <v>0</v>
      </c>
      <c r="Y26" s="10">
        <v>760000</v>
      </c>
      <c r="Z26" s="10">
        <v>0</v>
      </c>
      <c r="AA26" s="10">
        <v>0</v>
      </c>
      <c r="AB26" s="10">
        <v>0</v>
      </c>
      <c r="AC26" s="10">
        <v>0</v>
      </c>
      <c r="AD26" s="10">
        <v>2843378.48</v>
      </c>
      <c r="AE26" s="10">
        <v>4000</v>
      </c>
      <c r="AF26" s="10">
        <v>2839378.48</v>
      </c>
      <c r="AG26" s="14">
        <v>1000000</v>
      </c>
      <c r="AH26" s="1">
        <v>1</v>
      </c>
      <c r="AI26" s="2" t="str">
        <f t="array" ref="AI26">IF(ROWS(AI$11:AI26)&gt;$AI$3,"",SMALL(IF($AG$11:$AG$34=$AI$2,IF($AH$11:$AH$34=$AH$2,ROW($AH$11:$AH$34)-ROW($AH$11)+1)),ROWS(AI$11:AI26)))</f>
        <v/>
      </c>
      <c r="AJ26" s="45">
        <v>16</v>
      </c>
      <c r="AK26" s="9" t="s">
        <v>18</v>
      </c>
      <c r="AL26" s="58"/>
      <c r="AM26" s="58"/>
      <c r="AN26" s="58"/>
      <c r="AO26" s="58"/>
      <c r="AP26" s="43">
        <v>27</v>
      </c>
      <c r="AQ26" s="45">
        <v>2</v>
      </c>
      <c r="AR26" s="45">
        <v>14</v>
      </c>
      <c r="AS26" s="45">
        <v>352</v>
      </c>
      <c r="AT26" s="10">
        <v>1689600</v>
      </c>
      <c r="AU26" s="10">
        <v>29000</v>
      </c>
      <c r="AV26" s="10">
        <v>337920</v>
      </c>
      <c r="AW26" s="10">
        <v>270000</v>
      </c>
      <c r="AX26" s="10">
        <v>0</v>
      </c>
      <c r="AY26" s="10">
        <v>0</v>
      </c>
      <c r="AZ26" s="10">
        <v>0</v>
      </c>
      <c r="BA26" s="10">
        <v>2326520</v>
      </c>
      <c r="BB26" s="10">
        <v>186121.60000000001</v>
      </c>
      <c r="BC26" s="10">
        <v>2140398.4</v>
      </c>
      <c r="BD26" s="10">
        <v>57019.92</v>
      </c>
      <c r="BE26" s="10">
        <v>2083378.48</v>
      </c>
      <c r="BF26" s="10">
        <v>0</v>
      </c>
      <c r="BG26" s="10">
        <v>0</v>
      </c>
      <c r="BH26" s="10">
        <v>760000</v>
      </c>
      <c r="BI26" s="10">
        <v>0</v>
      </c>
      <c r="BJ26" s="10">
        <v>0</v>
      </c>
      <c r="BK26" s="10">
        <v>0</v>
      </c>
      <c r="BL26" s="10">
        <v>0</v>
      </c>
      <c r="BM26" s="10">
        <v>2843378.48</v>
      </c>
      <c r="BN26" s="10">
        <v>4000</v>
      </c>
      <c r="BO26" s="10">
        <v>2839378.48</v>
      </c>
    </row>
    <row r="27" spans="1:67" ht="22.5">
      <c r="A27" s="45">
        <v>17</v>
      </c>
      <c r="B27" s="9" t="s">
        <v>19</v>
      </c>
      <c r="C27" s="43"/>
      <c r="D27" s="15"/>
      <c r="E27" s="43"/>
      <c r="F27" s="45"/>
      <c r="G27" s="43">
        <v>21</v>
      </c>
      <c r="H27" s="45">
        <v>2</v>
      </c>
      <c r="I27" s="45">
        <v>13</v>
      </c>
      <c r="J27" s="45">
        <v>339</v>
      </c>
      <c r="K27" s="10">
        <v>1627200</v>
      </c>
      <c r="L27" s="10">
        <v>98000</v>
      </c>
      <c r="M27" s="10">
        <v>325440</v>
      </c>
      <c r="N27" s="10">
        <v>157500</v>
      </c>
      <c r="O27" s="10">
        <v>0</v>
      </c>
      <c r="P27" s="10">
        <v>0</v>
      </c>
      <c r="Q27" s="10">
        <v>0</v>
      </c>
      <c r="R27" s="10">
        <v>2208140</v>
      </c>
      <c r="S27" s="10">
        <v>176651.2</v>
      </c>
      <c r="T27" s="10">
        <v>2031488.8</v>
      </c>
      <c r="U27" s="10">
        <v>51574.44</v>
      </c>
      <c r="V27" s="10">
        <v>1979914.36</v>
      </c>
      <c r="W27" s="10">
        <v>662442</v>
      </c>
      <c r="X27" s="10">
        <v>0</v>
      </c>
      <c r="Y27" s="10">
        <v>760000</v>
      </c>
      <c r="Z27" s="10">
        <v>3</v>
      </c>
      <c r="AA27" s="10">
        <v>111000</v>
      </c>
      <c r="AB27" s="10">
        <v>1</v>
      </c>
      <c r="AC27" s="10">
        <v>29000</v>
      </c>
      <c r="AD27" s="10">
        <v>3542356.3600000003</v>
      </c>
      <c r="AE27" s="10">
        <v>4000</v>
      </c>
      <c r="AF27" s="10">
        <v>3538356.3600000003</v>
      </c>
      <c r="AG27" s="14">
        <v>3000000</v>
      </c>
      <c r="AH27" s="1">
        <v>3</v>
      </c>
      <c r="AI27" s="2" t="str">
        <f t="array" ref="AI27">IF(ROWS(AI$11:AI27)&gt;$AI$3,"",SMALL(IF($AG$11:$AG$34=$AI$2,IF($AH$11:$AH$34=$AH$2,ROW($AH$11:$AH$34)-ROW($AH$11)+1)),ROWS(AI$11:AI27)))</f>
        <v/>
      </c>
      <c r="AJ27" s="45">
        <v>17</v>
      </c>
      <c r="AK27" s="9" t="s">
        <v>19</v>
      </c>
      <c r="AL27" s="58"/>
      <c r="AM27" s="58"/>
      <c r="AN27" s="58"/>
      <c r="AO27" s="58"/>
      <c r="AP27" s="43">
        <v>21</v>
      </c>
      <c r="AQ27" s="45">
        <v>2</v>
      </c>
      <c r="AR27" s="45">
        <v>13</v>
      </c>
      <c r="AS27" s="45">
        <v>339</v>
      </c>
      <c r="AT27" s="10">
        <v>1627200</v>
      </c>
      <c r="AU27" s="10">
        <v>98000</v>
      </c>
      <c r="AV27" s="10">
        <v>325440</v>
      </c>
      <c r="AW27" s="10">
        <v>157500</v>
      </c>
      <c r="AX27" s="10">
        <v>0</v>
      </c>
      <c r="AY27" s="10">
        <v>0</v>
      </c>
      <c r="AZ27" s="10">
        <v>0</v>
      </c>
      <c r="BA27" s="10">
        <v>2208140</v>
      </c>
      <c r="BB27" s="10">
        <v>176651.2</v>
      </c>
      <c r="BC27" s="10">
        <v>2031488.8</v>
      </c>
      <c r="BD27" s="10">
        <v>51574.44</v>
      </c>
      <c r="BE27" s="10">
        <v>1979914.36</v>
      </c>
      <c r="BF27" s="10">
        <v>662442</v>
      </c>
      <c r="BG27" s="10">
        <v>0</v>
      </c>
      <c r="BH27" s="10">
        <v>760000</v>
      </c>
      <c r="BI27" s="10">
        <v>3</v>
      </c>
      <c r="BJ27" s="10">
        <v>111000</v>
      </c>
      <c r="BK27" s="10">
        <v>1</v>
      </c>
      <c r="BL27" s="10">
        <v>29000</v>
      </c>
      <c r="BM27" s="10">
        <v>3542356.3600000003</v>
      </c>
      <c r="BN27" s="10">
        <v>4000</v>
      </c>
      <c r="BO27" s="10">
        <v>3538356.3600000003</v>
      </c>
    </row>
    <row r="28" spans="1:67" ht="22.5">
      <c r="A28" s="45">
        <v>18</v>
      </c>
      <c r="B28" s="9" t="s">
        <v>20</v>
      </c>
      <c r="C28" s="43"/>
      <c r="D28" s="15"/>
      <c r="E28" s="43"/>
      <c r="F28" s="45"/>
      <c r="G28" s="43">
        <v>21</v>
      </c>
      <c r="H28" s="45">
        <v>2</v>
      </c>
      <c r="I28" s="45">
        <v>13</v>
      </c>
      <c r="J28" s="45">
        <v>339</v>
      </c>
      <c r="K28" s="10">
        <v>1627200</v>
      </c>
      <c r="L28" s="10">
        <v>59000</v>
      </c>
      <c r="M28" s="10">
        <v>325440</v>
      </c>
      <c r="N28" s="10">
        <v>157500</v>
      </c>
      <c r="O28" s="10">
        <v>0</v>
      </c>
      <c r="P28" s="10">
        <v>0</v>
      </c>
      <c r="Q28" s="10">
        <v>0</v>
      </c>
      <c r="R28" s="10">
        <v>2169140</v>
      </c>
      <c r="S28" s="10">
        <v>173531.2</v>
      </c>
      <c r="T28" s="10">
        <v>1995608.8</v>
      </c>
      <c r="U28" s="10">
        <v>49780.44</v>
      </c>
      <c r="V28" s="10">
        <v>1945828.36</v>
      </c>
      <c r="W28" s="10">
        <v>0</v>
      </c>
      <c r="X28" s="10">
        <v>0</v>
      </c>
      <c r="Y28" s="10">
        <v>760000</v>
      </c>
      <c r="Z28" s="10">
        <v>3</v>
      </c>
      <c r="AA28" s="10">
        <v>111000</v>
      </c>
      <c r="AB28" s="10">
        <v>1</v>
      </c>
      <c r="AC28" s="10">
        <v>29000</v>
      </c>
      <c r="AD28" s="10">
        <v>2845828.3600000003</v>
      </c>
      <c r="AE28" s="10">
        <v>4000</v>
      </c>
      <c r="AF28" s="10">
        <v>2841828.3600000003</v>
      </c>
      <c r="AG28" s="14">
        <v>1000000</v>
      </c>
      <c r="AH28" s="1">
        <v>1</v>
      </c>
      <c r="AI28" s="2" t="str">
        <f t="array" ref="AI28">IF(ROWS(AI$11:AI28)&gt;$AI$3,"",SMALL(IF($AG$11:$AG$34=$AI$2,IF($AH$11:$AH$34=$AH$2,ROW($AH$11:$AH$34)-ROW($AH$11)+1)),ROWS(AI$11:AI28)))</f>
        <v/>
      </c>
      <c r="AJ28" s="45">
        <v>18</v>
      </c>
      <c r="AK28" s="9" t="s">
        <v>20</v>
      </c>
      <c r="AL28" s="58"/>
      <c r="AM28" s="58"/>
      <c r="AN28" s="58"/>
      <c r="AO28" s="58"/>
      <c r="AP28" s="43">
        <v>21</v>
      </c>
      <c r="AQ28" s="45">
        <v>2</v>
      </c>
      <c r="AR28" s="45">
        <v>13</v>
      </c>
      <c r="AS28" s="45">
        <v>339</v>
      </c>
      <c r="AT28" s="10">
        <v>1627200</v>
      </c>
      <c r="AU28" s="10">
        <v>59000</v>
      </c>
      <c r="AV28" s="10">
        <v>325440</v>
      </c>
      <c r="AW28" s="10">
        <v>157500</v>
      </c>
      <c r="AX28" s="10">
        <v>0</v>
      </c>
      <c r="AY28" s="10">
        <v>0</v>
      </c>
      <c r="AZ28" s="10">
        <v>0</v>
      </c>
      <c r="BA28" s="10">
        <v>2169140</v>
      </c>
      <c r="BB28" s="10">
        <v>173531.2</v>
      </c>
      <c r="BC28" s="10">
        <v>1995608.8</v>
      </c>
      <c r="BD28" s="10">
        <v>49780.44</v>
      </c>
      <c r="BE28" s="10">
        <v>1945828.36</v>
      </c>
      <c r="BF28" s="10">
        <v>0</v>
      </c>
      <c r="BG28" s="10">
        <v>0</v>
      </c>
      <c r="BH28" s="10">
        <v>760000</v>
      </c>
      <c r="BI28" s="10">
        <v>3</v>
      </c>
      <c r="BJ28" s="10">
        <v>111000</v>
      </c>
      <c r="BK28" s="10">
        <v>1</v>
      </c>
      <c r="BL28" s="10">
        <v>29000</v>
      </c>
      <c r="BM28" s="10">
        <v>2845828.3600000003</v>
      </c>
      <c r="BN28" s="10">
        <v>4000</v>
      </c>
      <c r="BO28" s="10">
        <v>2841828.3600000003</v>
      </c>
    </row>
    <row r="29" spans="1:67" ht="22.5">
      <c r="A29" s="45">
        <v>19</v>
      </c>
      <c r="B29" s="9" t="s">
        <v>21</v>
      </c>
      <c r="C29" s="43"/>
      <c r="D29" s="15"/>
      <c r="E29" s="43"/>
      <c r="F29" s="45"/>
      <c r="G29" s="43">
        <v>21</v>
      </c>
      <c r="H29" s="45">
        <v>2</v>
      </c>
      <c r="I29" s="45">
        <v>13</v>
      </c>
      <c r="J29" s="45">
        <v>339</v>
      </c>
      <c r="K29" s="10">
        <v>1627200</v>
      </c>
      <c r="L29" s="10">
        <v>59000</v>
      </c>
      <c r="M29" s="10">
        <v>325440</v>
      </c>
      <c r="N29" s="10">
        <v>157500</v>
      </c>
      <c r="O29" s="10">
        <v>0</v>
      </c>
      <c r="P29" s="10">
        <v>0</v>
      </c>
      <c r="Q29" s="10">
        <v>0</v>
      </c>
      <c r="R29" s="10">
        <v>2169140</v>
      </c>
      <c r="S29" s="10">
        <v>173531.2</v>
      </c>
      <c r="T29" s="10">
        <v>1995608.8</v>
      </c>
      <c r="U29" s="10">
        <v>49780.44</v>
      </c>
      <c r="V29" s="10">
        <v>1945828.36</v>
      </c>
      <c r="W29" s="10">
        <v>650742</v>
      </c>
      <c r="X29" s="10">
        <v>0</v>
      </c>
      <c r="Y29" s="10">
        <v>760000</v>
      </c>
      <c r="Z29" s="10">
        <v>3</v>
      </c>
      <c r="AA29" s="10">
        <v>111000</v>
      </c>
      <c r="AB29" s="10">
        <v>0</v>
      </c>
      <c r="AC29" s="10">
        <v>0</v>
      </c>
      <c r="AD29" s="10">
        <v>3467570.3600000003</v>
      </c>
      <c r="AE29" s="10">
        <v>4000</v>
      </c>
      <c r="AF29" s="10">
        <v>3463570.3600000003</v>
      </c>
      <c r="AG29" s="14">
        <v>1000000</v>
      </c>
      <c r="AH29" s="1">
        <v>1</v>
      </c>
      <c r="AI29" s="2" t="str">
        <f t="array" ref="AI29">IF(ROWS(AI$11:AI29)&gt;$AI$3,"",SMALL(IF($AG$11:$AG$34=$AI$2,IF($AH$11:$AH$34=$AH$2,ROW($AH$11:$AH$34)-ROW($AH$11)+1)),ROWS(AI$11:AI29)))</f>
        <v/>
      </c>
      <c r="AJ29" s="45">
        <v>19</v>
      </c>
      <c r="AK29" s="9" t="s">
        <v>21</v>
      </c>
      <c r="AL29" s="58"/>
      <c r="AM29" s="58"/>
      <c r="AN29" s="58"/>
      <c r="AO29" s="58"/>
      <c r="AP29" s="43">
        <v>21</v>
      </c>
      <c r="AQ29" s="45">
        <v>2</v>
      </c>
      <c r="AR29" s="45">
        <v>13</v>
      </c>
      <c r="AS29" s="45">
        <v>339</v>
      </c>
      <c r="AT29" s="10">
        <v>1627200</v>
      </c>
      <c r="AU29" s="10">
        <v>59000</v>
      </c>
      <c r="AV29" s="10">
        <v>325440</v>
      </c>
      <c r="AW29" s="10">
        <v>157500</v>
      </c>
      <c r="AX29" s="10">
        <v>0</v>
      </c>
      <c r="AY29" s="10">
        <v>0</v>
      </c>
      <c r="AZ29" s="10">
        <v>0</v>
      </c>
      <c r="BA29" s="10">
        <v>2169140</v>
      </c>
      <c r="BB29" s="10">
        <v>173531.2</v>
      </c>
      <c r="BC29" s="10">
        <v>1995608.8</v>
      </c>
      <c r="BD29" s="10">
        <v>49780.44</v>
      </c>
      <c r="BE29" s="10">
        <v>1945828.36</v>
      </c>
      <c r="BF29" s="10">
        <v>650742</v>
      </c>
      <c r="BG29" s="10">
        <v>0</v>
      </c>
      <c r="BH29" s="10">
        <v>760000</v>
      </c>
      <c r="BI29" s="10">
        <v>3</v>
      </c>
      <c r="BJ29" s="10">
        <v>111000</v>
      </c>
      <c r="BK29" s="10">
        <v>0</v>
      </c>
      <c r="BL29" s="10">
        <v>0</v>
      </c>
      <c r="BM29" s="10">
        <v>3467570.3600000003</v>
      </c>
      <c r="BN29" s="10">
        <v>4000</v>
      </c>
      <c r="BO29" s="10">
        <v>3463570.3600000003</v>
      </c>
    </row>
    <row r="30" spans="1:67" ht="22.5">
      <c r="A30" s="45">
        <v>20</v>
      </c>
      <c r="B30" s="9" t="s">
        <v>22</v>
      </c>
      <c r="C30" s="43"/>
      <c r="D30" s="15"/>
      <c r="E30" s="43"/>
      <c r="F30" s="45"/>
      <c r="G30" s="43">
        <v>20</v>
      </c>
      <c r="H30" s="45">
        <v>2</v>
      </c>
      <c r="I30" s="45">
        <v>13</v>
      </c>
      <c r="J30" s="45">
        <v>339</v>
      </c>
      <c r="K30" s="10">
        <v>1627200</v>
      </c>
      <c r="L30" s="10">
        <v>0</v>
      </c>
      <c r="M30" s="10">
        <v>325440</v>
      </c>
      <c r="N30" s="10">
        <v>150000</v>
      </c>
      <c r="O30" s="10">
        <v>0</v>
      </c>
      <c r="P30" s="10">
        <v>0</v>
      </c>
      <c r="Q30" s="10">
        <v>0</v>
      </c>
      <c r="R30" s="10">
        <v>2102640</v>
      </c>
      <c r="S30" s="10">
        <v>168211.20000000001</v>
      </c>
      <c r="T30" s="10">
        <v>1934428.8</v>
      </c>
      <c r="U30" s="10">
        <v>46721.440000000002</v>
      </c>
      <c r="V30" s="10">
        <v>1887707.36</v>
      </c>
      <c r="W30" s="10">
        <v>0</v>
      </c>
      <c r="X30" s="10">
        <v>0</v>
      </c>
      <c r="Y30" s="10">
        <v>760000</v>
      </c>
      <c r="Z30" s="10">
        <v>2</v>
      </c>
      <c r="AA30" s="10">
        <v>74000</v>
      </c>
      <c r="AB30" s="10">
        <v>1</v>
      </c>
      <c r="AC30" s="10">
        <v>29000</v>
      </c>
      <c r="AD30" s="10">
        <v>2750707.3600000003</v>
      </c>
      <c r="AE30" s="10">
        <v>4000</v>
      </c>
      <c r="AF30" s="10">
        <v>2746707.3600000003</v>
      </c>
      <c r="AG30" s="14">
        <v>1000000</v>
      </c>
      <c r="AH30" s="1">
        <v>1</v>
      </c>
      <c r="AI30" s="2" t="str">
        <f t="array" ref="AI30">IF(ROWS(AI$11:AI30)&gt;$AI$3,"",SMALL(IF($AG$11:$AG$34=$AI$2,IF($AH$11:$AH$34=$AH$2,ROW($AH$11:$AH$34)-ROW($AH$11)+1)),ROWS(AI$11:AI30)))</f>
        <v/>
      </c>
      <c r="AJ30" s="45">
        <v>20</v>
      </c>
      <c r="AK30" s="9" t="s">
        <v>22</v>
      </c>
      <c r="AL30" s="58"/>
      <c r="AM30" s="58"/>
      <c r="AN30" s="58"/>
      <c r="AO30" s="58"/>
      <c r="AP30" s="43">
        <v>20</v>
      </c>
      <c r="AQ30" s="45">
        <v>2</v>
      </c>
      <c r="AR30" s="45">
        <v>13</v>
      </c>
      <c r="AS30" s="45">
        <v>339</v>
      </c>
      <c r="AT30" s="10">
        <v>1627200</v>
      </c>
      <c r="AU30" s="10">
        <v>0</v>
      </c>
      <c r="AV30" s="10">
        <v>325440</v>
      </c>
      <c r="AW30" s="10">
        <v>150000</v>
      </c>
      <c r="AX30" s="10">
        <v>0</v>
      </c>
      <c r="AY30" s="10">
        <v>0</v>
      </c>
      <c r="AZ30" s="10">
        <v>0</v>
      </c>
      <c r="BA30" s="10">
        <v>2102640</v>
      </c>
      <c r="BB30" s="10">
        <v>168211.20000000001</v>
      </c>
      <c r="BC30" s="10">
        <v>1934428.8</v>
      </c>
      <c r="BD30" s="10">
        <v>46721.440000000002</v>
      </c>
      <c r="BE30" s="10">
        <v>1887707.36</v>
      </c>
      <c r="BF30" s="10">
        <v>0</v>
      </c>
      <c r="BG30" s="10">
        <v>0</v>
      </c>
      <c r="BH30" s="10">
        <v>760000</v>
      </c>
      <c r="BI30" s="10">
        <v>2</v>
      </c>
      <c r="BJ30" s="10">
        <v>74000</v>
      </c>
      <c r="BK30" s="10">
        <v>1</v>
      </c>
      <c r="BL30" s="10">
        <v>29000</v>
      </c>
      <c r="BM30" s="10">
        <v>2750707.3600000003</v>
      </c>
      <c r="BN30" s="10">
        <v>4000</v>
      </c>
      <c r="BO30" s="10">
        <v>2746707.3600000003</v>
      </c>
    </row>
    <row r="31" spans="1:67" ht="22.5">
      <c r="A31" s="45">
        <v>21</v>
      </c>
      <c r="B31" s="9" t="s">
        <v>23</v>
      </c>
      <c r="C31" s="43"/>
      <c r="D31" s="15"/>
      <c r="E31" s="43"/>
      <c r="F31" s="45"/>
      <c r="G31" s="43">
        <v>22</v>
      </c>
      <c r="H31" s="45">
        <v>2</v>
      </c>
      <c r="I31" s="45">
        <v>13</v>
      </c>
      <c r="J31" s="45">
        <v>339</v>
      </c>
      <c r="K31" s="10">
        <v>1627200</v>
      </c>
      <c r="L31" s="10">
        <v>0</v>
      </c>
      <c r="M31" s="10">
        <v>325440</v>
      </c>
      <c r="N31" s="10">
        <v>165000</v>
      </c>
      <c r="O31" s="10">
        <v>0</v>
      </c>
      <c r="P31" s="10">
        <v>0</v>
      </c>
      <c r="Q31" s="10">
        <v>0</v>
      </c>
      <c r="R31" s="10">
        <v>2117640</v>
      </c>
      <c r="S31" s="10">
        <v>169411.20000000001</v>
      </c>
      <c r="T31" s="10">
        <v>1948228.8</v>
      </c>
      <c r="U31" s="10">
        <v>47411.44</v>
      </c>
      <c r="V31" s="10">
        <v>1900817.36</v>
      </c>
      <c r="W31" s="10">
        <v>0</v>
      </c>
      <c r="X31" s="10">
        <v>0</v>
      </c>
      <c r="Y31" s="10">
        <v>760000</v>
      </c>
      <c r="Z31" s="10">
        <v>1</v>
      </c>
      <c r="AA31" s="10">
        <v>37000</v>
      </c>
      <c r="AB31" s="10">
        <v>0</v>
      </c>
      <c r="AC31" s="10">
        <v>0</v>
      </c>
      <c r="AD31" s="10">
        <v>2697817.3600000003</v>
      </c>
      <c r="AE31" s="10">
        <v>4000</v>
      </c>
      <c r="AF31" s="10">
        <v>2693817.3600000003</v>
      </c>
      <c r="AG31" s="14">
        <v>2000000</v>
      </c>
      <c r="AH31" s="1">
        <v>2</v>
      </c>
      <c r="AI31" s="2" t="str">
        <f t="array" ref="AI31">IF(ROWS(AI$11:AI31)&gt;$AI$3,"",SMALL(IF($AG$11:$AG$34=$AI$2,IF($AH$11:$AH$34=$AH$2,ROW($AH$11:$AH$34)-ROW($AH$11)+1)),ROWS(AI$11:AI31)))</f>
        <v/>
      </c>
      <c r="AJ31" s="45">
        <v>21</v>
      </c>
      <c r="AK31" s="9" t="s">
        <v>23</v>
      </c>
      <c r="AL31" s="58"/>
      <c r="AM31" s="58"/>
      <c r="AN31" s="58"/>
      <c r="AO31" s="58"/>
      <c r="AP31" s="43">
        <v>22</v>
      </c>
      <c r="AQ31" s="45">
        <v>2</v>
      </c>
      <c r="AR31" s="45">
        <v>13</v>
      </c>
      <c r="AS31" s="45">
        <v>339</v>
      </c>
      <c r="AT31" s="10">
        <v>1627200</v>
      </c>
      <c r="AU31" s="10">
        <v>0</v>
      </c>
      <c r="AV31" s="10">
        <v>325440</v>
      </c>
      <c r="AW31" s="10">
        <v>165000</v>
      </c>
      <c r="AX31" s="10">
        <v>0</v>
      </c>
      <c r="AY31" s="10">
        <v>0</v>
      </c>
      <c r="AZ31" s="10">
        <v>0</v>
      </c>
      <c r="BA31" s="10">
        <v>2117640</v>
      </c>
      <c r="BB31" s="10">
        <v>169411.20000000001</v>
      </c>
      <c r="BC31" s="10">
        <v>1948228.8</v>
      </c>
      <c r="BD31" s="10">
        <v>47411.44</v>
      </c>
      <c r="BE31" s="10">
        <v>1900817.36</v>
      </c>
      <c r="BF31" s="10">
        <v>0</v>
      </c>
      <c r="BG31" s="10">
        <v>0</v>
      </c>
      <c r="BH31" s="10">
        <v>760000</v>
      </c>
      <c r="BI31" s="10">
        <v>1</v>
      </c>
      <c r="BJ31" s="10">
        <v>37000</v>
      </c>
      <c r="BK31" s="10">
        <v>0</v>
      </c>
      <c r="BL31" s="10">
        <v>0</v>
      </c>
      <c r="BM31" s="10">
        <v>2697817.3600000003</v>
      </c>
      <c r="BN31" s="10">
        <v>4000</v>
      </c>
      <c r="BO31" s="10">
        <v>2693817.3600000003</v>
      </c>
    </row>
    <row r="32" spans="1:67" ht="22.5">
      <c r="A32" s="45">
        <v>22</v>
      </c>
      <c r="B32" s="9" t="s">
        <v>24</v>
      </c>
      <c r="C32" s="43"/>
      <c r="D32" s="15"/>
      <c r="E32" s="43"/>
      <c r="F32" s="45"/>
      <c r="G32" s="43">
        <v>29</v>
      </c>
      <c r="H32" s="45">
        <v>2</v>
      </c>
      <c r="I32" s="45">
        <v>12</v>
      </c>
      <c r="J32" s="45">
        <v>326</v>
      </c>
      <c r="K32" s="10">
        <v>1564800</v>
      </c>
      <c r="L32" s="10">
        <v>98000</v>
      </c>
      <c r="M32" s="10">
        <v>312960</v>
      </c>
      <c r="N32" s="10">
        <v>290000</v>
      </c>
      <c r="O32" s="10">
        <v>0</v>
      </c>
      <c r="P32" s="10">
        <v>0</v>
      </c>
      <c r="Q32" s="10">
        <v>0</v>
      </c>
      <c r="R32" s="10">
        <v>2265760</v>
      </c>
      <c r="S32" s="10">
        <v>181260.80000000002</v>
      </c>
      <c r="T32" s="10">
        <v>2084499.2</v>
      </c>
      <c r="U32" s="10">
        <v>54224.959999999999</v>
      </c>
      <c r="V32" s="10">
        <v>2030274.24</v>
      </c>
      <c r="W32" s="10">
        <v>906304</v>
      </c>
      <c r="X32" s="10">
        <v>0</v>
      </c>
      <c r="Y32" s="10">
        <v>760000</v>
      </c>
      <c r="Z32" s="10">
        <v>2</v>
      </c>
      <c r="AA32" s="10">
        <v>74000</v>
      </c>
      <c r="AB32" s="10">
        <v>1</v>
      </c>
      <c r="AC32" s="10">
        <v>29000</v>
      </c>
      <c r="AD32" s="10">
        <v>3799578.24</v>
      </c>
      <c r="AE32" s="10">
        <v>4000</v>
      </c>
      <c r="AF32" s="10">
        <v>3795578.24</v>
      </c>
      <c r="AG32" s="14">
        <v>2000000</v>
      </c>
      <c r="AH32" s="1">
        <v>2</v>
      </c>
      <c r="AI32" s="2" t="str">
        <f t="array" ref="AI32">IF(ROWS(AI$11:AI32)&gt;$AI$3,"",SMALL(IF($AG$11:$AG$34=$AI$2,IF($AH$11:$AH$34=$AH$2,ROW($AH$11:$AH$34)-ROW($AH$11)+1)),ROWS(AI$11:AI32)))</f>
        <v/>
      </c>
      <c r="AJ32" s="45">
        <v>22</v>
      </c>
      <c r="AK32" s="9" t="s">
        <v>24</v>
      </c>
      <c r="AL32" s="58"/>
      <c r="AM32" s="58"/>
      <c r="AN32" s="58"/>
      <c r="AO32" s="58"/>
      <c r="AP32" s="43">
        <v>29</v>
      </c>
      <c r="AQ32" s="45">
        <v>2</v>
      </c>
      <c r="AR32" s="45">
        <v>12</v>
      </c>
      <c r="AS32" s="45">
        <v>326</v>
      </c>
      <c r="AT32" s="10">
        <v>1564800</v>
      </c>
      <c r="AU32" s="10">
        <v>98000</v>
      </c>
      <c r="AV32" s="10">
        <v>312960</v>
      </c>
      <c r="AW32" s="10">
        <v>290000</v>
      </c>
      <c r="AX32" s="10">
        <v>0</v>
      </c>
      <c r="AY32" s="10">
        <v>0</v>
      </c>
      <c r="AZ32" s="10">
        <v>0</v>
      </c>
      <c r="BA32" s="10">
        <v>2265760</v>
      </c>
      <c r="BB32" s="10">
        <v>181260.80000000002</v>
      </c>
      <c r="BC32" s="10">
        <v>2084499.2</v>
      </c>
      <c r="BD32" s="10">
        <v>54224.959999999999</v>
      </c>
      <c r="BE32" s="10">
        <v>2030274.24</v>
      </c>
      <c r="BF32" s="10">
        <v>906304</v>
      </c>
      <c r="BG32" s="10">
        <v>0</v>
      </c>
      <c r="BH32" s="10">
        <v>760000</v>
      </c>
      <c r="BI32" s="10">
        <v>2</v>
      </c>
      <c r="BJ32" s="10">
        <v>74000</v>
      </c>
      <c r="BK32" s="10">
        <v>1</v>
      </c>
      <c r="BL32" s="10">
        <v>29000</v>
      </c>
      <c r="BM32" s="10">
        <v>3799578.24</v>
      </c>
      <c r="BN32" s="10">
        <v>4000</v>
      </c>
      <c r="BO32" s="10">
        <v>3795578.24</v>
      </c>
    </row>
    <row r="33" spans="1:67" ht="22.5">
      <c r="A33" s="45">
        <v>23</v>
      </c>
      <c r="B33" s="9" t="s">
        <v>25</v>
      </c>
      <c r="C33" s="43"/>
      <c r="D33" s="15"/>
      <c r="E33" s="43"/>
      <c r="F33" s="45"/>
      <c r="G33" s="43">
        <v>20</v>
      </c>
      <c r="H33" s="45">
        <v>2</v>
      </c>
      <c r="I33" s="45">
        <v>13</v>
      </c>
      <c r="J33" s="45">
        <v>339</v>
      </c>
      <c r="K33" s="10">
        <v>1627200</v>
      </c>
      <c r="L33" s="10">
        <v>59000</v>
      </c>
      <c r="M33" s="10">
        <v>325440</v>
      </c>
      <c r="N33" s="10">
        <v>150000</v>
      </c>
      <c r="O33" s="10">
        <v>0</v>
      </c>
      <c r="P33" s="10">
        <v>0</v>
      </c>
      <c r="Q33" s="10">
        <v>0</v>
      </c>
      <c r="R33" s="10">
        <v>2161640</v>
      </c>
      <c r="S33" s="10">
        <v>172931.20000000001</v>
      </c>
      <c r="T33" s="10">
        <v>1988708.8</v>
      </c>
      <c r="U33" s="10">
        <v>49435.44</v>
      </c>
      <c r="V33" s="10">
        <v>1939273.36</v>
      </c>
      <c r="W33" s="10">
        <v>648492</v>
      </c>
      <c r="X33" s="10">
        <v>0</v>
      </c>
      <c r="Y33" s="10">
        <v>760000</v>
      </c>
      <c r="Z33" s="10">
        <v>3</v>
      </c>
      <c r="AA33" s="10">
        <v>111000</v>
      </c>
      <c r="AB33" s="10">
        <v>1</v>
      </c>
      <c r="AC33" s="10">
        <v>29000</v>
      </c>
      <c r="AD33" s="10">
        <v>3487765.3600000003</v>
      </c>
      <c r="AE33" s="10">
        <v>4000</v>
      </c>
      <c r="AF33" s="10">
        <v>3483765.3600000003</v>
      </c>
      <c r="AG33" s="14">
        <v>1000000</v>
      </c>
      <c r="AH33" s="1">
        <v>1</v>
      </c>
      <c r="AI33" s="2" t="str">
        <f t="array" ref="AI33">IF(ROWS(AI$11:AI33)&gt;$AI$3,"",SMALL(IF($AG$11:$AG$34=$AI$2,IF($AH$11:$AH$34=$AH$2,ROW($AH$11:$AH$34)-ROW($AH$11)+1)),ROWS(AI$11:AI33)))</f>
        <v/>
      </c>
      <c r="AJ33" s="45">
        <v>23</v>
      </c>
      <c r="AK33" s="9" t="s">
        <v>25</v>
      </c>
      <c r="AL33" s="58"/>
      <c r="AM33" s="58"/>
      <c r="AN33" s="58"/>
      <c r="AO33" s="58"/>
      <c r="AP33" s="43">
        <v>20</v>
      </c>
      <c r="AQ33" s="45">
        <v>2</v>
      </c>
      <c r="AR33" s="45">
        <v>13</v>
      </c>
      <c r="AS33" s="45">
        <v>339</v>
      </c>
      <c r="AT33" s="10">
        <v>1627200</v>
      </c>
      <c r="AU33" s="10">
        <v>59000</v>
      </c>
      <c r="AV33" s="10">
        <v>325440</v>
      </c>
      <c r="AW33" s="10">
        <v>150000</v>
      </c>
      <c r="AX33" s="10">
        <v>0</v>
      </c>
      <c r="AY33" s="10">
        <v>0</v>
      </c>
      <c r="AZ33" s="10">
        <v>0</v>
      </c>
      <c r="BA33" s="10">
        <v>2161640</v>
      </c>
      <c r="BB33" s="10">
        <v>172931.20000000001</v>
      </c>
      <c r="BC33" s="10">
        <v>1988708.8</v>
      </c>
      <c r="BD33" s="10">
        <v>49435.44</v>
      </c>
      <c r="BE33" s="10">
        <v>1939273.36</v>
      </c>
      <c r="BF33" s="10">
        <v>648492</v>
      </c>
      <c r="BG33" s="10">
        <v>0</v>
      </c>
      <c r="BH33" s="10">
        <v>760000</v>
      </c>
      <c r="BI33" s="10">
        <v>3</v>
      </c>
      <c r="BJ33" s="10">
        <v>111000</v>
      </c>
      <c r="BK33" s="10">
        <v>1</v>
      </c>
      <c r="BL33" s="10">
        <v>29000</v>
      </c>
      <c r="BM33" s="10">
        <v>3487765.3600000003</v>
      </c>
      <c r="BN33" s="10">
        <v>4000</v>
      </c>
      <c r="BO33" s="10">
        <v>3483765.3600000003</v>
      </c>
    </row>
    <row r="34" spans="1:67" ht="22.5">
      <c r="A34" s="11">
        <v>24</v>
      </c>
      <c r="B34" s="12" t="s">
        <v>26</v>
      </c>
      <c r="C34" s="40"/>
      <c r="D34" s="16"/>
      <c r="E34" s="40"/>
      <c r="F34" s="11"/>
      <c r="G34" s="40">
        <v>28</v>
      </c>
      <c r="H34" s="11">
        <v>2</v>
      </c>
      <c r="I34" s="11">
        <v>13</v>
      </c>
      <c r="J34" s="11">
        <v>339</v>
      </c>
      <c r="K34" s="13">
        <v>1627200</v>
      </c>
      <c r="L34" s="13">
        <v>29000</v>
      </c>
      <c r="M34" s="13">
        <v>325440</v>
      </c>
      <c r="N34" s="13">
        <v>280000</v>
      </c>
      <c r="O34" s="13">
        <v>0</v>
      </c>
      <c r="P34" s="13">
        <v>0</v>
      </c>
      <c r="Q34" s="13">
        <v>0</v>
      </c>
      <c r="R34" s="13">
        <v>2261640</v>
      </c>
      <c r="S34" s="13">
        <v>180931.20000000001</v>
      </c>
      <c r="T34" s="13">
        <v>2080708.8</v>
      </c>
      <c r="U34" s="13">
        <v>54035.44</v>
      </c>
      <c r="V34" s="13">
        <v>2026673.36</v>
      </c>
      <c r="W34" s="13">
        <v>0</v>
      </c>
      <c r="X34" s="13">
        <v>0</v>
      </c>
      <c r="Y34" s="13">
        <v>760000</v>
      </c>
      <c r="Z34" s="13">
        <v>1</v>
      </c>
      <c r="AA34" s="13">
        <v>37000</v>
      </c>
      <c r="AB34" s="13">
        <v>0</v>
      </c>
      <c r="AC34" s="13">
        <v>0</v>
      </c>
      <c r="AD34" s="13">
        <v>2823673.3600000003</v>
      </c>
      <c r="AE34" s="13">
        <v>4000</v>
      </c>
      <c r="AF34" s="13">
        <v>2819673.3600000003</v>
      </c>
      <c r="AG34" s="22">
        <v>1000000</v>
      </c>
      <c r="AH34" s="3">
        <v>1</v>
      </c>
      <c r="AI34" s="2" t="str">
        <f t="array" ref="AI34">IF(ROWS(AI$11:AI34)&gt;$AI$3,"",SMALL(IF($AG$11:$AG$34=$AI$2,IF($AH$11:$AH$34=$AH$2,ROW($AH$11:$AH$34)-ROW($AH$11)+1)),ROWS(AI$11:AI34)))</f>
        <v/>
      </c>
      <c r="AJ34" s="11">
        <v>24</v>
      </c>
      <c r="AK34" s="12" t="s">
        <v>26</v>
      </c>
      <c r="AL34" s="59"/>
      <c r="AM34" s="59"/>
      <c r="AN34" s="59"/>
      <c r="AO34" s="59"/>
      <c r="AP34" s="40">
        <v>28</v>
      </c>
      <c r="AQ34" s="11">
        <v>2</v>
      </c>
      <c r="AR34" s="11">
        <v>13</v>
      </c>
      <c r="AS34" s="11">
        <v>339</v>
      </c>
      <c r="AT34" s="13">
        <v>1627200</v>
      </c>
      <c r="AU34" s="13">
        <v>29000</v>
      </c>
      <c r="AV34" s="13">
        <v>325440</v>
      </c>
      <c r="AW34" s="13">
        <v>280000</v>
      </c>
      <c r="AX34" s="13">
        <v>0</v>
      </c>
      <c r="AY34" s="13">
        <v>0</v>
      </c>
      <c r="AZ34" s="13">
        <v>0</v>
      </c>
      <c r="BA34" s="13">
        <v>2261640</v>
      </c>
      <c r="BB34" s="13">
        <v>180931.20000000001</v>
      </c>
      <c r="BC34" s="13">
        <v>2080708.8</v>
      </c>
      <c r="BD34" s="13">
        <v>54035.44</v>
      </c>
      <c r="BE34" s="13">
        <v>2026673.36</v>
      </c>
      <c r="BF34" s="13">
        <v>0</v>
      </c>
      <c r="BG34" s="13">
        <v>0</v>
      </c>
      <c r="BH34" s="13">
        <v>760000</v>
      </c>
      <c r="BI34" s="13">
        <v>1</v>
      </c>
      <c r="BJ34" s="13">
        <v>37000</v>
      </c>
      <c r="BK34" s="13">
        <v>0</v>
      </c>
      <c r="BL34" s="13">
        <v>0</v>
      </c>
      <c r="BM34" s="13">
        <v>2823673.3600000003</v>
      </c>
      <c r="BN34" s="13">
        <v>4000</v>
      </c>
      <c r="BO34" s="13">
        <v>2819673.3600000003</v>
      </c>
    </row>
  </sheetData>
  <mergeCells count="56">
    <mergeCell ref="AM5:BL5"/>
    <mergeCell ref="A1:AF1"/>
    <mergeCell ref="AJ1:BO1"/>
    <mergeCell ref="A2:AF2"/>
    <mergeCell ref="AJ2:BO2"/>
    <mergeCell ref="D3:AB3"/>
    <mergeCell ref="AM3:BK3"/>
    <mergeCell ref="A4:B4"/>
    <mergeCell ref="AJ4:AK4"/>
    <mergeCell ref="A5:B5"/>
    <mergeCell ref="D5:AC5"/>
    <mergeCell ref="AJ5:AK5"/>
    <mergeCell ref="L7:Q7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BN7:BN8"/>
    <mergeCell ref="A9:J9"/>
    <mergeCell ref="AJ9:AS9"/>
    <mergeCell ref="AS7:AS8"/>
    <mergeCell ref="AT7:AT8"/>
    <mergeCell ref="AU7:AZ7"/>
    <mergeCell ref="BB7:BB8"/>
    <mergeCell ref="BD7:BD8"/>
    <mergeCell ref="BF7:BF8"/>
    <mergeCell ref="AM7:AM8"/>
    <mergeCell ref="AN7:AN8"/>
    <mergeCell ref="AO7:AO8"/>
    <mergeCell ref="AP7:AP8"/>
    <mergeCell ref="AQ7:AQ8"/>
    <mergeCell ref="AR7:AR8"/>
    <mergeCell ref="AE7:AE8"/>
    <mergeCell ref="A10:J10"/>
    <mergeCell ref="AJ10:AS10"/>
    <mergeCell ref="BG7:BG8"/>
    <mergeCell ref="BH7:BH8"/>
    <mergeCell ref="BI7:BL7"/>
    <mergeCell ref="AG7:AG10"/>
    <mergeCell ref="AH7:AH10"/>
    <mergeCell ref="AJ7:AJ8"/>
    <mergeCell ref="AK7:AK8"/>
    <mergeCell ref="AL7:AL8"/>
    <mergeCell ref="S7:S8"/>
    <mergeCell ref="U7:U8"/>
    <mergeCell ref="W7:W8"/>
    <mergeCell ref="X7:X8"/>
    <mergeCell ref="Y7:Y8"/>
    <mergeCell ref="Z7:AC7"/>
  </mergeCells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List</vt:lpstr>
      <vt:lpstr>List1</vt:lpstr>
      <vt:lpstr>List2</vt:lpstr>
      <vt:lpstr>List!Criteria</vt:lpstr>
      <vt:lpstr>List1!Criteria</vt:lpstr>
      <vt:lpstr>List2!Criteria</vt:lpstr>
      <vt:lpstr>List!Extract</vt:lpstr>
      <vt:lpstr>List2!Extract</vt:lpstr>
      <vt:lpstr>List!Print_Area</vt:lpstr>
      <vt:lpstr>List1!Print_Area</vt:lpstr>
      <vt:lpstr>List2!Print_Area</vt:lpstr>
      <vt:lpstr>List!Print_Titles</vt:lpstr>
      <vt:lpstr>List1!Print_Titles</vt:lpstr>
      <vt:lpstr>List2!Print_Titles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2012-09-22T08:13:58Z</cp:lastPrinted>
  <dcterms:created xsi:type="dcterms:W3CDTF">2006-07-27T03:27:56Z</dcterms:created>
  <dcterms:modified xsi:type="dcterms:W3CDTF">2012-11-27T04:03:26Z</dcterms:modified>
</cp:coreProperties>
</file>