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9935" windowHeight="7620" activeTab="1"/>
  </bookViews>
  <sheets>
    <sheet name="Variable" sheetId="1" r:id="rId1"/>
    <sheet name="HistoryDurable" sheetId="2" r:id="rId2"/>
  </sheets>
  <definedNames>
    <definedName name="_xlnm._FilterDatabase" localSheetId="1" hidden="1">HistoryDurable!$B$6:$AR$10000</definedName>
    <definedName name="_xlnm._FilterDatabase" localSheetId="0" hidden="1">Variable!$F$2:$M$41</definedName>
    <definedName name="_xlnm.Criteria" localSheetId="1">HistoryDurable!$B$1:$AR$2</definedName>
    <definedName name="max_F3">Variable!$F$3:$F$65536</definedName>
    <definedName name="_xlnm.Print_Titles" localSheetId="1">HistoryDurable!$5:$6</definedName>
    <definedName name="VLUP_NAME" localSheetId="0">Variable!$H$3:$M$65536</definedName>
    <definedName name="VLUP_NAME">Variable!$H$3:$M$65536</definedName>
  </definedNames>
  <calcPr calcId="124519" fullCalcOnLoad="1"/>
</workbook>
</file>

<file path=xl/calcChain.xml><?xml version="1.0" encoding="utf-8"?>
<calcChain xmlns="http://schemas.openxmlformats.org/spreadsheetml/2006/main">
  <c r="AO508" i="2"/>
  <c r="AN508"/>
  <c r="AM508"/>
  <c r="AL508"/>
  <c r="AK508"/>
  <c r="AI508"/>
  <c r="AH508"/>
  <c r="AG508"/>
  <c r="AF508"/>
  <c r="AE508"/>
  <c r="AC508"/>
  <c r="AB508"/>
  <c r="AA508"/>
  <c r="Z508"/>
  <c r="Y508"/>
  <c r="M508"/>
  <c r="AO507"/>
  <c r="AN507"/>
  <c r="AM507"/>
  <c r="AL507"/>
  <c r="AK507"/>
  <c r="AI507"/>
  <c r="AH507"/>
  <c r="AG507"/>
  <c r="AF507"/>
  <c r="AE507"/>
  <c r="AC507"/>
  <c r="AB507"/>
  <c r="AA507"/>
  <c r="Z507"/>
  <c r="Y507"/>
  <c r="M507"/>
  <c r="AO506"/>
  <c r="AN506"/>
  <c r="AM506"/>
  <c r="AL506"/>
  <c r="AK506"/>
  <c r="AI506"/>
  <c r="AH506"/>
  <c r="AG506"/>
  <c r="AF506"/>
  <c r="AE506"/>
  <c r="AC506"/>
  <c r="AB506"/>
  <c r="AA506"/>
  <c r="Z506"/>
  <c r="Y506"/>
  <c r="M506"/>
  <c r="AO505"/>
  <c r="AN505"/>
  <c r="AM505"/>
  <c r="AL505"/>
  <c r="AK505"/>
  <c r="AI505"/>
  <c r="AH505"/>
  <c r="AG505"/>
  <c r="AF505"/>
  <c r="AE505"/>
  <c r="AC505"/>
  <c r="AB505"/>
  <c r="AA505"/>
  <c r="Z505"/>
  <c r="Y505"/>
  <c r="M505"/>
  <c r="AO504"/>
  <c r="AN504"/>
  <c r="AM504"/>
  <c r="AL504"/>
  <c r="AK504"/>
  <c r="AI504"/>
  <c r="AH504"/>
  <c r="AG504"/>
  <c r="AF504"/>
  <c r="AE504"/>
  <c r="AC504"/>
  <c r="AB504"/>
  <c r="AA504"/>
  <c r="Z504"/>
  <c r="Y504"/>
  <c r="M504"/>
  <c r="AO503"/>
  <c r="AN503"/>
  <c r="AM503"/>
  <c r="AL503"/>
  <c r="AK503"/>
  <c r="AI503"/>
  <c r="AH503"/>
  <c r="AG503"/>
  <c r="AF503"/>
  <c r="AE503"/>
  <c r="AC503"/>
  <c r="AB503"/>
  <c r="AA503"/>
  <c r="Z503"/>
  <c r="Y503"/>
  <c r="M503"/>
  <c r="AO502"/>
  <c r="AN502"/>
  <c r="AM502"/>
  <c r="AL502"/>
  <c r="AK502"/>
  <c r="AI502"/>
  <c r="AH502"/>
  <c r="AG502"/>
  <c r="AF502"/>
  <c r="AE502"/>
  <c r="AC502"/>
  <c r="AB502"/>
  <c r="AA502"/>
  <c r="Z502"/>
  <c r="Y502"/>
  <c r="M502"/>
  <c r="AO501"/>
  <c r="AN501"/>
  <c r="AM501"/>
  <c r="AL501"/>
  <c r="AK501"/>
  <c r="AI501"/>
  <c r="AH501"/>
  <c r="AG501"/>
  <c r="AF501"/>
  <c r="AE501"/>
  <c r="AC501"/>
  <c r="AB501"/>
  <c r="AA501"/>
  <c r="Z501"/>
  <c r="Y501"/>
  <c r="M501"/>
  <c r="AQ500"/>
  <c r="AO500"/>
  <c r="AN500"/>
  <c r="AM500"/>
  <c r="AL500"/>
  <c r="AK500"/>
  <c r="AI500"/>
  <c r="AH500"/>
  <c r="AG500"/>
  <c r="AF500"/>
  <c r="AE500"/>
  <c r="AC500"/>
  <c r="AB500"/>
  <c r="AA500"/>
  <c r="Z500"/>
  <c r="Y500"/>
  <c r="AQ499"/>
  <c r="AO499"/>
  <c r="AN499"/>
  <c r="AM499"/>
  <c r="AL499"/>
  <c r="AK499"/>
  <c r="AI499"/>
  <c r="AH499"/>
  <c r="AG499"/>
  <c r="AF499"/>
  <c r="AE499"/>
  <c r="AC499"/>
  <c r="AB499"/>
  <c r="AA499"/>
  <c r="Z499"/>
  <c r="Y499"/>
  <c r="AQ498"/>
  <c r="AO498"/>
  <c r="AN498"/>
  <c r="AM498"/>
  <c r="AL498"/>
  <c r="AK498"/>
  <c r="AI498"/>
  <c r="AH498"/>
  <c r="AG498"/>
  <c r="AF498"/>
  <c r="AE498"/>
  <c r="AC498"/>
  <c r="AB498"/>
  <c r="AA498"/>
  <c r="Z498"/>
  <c r="Y498"/>
  <c r="AQ497"/>
  <c r="AO497"/>
  <c r="AN497"/>
  <c r="AM497"/>
  <c r="AL497"/>
  <c r="AK497"/>
  <c r="AI497"/>
  <c r="AH497"/>
  <c r="AG497"/>
  <c r="AF497"/>
  <c r="AE497"/>
  <c r="AC497"/>
  <c r="AB497"/>
  <c r="AA497"/>
  <c r="Z497"/>
  <c r="Y497"/>
  <c r="AQ496"/>
  <c r="AO496"/>
  <c r="AN496"/>
  <c r="AM496"/>
  <c r="AL496"/>
  <c r="AK496"/>
  <c r="AI496"/>
  <c r="AH496"/>
  <c r="AG496"/>
  <c r="AF496"/>
  <c r="AE496"/>
  <c r="AC496"/>
  <c r="AB496"/>
  <c r="AA496"/>
  <c r="Z496"/>
  <c r="Y496"/>
  <c r="AQ495"/>
  <c r="AO495"/>
  <c r="AN495"/>
  <c r="AM495"/>
  <c r="AL495"/>
  <c r="AK495"/>
  <c r="AI495"/>
  <c r="AH495"/>
  <c r="AG495"/>
  <c r="AF495"/>
  <c r="AE495"/>
  <c r="AC495"/>
  <c r="AB495"/>
  <c r="AA495"/>
  <c r="Z495"/>
  <c r="Y495"/>
  <c r="AQ494"/>
  <c r="AO494"/>
  <c r="AN494"/>
  <c r="AM494"/>
  <c r="AL494"/>
  <c r="AK494"/>
  <c r="AI494"/>
  <c r="AH494"/>
  <c r="AG494"/>
  <c r="AF494"/>
  <c r="AE494"/>
  <c r="AC494"/>
  <c r="AB494"/>
  <c r="AA494"/>
  <c r="Z494"/>
  <c r="Y494"/>
  <c r="AQ493"/>
  <c r="AO493"/>
  <c r="AN493"/>
  <c r="AM493"/>
  <c r="AL493"/>
  <c r="AK493"/>
  <c r="AI493"/>
  <c r="AH493"/>
  <c r="AG493"/>
  <c r="AF493"/>
  <c r="AE493"/>
  <c r="AC493"/>
  <c r="AB493"/>
  <c r="AA493"/>
  <c r="Z493"/>
  <c r="Y493"/>
  <c r="AQ492"/>
  <c r="AO492"/>
  <c r="AN492"/>
  <c r="AM492"/>
  <c r="AL492"/>
  <c r="AK492"/>
  <c r="AI492"/>
  <c r="AH492"/>
  <c r="AG492"/>
  <c r="AF492"/>
  <c r="AE492"/>
  <c r="AC492"/>
  <c r="AB492"/>
  <c r="AA492"/>
  <c r="Z492"/>
  <c r="Y492"/>
  <c r="AQ491"/>
  <c r="AO491"/>
  <c r="AN491"/>
  <c r="AM491"/>
  <c r="AL491"/>
  <c r="AK491"/>
  <c r="AI491"/>
  <c r="AH491"/>
  <c r="AG491"/>
  <c r="AF491"/>
  <c r="AE491"/>
  <c r="AC491"/>
  <c r="AB491"/>
  <c r="AA491"/>
  <c r="Z491"/>
  <c r="Y491"/>
  <c r="AQ490"/>
  <c r="AO490"/>
  <c r="AN490"/>
  <c r="AM490"/>
  <c r="AL490"/>
  <c r="AK490"/>
  <c r="AI490"/>
  <c r="AH490"/>
  <c r="AG490"/>
  <c r="AF490"/>
  <c r="AE490"/>
  <c r="AC490"/>
  <c r="AB490"/>
  <c r="AA490"/>
  <c r="Z490"/>
  <c r="Y490"/>
  <c r="F490"/>
  <c r="AQ489"/>
  <c r="AO489"/>
  <c r="AN489"/>
  <c r="AM489"/>
  <c r="AL489"/>
  <c r="AK489"/>
  <c r="AI489"/>
  <c r="AH489"/>
  <c r="AG489"/>
  <c r="AF489"/>
  <c r="AE489"/>
  <c r="AC489"/>
  <c r="AB489"/>
  <c r="AA489"/>
  <c r="Z489"/>
  <c r="Y489"/>
  <c r="F489"/>
  <c r="AQ488"/>
  <c r="AO488"/>
  <c r="AN488"/>
  <c r="AM488"/>
  <c r="AL488"/>
  <c r="AK488"/>
  <c r="AI488"/>
  <c r="AH488"/>
  <c r="AG488"/>
  <c r="AF488"/>
  <c r="AE488"/>
  <c r="AC488"/>
  <c r="AB488"/>
  <c r="AA488"/>
  <c r="Z488"/>
  <c r="Y488"/>
  <c r="F488"/>
  <c r="AQ487"/>
  <c r="AO487"/>
  <c r="AN487"/>
  <c r="AM487"/>
  <c r="AL487"/>
  <c r="AK487"/>
  <c r="AI487"/>
  <c r="AH487"/>
  <c r="AG487"/>
  <c r="AF487"/>
  <c r="AE487"/>
  <c r="AC487"/>
  <c r="AB487"/>
  <c r="AA487"/>
  <c r="Z487"/>
  <c r="Y487"/>
  <c r="F487"/>
  <c r="AQ486"/>
  <c r="AO486"/>
  <c r="AN486"/>
  <c r="AM486"/>
  <c r="AL486"/>
  <c r="AK486"/>
  <c r="AI486"/>
  <c r="AH486"/>
  <c r="AG486"/>
  <c r="AF486"/>
  <c r="AE486"/>
  <c r="AC486"/>
  <c r="AB486"/>
  <c r="AA486"/>
  <c r="Z486"/>
  <c r="Y486"/>
  <c r="F486"/>
  <c r="AQ485"/>
  <c r="AO485"/>
  <c r="AN485"/>
  <c r="AM485"/>
  <c r="AL485"/>
  <c r="AK485"/>
  <c r="AI485"/>
  <c r="AH485"/>
  <c r="AG485"/>
  <c r="AF485"/>
  <c r="AE485"/>
  <c r="AC485"/>
  <c r="AB485"/>
  <c r="AA485"/>
  <c r="Z485"/>
  <c r="Y485"/>
  <c r="F485"/>
  <c r="AQ484"/>
  <c r="AO484"/>
  <c r="AN484"/>
  <c r="AM484"/>
  <c r="AL484"/>
  <c r="AK484"/>
  <c r="AI484"/>
  <c r="AH484"/>
  <c r="AG484"/>
  <c r="AF484"/>
  <c r="AE484"/>
  <c r="AC484"/>
  <c r="AB484"/>
  <c r="AA484"/>
  <c r="Z484"/>
  <c r="Y484"/>
  <c r="F484"/>
  <c r="AQ483"/>
  <c r="AO483"/>
  <c r="AN483"/>
  <c r="AM483"/>
  <c r="AL483"/>
  <c r="AK483"/>
  <c r="AI483"/>
  <c r="AH483"/>
  <c r="AG483"/>
  <c r="AF483"/>
  <c r="AE483"/>
  <c r="AC483"/>
  <c r="AB483"/>
  <c r="AA483"/>
  <c r="Z483"/>
  <c r="Y483"/>
  <c r="F483"/>
  <c r="AQ482"/>
  <c r="AO482"/>
  <c r="AN482"/>
  <c r="AM482"/>
  <c r="AL482"/>
  <c r="AK482"/>
  <c r="AI482"/>
  <c r="AH482"/>
  <c r="AG482"/>
  <c r="AF482"/>
  <c r="AE482"/>
  <c r="AC482"/>
  <c r="AB482"/>
  <c r="AA482"/>
  <c r="Z482"/>
  <c r="Y482"/>
  <c r="F482"/>
  <c r="AQ481"/>
  <c r="AO481"/>
  <c r="AN481"/>
  <c r="AM481"/>
  <c r="AL481"/>
  <c r="AK481"/>
  <c r="AI481"/>
  <c r="AH481"/>
  <c r="AG481"/>
  <c r="AF481"/>
  <c r="AE481"/>
  <c r="AC481"/>
  <c r="AB481"/>
  <c r="AA481"/>
  <c r="Z481"/>
  <c r="Y481"/>
  <c r="F481"/>
  <c r="AQ480"/>
  <c r="AO480"/>
  <c r="AN480"/>
  <c r="AM480"/>
  <c r="AL480"/>
  <c r="AK480"/>
  <c r="AI480"/>
  <c r="AH480"/>
  <c r="AG480"/>
  <c r="AF480"/>
  <c r="AE480"/>
  <c r="AC480"/>
  <c r="AB480"/>
  <c r="AA480"/>
  <c r="Z480"/>
  <c r="Y480"/>
  <c r="F480"/>
  <c r="AQ479"/>
  <c r="AO479"/>
  <c r="AN479"/>
  <c r="AM479"/>
  <c r="AL479"/>
  <c r="AK479"/>
  <c r="AI479"/>
  <c r="AH479"/>
  <c r="AG479"/>
  <c r="AF479"/>
  <c r="AE479"/>
  <c r="AC479"/>
  <c r="AB479"/>
  <c r="AA479"/>
  <c r="Z479"/>
  <c r="Y479"/>
  <c r="F479"/>
  <c r="AQ478"/>
  <c r="AO478"/>
  <c r="AN478"/>
  <c r="AM478"/>
  <c r="AL478"/>
  <c r="AK478"/>
  <c r="AI478"/>
  <c r="AH478"/>
  <c r="AG478"/>
  <c r="AF478"/>
  <c r="AE478"/>
  <c r="AC478"/>
  <c r="AB478"/>
  <c r="AA478"/>
  <c r="Z478"/>
  <c r="Y478"/>
  <c r="F478"/>
  <c r="AQ477"/>
  <c r="AO477"/>
  <c r="AN477"/>
  <c r="AM477"/>
  <c r="AL477"/>
  <c r="AK477"/>
  <c r="AI477"/>
  <c r="AH477"/>
  <c r="AG477"/>
  <c r="AF477"/>
  <c r="AE477"/>
  <c r="AC477"/>
  <c r="AB477"/>
  <c r="AA477"/>
  <c r="Z477"/>
  <c r="Y477"/>
  <c r="F477"/>
  <c r="AQ476"/>
  <c r="AO476"/>
  <c r="AN476"/>
  <c r="AM476"/>
  <c r="AL476"/>
  <c r="AK476"/>
  <c r="AI476"/>
  <c r="AH476"/>
  <c r="AG476"/>
  <c r="AF476"/>
  <c r="AE476"/>
  <c r="AC476"/>
  <c r="AB476"/>
  <c r="AA476"/>
  <c r="Z476"/>
  <c r="Y476"/>
  <c r="F476"/>
  <c r="AQ475"/>
  <c r="AO475"/>
  <c r="AN475"/>
  <c r="AM475"/>
  <c r="AL475"/>
  <c r="AK475"/>
  <c r="AI475"/>
  <c r="AH475"/>
  <c r="AG475"/>
  <c r="AF475"/>
  <c r="AE475"/>
  <c r="AC475"/>
  <c r="AB475"/>
  <c r="AA475"/>
  <c r="Z475"/>
  <c r="Y475"/>
  <c r="F475"/>
  <c r="AQ474"/>
  <c r="AO474"/>
  <c r="AN474"/>
  <c r="AM474"/>
  <c r="AL474"/>
  <c r="AK474"/>
  <c r="AI474"/>
  <c r="AH474"/>
  <c r="AG474"/>
  <c r="AF474"/>
  <c r="AE474"/>
  <c r="AC474"/>
  <c r="AB474"/>
  <c r="AA474"/>
  <c r="Z474"/>
  <c r="Y474"/>
  <c r="F474"/>
  <c r="AQ473"/>
  <c r="AO473"/>
  <c r="AN473"/>
  <c r="AM473"/>
  <c r="AL473"/>
  <c r="AK473"/>
  <c r="AI473"/>
  <c r="AH473"/>
  <c r="AG473"/>
  <c r="AF473"/>
  <c r="AE473"/>
  <c r="AC473"/>
  <c r="AB473"/>
  <c r="AA473"/>
  <c r="Z473"/>
  <c r="Y473"/>
  <c r="F473"/>
  <c r="AQ472"/>
  <c r="AO472"/>
  <c r="AN472"/>
  <c r="AM472"/>
  <c r="AL472"/>
  <c r="AK472"/>
  <c r="AI472"/>
  <c r="AH472"/>
  <c r="AG472"/>
  <c r="AF472"/>
  <c r="AE472"/>
  <c r="AC472"/>
  <c r="AB472"/>
  <c r="AA472"/>
  <c r="Z472"/>
  <c r="Y472"/>
  <c r="F472"/>
  <c r="AQ471"/>
  <c r="AO471"/>
  <c r="AN471"/>
  <c r="AM471"/>
  <c r="AL471"/>
  <c r="AK471"/>
  <c r="AI471"/>
  <c r="AH471"/>
  <c r="AG471"/>
  <c r="AF471"/>
  <c r="AE471"/>
  <c r="AC471"/>
  <c r="AB471"/>
  <c r="AA471"/>
  <c r="Z471"/>
  <c r="Y471"/>
  <c r="F471"/>
  <c r="AQ470"/>
  <c r="AO470"/>
  <c r="AN470"/>
  <c r="AM470"/>
  <c r="AL470"/>
  <c r="AK470"/>
  <c r="AI470"/>
  <c r="AH470"/>
  <c r="AG470"/>
  <c r="AF470"/>
  <c r="AE470"/>
  <c r="AC470"/>
  <c r="AB470"/>
  <c r="AA470"/>
  <c r="Z470"/>
  <c r="Y470"/>
  <c r="F470"/>
  <c r="AQ469"/>
  <c r="AO469"/>
  <c r="AN469"/>
  <c r="AM469"/>
  <c r="AL469"/>
  <c r="AK469"/>
  <c r="AI469"/>
  <c r="AH469"/>
  <c r="AG469"/>
  <c r="AF469"/>
  <c r="AE469"/>
  <c r="AC469"/>
  <c r="AB469"/>
  <c r="AA469"/>
  <c r="Z469"/>
  <c r="Y469"/>
  <c r="F469"/>
  <c r="AQ468"/>
  <c r="AO468"/>
  <c r="AN468"/>
  <c r="AM468"/>
  <c r="AL468"/>
  <c r="AK468"/>
  <c r="AI468"/>
  <c r="AH468"/>
  <c r="AG468"/>
  <c r="AF468"/>
  <c r="AE468"/>
  <c r="AC468"/>
  <c r="AB468"/>
  <c r="AA468"/>
  <c r="Z468"/>
  <c r="Y468"/>
  <c r="F468"/>
  <c r="AQ467"/>
  <c r="AO467"/>
  <c r="AN467"/>
  <c r="AM467"/>
  <c r="AL467"/>
  <c r="AK467"/>
  <c r="AI467"/>
  <c r="AH467"/>
  <c r="AG467"/>
  <c r="AF467"/>
  <c r="AE467"/>
  <c r="AC467"/>
  <c r="AB467"/>
  <c r="AA467"/>
  <c r="Z467"/>
  <c r="Y467"/>
  <c r="F467"/>
  <c r="AQ466"/>
  <c r="AO466"/>
  <c r="AN466"/>
  <c r="AM466"/>
  <c r="AL466"/>
  <c r="AK466"/>
  <c r="AI466"/>
  <c r="AH466"/>
  <c r="AG466"/>
  <c r="AF466"/>
  <c r="AE466"/>
  <c r="AC466"/>
  <c r="AB466"/>
  <c r="AA466"/>
  <c r="Z466"/>
  <c r="Y466"/>
  <c r="F466"/>
  <c r="AQ465"/>
  <c r="AO465"/>
  <c r="AN465"/>
  <c r="AM465"/>
  <c r="AL465"/>
  <c r="AK465"/>
  <c r="AI465"/>
  <c r="AH465"/>
  <c r="AG465"/>
  <c r="AF465"/>
  <c r="AE465"/>
  <c r="AC465"/>
  <c r="AB465"/>
  <c r="AA465"/>
  <c r="Z465"/>
  <c r="Y465"/>
  <c r="F465"/>
  <c r="AQ464"/>
  <c r="AO464"/>
  <c r="AN464"/>
  <c r="AM464"/>
  <c r="AL464"/>
  <c r="AK464"/>
  <c r="AI464"/>
  <c r="AH464"/>
  <c r="AG464"/>
  <c r="AF464"/>
  <c r="AE464"/>
  <c r="AC464"/>
  <c r="AB464"/>
  <c r="AA464"/>
  <c r="Z464"/>
  <c r="Y464"/>
  <c r="F464"/>
  <c r="AQ463"/>
  <c r="AO463"/>
  <c r="AN463"/>
  <c r="AM463"/>
  <c r="AL463"/>
  <c r="AK463"/>
  <c r="AI463"/>
  <c r="AH463"/>
  <c r="AG463"/>
  <c r="AF463"/>
  <c r="AE463"/>
  <c r="AC463"/>
  <c r="AB463"/>
  <c r="AA463"/>
  <c r="Z463"/>
  <c r="Y463"/>
  <c r="F463"/>
  <c r="AQ462"/>
  <c r="AO462"/>
  <c r="AN462"/>
  <c r="AM462"/>
  <c r="AL462"/>
  <c r="AK462"/>
  <c r="AI462"/>
  <c r="AH462"/>
  <c r="AG462"/>
  <c r="AF462"/>
  <c r="AE462"/>
  <c r="AC462"/>
  <c r="AB462"/>
  <c r="AA462"/>
  <c r="Z462"/>
  <c r="Y462"/>
  <c r="F462"/>
  <c r="AQ461"/>
  <c r="AO461"/>
  <c r="AN461"/>
  <c r="AM461"/>
  <c r="AL461"/>
  <c r="AK461"/>
  <c r="AI461"/>
  <c r="AH461"/>
  <c r="AG461"/>
  <c r="AF461"/>
  <c r="AE461"/>
  <c r="AC461"/>
  <c r="AB461"/>
  <c r="AA461"/>
  <c r="Z461"/>
  <c r="Y461"/>
  <c r="F461"/>
  <c r="AQ460"/>
  <c r="AO460"/>
  <c r="AN460"/>
  <c r="AM460"/>
  <c r="AL460"/>
  <c r="AK460"/>
  <c r="AI460"/>
  <c r="AH460"/>
  <c r="AG460"/>
  <c r="AF460"/>
  <c r="AE460"/>
  <c r="AC460"/>
  <c r="AB460"/>
  <c r="AA460"/>
  <c r="Z460"/>
  <c r="Y460"/>
  <c r="F460"/>
  <c r="AQ459"/>
  <c r="AO459"/>
  <c r="AN459"/>
  <c r="AM459"/>
  <c r="AL459"/>
  <c r="AK459"/>
  <c r="AI459"/>
  <c r="AH459"/>
  <c r="AG459"/>
  <c r="AF459"/>
  <c r="AE459"/>
  <c r="AC459"/>
  <c r="AB459"/>
  <c r="AA459"/>
  <c r="Z459"/>
  <c r="Y459"/>
  <c r="F459"/>
  <c r="AQ458"/>
  <c r="AO458"/>
  <c r="AN458"/>
  <c r="AM458"/>
  <c r="AL458"/>
  <c r="AK458"/>
  <c r="AI458"/>
  <c r="AH458"/>
  <c r="AG458"/>
  <c r="AF458"/>
  <c r="AE458"/>
  <c r="AC458"/>
  <c r="AB458"/>
  <c r="AA458"/>
  <c r="Z458"/>
  <c r="Y458"/>
  <c r="F458"/>
  <c r="AQ457"/>
  <c r="AO457"/>
  <c r="AN457"/>
  <c r="AM457"/>
  <c r="AL457"/>
  <c r="AK457"/>
  <c r="AI457"/>
  <c r="AH457"/>
  <c r="AG457"/>
  <c r="AF457"/>
  <c r="AE457"/>
  <c r="AC457"/>
  <c r="AB457"/>
  <c r="AA457"/>
  <c r="Z457"/>
  <c r="Y457"/>
  <c r="F457"/>
  <c r="AQ456"/>
  <c r="AO456"/>
  <c r="AN456"/>
  <c r="AM456"/>
  <c r="AL456"/>
  <c r="AK456"/>
  <c r="AI456"/>
  <c r="AH456"/>
  <c r="AG456"/>
  <c r="AF456"/>
  <c r="AE456"/>
  <c r="AC456"/>
  <c r="AB456"/>
  <c r="AA456"/>
  <c r="Z456"/>
  <c r="Y456"/>
  <c r="F456"/>
  <c r="AQ455"/>
  <c r="AO455"/>
  <c r="AN455"/>
  <c r="AM455"/>
  <c r="AL455"/>
  <c r="AK455"/>
  <c r="AI455"/>
  <c r="AH455"/>
  <c r="AG455"/>
  <c r="AF455"/>
  <c r="AE455"/>
  <c r="AC455"/>
  <c r="AB455"/>
  <c r="AA455"/>
  <c r="Z455"/>
  <c r="Y455"/>
  <c r="F455"/>
  <c r="AQ454"/>
  <c r="AO454"/>
  <c r="AN454"/>
  <c r="AM454"/>
  <c r="AL454"/>
  <c r="AK454"/>
  <c r="AI454"/>
  <c r="AH454"/>
  <c r="AG454"/>
  <c r="AF454"/>
  <c r="AE454"/>
  <c r="AC454"/>
  <c r="AB454"/>
  <c r="AA454"/>
  <c r="Z454"/>
  <c r="Y454"/>
  <c r="F454"/>
  <c r="AQ453"/>
  <c r="AO453"/>
  <c r="AN453"/>
  <c r="AM453"/>
  <c r="AL453"/>
  <c r="AK453"/>
  <c r="AI453"/>
  <c r="AH453"/>
  <c r="AG453"/>
  <c r="AF453"/>
  <c r="AE453"/>
  <c r="AC453"/>
  <c r="AB453"/>
  <c r="AA453"/>
  <c r="Z453"/>
  <c r="Y453"/>
  <c r="F453"/>
  <c r="AQ452"/>
  <c r="AO452"/>
  <c r="AN452"/>
  <c r="AM452"/>
  <c r="AL452"/>
  <c r="AK452"/>
  <c r="AI452"/>
  <c r="AH452"/>
  <c r="AG452"/>
  <c r="AF452"/>
  <c r="AE452"/>
  <c r="AC452"/>
  <c r="AB452"/>
  <c r="AA452"/>
  <c r="Z452"/>
  <c r="Y452"/>
  <c r="F452"/>
  <c r="AQ451"/>
  <c r="AO451"/>
  <c r="AN451"/>
  <c r="AM451"/>
  <c r="AL451"/>
  <c r="AK451"/>
  <c r="AI451"/>
  <c r="AH451"/>
  <c r="AG451"/>
  <c r="AF451"/>
  <c r="AE451"/>
  <c r="AC451"/>
  <c r="AB451"/>
  <c r="AA451"/>
  <c r="Z451"/>
  <c r="Y451"/>
  <c r="F451"/>
  <c r="AQ450"/>
  <c r="AO450"/>
  <c r="AN450"/>
  <c r="AM450"/>
  <c r="AL450"/>
  <c r="AK450"/>
  <c r="AI450"/>
  <c r="AH450"/>
  <c r="AG450"/>
  <c r="AF450"/>
  <c r="AE450"/>
  <c r="AC450"/>
  <c r="AB450"/>
  <c r="AA450"/>
  <c r="Z450"/>
  <c r="Y450"/>
  <c r="F450"/>
  <c r="AQ449"/>
  <c r="AO449"/>
  <c r="AN449"/>
  <c r="AM449"/>
  <c r="AL449"/>
  <c r="AK449"/>
  <c r="AI449"/>
  <c r="AH449"/>
  <c r="AG449"/>
  <c r="AF449"/>
  <c r="AE449"/>
  <c r="AC449"/>
  <c r="AB449"/>
  <c r="AA449"/>
  <c r="Z449"/>
  <c r="Y449"/>
  <c r="F449"/>
  <c r="AQ448"/>
  <c r="AO448"/>
  <c r="AN448"/>
  <c r="AM448"/>
  <c r="AL448"/>
  <c r="AK448"/>
  <c r="AI448"/>
  <c r="AH448"/>
  <c r="AG448"/>
  <c r="AF448"/>
  <c r="AE448"/>
  <c r="AC448"/>
  <c r="AB448"/>
  <c r="AA448"/>
  <c r="Z448"/>
  <c r="Y448"/>
  <c r="F448"/>
  <c r="AQ447"/>
  <c r="AO447"/>
  <c r="AN447"/>
  <c r="AM447"/>
  <c r="AL447"/>
  <c r="AK447"/>
  <c r="AI447"/>
  <c r="AH447"/>
  <c r="AG447"/>
  <c r="AF447"/>
  <c r="AE447"/>
  <c r="AC447"/>
  <c r="AB447"/>
  <c r="AA447"/>
  <c r="Z447"/>
  <c r="Y447"/>
  <c r="F447"/>
  <c r="AQ446"/>
  <c r="AO446"/>
  <c r="AN446"/>
  <c r="AM446"/>
  <c r="AL446"/>
  <c r="AK446"/>
  <c r="AI446"/>
  <c r="AH446"/>
  <c r="AG446"/>
  <c r="AF446"/>
  <c r="AE446"/>
  <c r="AC446"/>
  <c r="AB446"/>
  <c r="AA446"/>
  <c r="Z446"/>
  <c r="Y446"/>
  <c r="F446"/>
  <c r="AQ445"/>
  <c r="AO445"/>
  <c r="AN445"/>
  <c r="AM445"/>
  <c r="AL445"/>
  <c r="AK445"/>
  <c r="AI445"/>
  <c r="AH445"/>
  <c r="AG445"/>
  <c r="AF445"/>
  <c r="AE445"/>
  <c r="AC445"/>
  <c r="AB445"/>
  <c r="AA445"/>
  <c r="Z445"/>
  <c r="Y445"/>
  <c r="F445"/>
  <c r="AQ444"/>
  <c r="AO444"/>
  <c r="AN444"/>
  <c r="AM444"/>
  <c r="AL444"/>
  <c r="AK444"/>
  <c r="AI444"/>
  <c r="AH444"/>
  <c r="AG444"/>
  <c r="AF444"/>
  <c r="AE444"/>
  <c r="AC444"/>
  <c r="AB444"/>
  <c r="AA444"/>
  <c r="Z444"/>
  <c r="Y444"/>
  <c r="F444"/>
  <c r="AQ443"/>
  <c r="AO443"/>
  <c r="AN443"/>
  <c r="AM443"/>
  <c r="AL443"/>
  <c r="AK443"/>
  <c r="AI443"/>
  <c r="AH443"/>
  <c r="AG443"/>
  <c r="AF443"/>
  <c r="AE443"/>
  <c r="AC443"/>
  <c r="AB443"/>
  <c r="AA443"/>
  <c r="Z443"/>
  <c r="Y443"/>
  <c r="F443"/>
  <c r="AQ442"/>
  <c r="AO442"/>
  <c r="AN442"/>
  <c r="AM442"/>
  <c r="AL442"/>
  <c r="AK442"/>
  <c r="AI442"/>
  <c r="AH442"/>
  <c r="AG442"/>
  <c r="AF442"/>
  <c r="AE442"/>
  <c r="AC442"/>
  <c r="AB442"/>
  <c r="AA442"/>
  <c r="Z442"/>
  <c r="Y442"/>
  <c r="F442"/>
  <c r="AQ441"/>
  <c r="AO441"/>
  <c r="AN441"/>
  <c r="AM441"/>
  <c r="AL441"/>
  <c r="AK441"/>
  <c r="AI441"/>
  <c r="AH441"/>
  <c r="AG441"/>
  <c r="AF441"/>
  <c r="AE441"/>
  <c r="AC441"/>
  <c r="AB441"/>
  <c r="AA441"/>
  <c r="Z441"/>
  <c r="Y441"/>
  <c r="F441"/>
  <c r="AQ440"/>
  <c r="AO440"/>
  <c r="AN440"/>
  <c r="AM440"/>
  <c r="AL440"/>
  <c r="AK440"/>
  <c r="AI440"/>
  <c r="AH440"/>
  <c r="AG440"/>
  <c r="AF440"/>
  <c r="AE440"/>
  <c r="AC440"/>
  <c r="AB440"/>
  <c r="AA440"/>
  <c r="Z440"/>
  <c r="Y440"/>
  <c r="F440"/>
  <c r="AQ439"/>
  <c r="AO439"/>
  <c r="AN439"/>
  <c r="AM439"/>
  <c r="AL439"/>
  <c r="AK439"/>
  <c r="AI439"/>
  <c r="AH439"/>
  <c r="AG439"/>
  <c r="AF439"/>
  <c r="AE439"/>
  <c r="AC439"/>
  <c r="AB439"/>
  <c r="AA439"/>
  <c r="Z439"/>
  <c r="Y439"/>
  <c r="F439"/>
  <c r="AQ438"/>
  <c r="AO438"/>
  <c r="AN438"/>
  <c r="AM438"/>
  <c r="AL438"/>
  <c r="AK438"/>
  <c r="AI438"/>
  <c r="AH438"/>
  <c r="AG438"/>
  <c r="AF438"/>
  <c r="AE438"/>
  <c r="AC438"/>
  <c r="AB438"/>
  <c r="AA438"/>
  <c r="Z438"/>
  <c r="Y438"/>
  <c r="F438"/>
  <c r="AQ437"/>
  <c r="AO437"/>
  <c r="AN437"/>
  <c r="AM437"/>
  <c r="AL437"/>
  <c r="AK437"/>
  <c r="AI437"/>
  <c r="AH437"/>
  <c r="AG437"/>
  <c r="AF437"/>
  <c r="AE437"/>
  <c r="AC437"/>
  <c r="AB437"/>
  <c r="AA437"/>
  <c r="Z437"/>
  <c r="Y437"/>
  <c r="F437"/>
  <c r="AQ436"/>
  <c r="AO436"/>
  <c r="AN436"/>
  <c r="AM436"/>
  <c r="AL436"/>
  <c r="AK436"/>
  <c r="AI436"/>
  <c r="AH436"/>
  <c r="AG436"/>
  <c r="AF436"/>
  <c r="AE436"/>
  <c r="AC436"/>
  <c r="AB436"/>
  <c r="AA436"/>
  <c r="Z436"/>
  <c r="Y436"/>
  <c r="F436"/>
  <c r="AQ435"/>
  <c r="AO435"/>
  <c r="AN435"/>
  <c r="AM435"/>
  <c r="AL435"/>
  <c r="AK435"/>
  <c r="AI435"/>
  <c r="AH435"/>
  <c r="AG435"/>
  <c r="AF435"/>
  <c r="AE435"/>
  <c r="AC435"/>
  <c r="AB435"/>
  <c r="AA435"/>
  <c r="Z435"/>
  <c r="Y435"/>
  <c r="F435"/>
  <c r="AQ434"/>
  <c r="AO434"/>
  <c r="AN434"/>
  <c r="AM434"/>
  <c r="AL434"/>
  <c r="AK434"/>
  <c r="AI434"/>
  <c r="AH434"/>
  <c r="AG434"/>
  <c r="AF434"/>
  <c r="AE434"/>
  <c r="AC434"/>
  <c r="AB434"/>
  <c r="AA434"/>
  <c r="Z434"/>
  <c r="Y434"/>
  <c r="F434"/>
  <c r="AQ433"/>
  <c r="AO433"/>
  <c r="AN433"/>
  <c r="AM433"/>
  <c r="AL433"/>
  <c r="AK433"/>
  <c r="AI433"/>
  <c r="AH433"/>
  <c r="AG433"/>
  <c r="AF433"/>
  <c r="AE433"/>
  <c r="AC433"/>
  <c r="AB433"/>
  <c r="AA433"/>
  <c r="Z433"/>
  <c r="Y433"/>
  <c r="F433"/>
  <c r="AQ432"/>
  <c r="AO432"/>
  <c r="AN432"/>
  <c r="AM432"/>
  <c r="AL432"/>
  <c r="AK432"/>
  <c r="AI432"/>
  <c r="AH432"/>
  <c r="AG432"/>
  <c r="AF432"/>
  <c r="AE432"/>
  <c r="AC432"/>
  <c r="AB432"/>
  <c r="AA432"/>
  <c r="Z432"/>
  <c r="Y432"/>
  <c r="F432"/>
  <c r="AQ431"/>
  <c r="AO431"/>
  <c r="AN431"/>
  <c r="AM431"/>
  <c r="AL431"/>
  <c r="AK431"/>
  <c r="AI431"/>
  <c r="AH431"/>
  <c r="AG431"/>
  <c r="AF431"/>
  <c r="AE431"/>
  <c r="AC431"/>
  <c r="AB431"/>
  <c r="AA431"/>
  <c r="Z431"/>
  <c r="Y431"/>
  <c r="F431"/>
  <c r="AQ430"/>
  <c r="AO430"/>
  <c r="AN430"/>
  <c r="AM430"/>
  <c r="AL430"/>
  <c r="AK430"/>
  <c r="AI430"/>
  <c r="AH430"/>
  <c r="AG430"/>
  <c r="AF430"/>
  <c r="AE430"/>
  <c r="AC430"/>
  <c r="AB430"/>
  <c r="AA430"/>
  <c r="Z430"/>
  <c r="Y430"/>
  <c r="F430"/>
  <c r="AQ429"/>
  <c r="AO429"/>
  <c r="AN429"/>
  <c r="AM429"/>
  <c r="AL429"/>
  <c r="AK429"/>
  <c r="AI429"/>
  <c r="AH429"/>
  <c r="AG429"/>
  <c r="AF429"/>
  <c r="AE429"/>
  <c r="AC429"/>
  <c r="AB429"/>
  <c r="AA429"/>
  <c r="Z429"/>
  <c r="Y429"/>
  <c r="F429"/>
  <c r="AQ428"/>
  <c r="AO428"/>
  <c r="AN428"/>
  <c r="AM428"/>
  <c r="AL428"/>
  <c r="AK428"/>
  <c r="AI428"/>
  <c r="AH428"/>
  <c r="AG428"/>
  <c r="AF428"/>
  <c r="AE428"/>
  <c r="AC428"/>
  <c r="AB428"/>
  <c r="AA428"/>
  <c r="Z428"/>
  <c r="Y428"/>
  <c r="F428"/>
  <c r="AQ427"/>
  <c r="AO427"/>
  <c r="AN427"/>
  <c r="AM427"/>
  <c r="AL427"/>
  <c r="AK427"/>
  <c r="AI427"/>
  <c r="AH427"/>
  <c r="AG427"/>
  <c r="AF427"/>
  <c r="AE427"/>
  <c r="AC427"/>
  <c r="AB427"/>
  <c r="AA427"/>
  <c r="Z427"/>
  <c r="Y427"/>
  <c r="F427"/>
  <c r="AQ426"/>
  <c r="AO426"/>
  <c r="AN426"/>
  <c r="AM426"/>
  <c r="AL426"/>
  <c r="AK426"/>
  <c r="AI426"/>
  <c r="AH426"/>
  <c r="AG426"/>
  <c r="AF426"/>
  <c r="AE426"/>
  <c r="AC426"/>
  <c r="AB426"/>
  <c r="AA426"/>
  <c r="Z426"/>
  <c r="Y426"/>
  <c r="F426"/>
  <c r="AQ425"/>
  <c r="AO425"/>
  <c r="AN425"/>
  <c r="AM425"/>
  <c r="AL425"/>
  <c r="AK425"/>
  <c r="AI425"/>
  <c r="AH425"/>
  <c r="AG425"/>
  <c r="AF425"/>
  <c r="AE425"/>
  <c r="AC425"/>
  <c r="AB425"/>
  <c r="AA425"/>
  <c r="Z425"/>
  <c r="Y425"/>
  <c r="F425"/>
  <c r="AQ424"/>
  <c r="AO424"/>
  <c r="AN424"/>
  <c r="AM424"/>
  <c r="AL424"/>
  <c r="AK424"/>
  <c r="AI424"/>
  <c r="AH424"/>
  <c r="AG424"/>
  <c r="AF424"/>
  <c r="AE424"/>
  <c r="AC424"/>
  <c r="AB424"/>
  <c r="AA424"/>
  <c r="Z424"/>
  <c r="Y424"/>
  <c r="F424"/>
  <c r="AQ423"/>
  <c r="AO423"/>
  <c r="AN423"/>
  <c r="AM423"/>
  <c r="AL423"/>
  <c r="AK423"/>
  <c r="AI423"/>
  <c r="AH423"/>
  <c r="AG423"/>
  <c r="AF423"/>
  <c r="AE423"/>
  <c r="AC423"/>
  <c r="AB423"/>
  <c r="AA423"/>
  <c r="Z423"/>
  <c r="Y423"/>
  <c r="F423"/>
  <c r="AQ422"/>
  <c r="AO422"/>
  <c r="AN422"/>
  <c r="AM422"/>
  <c r="AL422"/>
  <c r="AK422"/>
  <c r="AI422"/>
  <c r="AH422"/>
  <c r="AG422"/>
  <c r="AF422"/>
  <c r="AE422"/>
  <c r="AC422"/>
  <c r="AB422"/>
  <c r="AA422"/>
  <c r="Z422"/>
  <c r="Y422"/>
  <c r="F422"/>
  <c r="AQ421"/>
  <c r="AO421"/>
  <c r="AN421"/>
  <c r="AM421"/>
  <c r="AL421"/>
  <c r="AK421"/>
  <c r="AI421"/>
  <c r="AH421"/>
  <c r="AG421"/>
  <c r="AF421"/>
  <c r="AE421"/>
  <c r="AC421"/>
  <c r="AB421"/>
  <c r="AA421"/>
  <c r="Z421"/>
  <c r="Y421"/>
  <c r="F421"/>
  <c r="AQ420"/>
  <c r="AO420"/>
  <c r="AN420"/>
  <c r="AM420"/>
  <c r="AL420"/>
  <c r="AK420"/>
  <c r="AI420"/>
  <c r="AH420"/>
  <c r="AG420"/>
  <c r="AF420"/>
  <c r="AE420"/>
  <c r="AC420"/>
  <c r="AB420"/>
  <c r="AA420"/>
  <c r="Z420"/>
  <c r="Y420"/>
  <c r="F420"/>
  <c r="AQ419"/>
  <c r="AO419"/>
  <c r="AN419"/>
  <c r="AM419"/>
  <c r="AL419"/>
  <c r="AK419"/>
  <c r="AI419"/>
  <c r="AH419"/>
  <c r="AG419"/>
  <c r="AF419"/>
  <c r="AE419"/>
  <c r="AC419"/>
  <c r="AB419"/>
  <c r="AA419"/>
  <c r="Z419"/>
  <c r="Y419"/>
  <c r="F419"/>
  <c r="AQ418"/>
  <c r="AO418"/>
  <c r="AN418"/>
  <c r="AM418"/>
  <c r="AL418"/>
  <c r="AK418"/>
  <c r="AI418"/>
  <c r="AH418"/>
  <c r="AG418"/>
  <c r="AF418"/>
  <c r="AE418"/>
  <c r="AC418"/>
  <c r="AB418"/>
  <c r="AA418"/>
  <c r="Z418"/>
  <c r="Y418"/>
  <c r="F418"/>
  <c r="AQ417"/>
  <c r="AO417"/>
  <c r="AN417"/>
  <c r="AM417"/>
  <c r="AL417"/>
  <c r="AK417"/>
  <c r="AI417"/>
  <c r="AH417"/>
  <c r="AG417"/>
  <c r="AF417"/>
  <c r="AE417"/>
  <c r="AC417"/>
  <c r="AB417"/>
  <c r="AA417"/>
  <c r="Z417"/>
  <c r="Y417"/>
  <c r="F417"/>
  <c r="AQ416"/>
  <c r="AO416"/>
  <c r="AN416"/>
  <c r="AM416"/>
  <c r="AL416"/>
  <c r="AK416"/>
  <c r="AI416"/>
  <c r="AH416"/>
  <c r="AG416"/>
  <c r="AF416"/>
  <c r="AE416"/>
  <c r="AC416"/>
  <c r="AB416"/>
  <c r="AA416"/>
  <c r="Z416"/>
  <c r="Y416"/>
  <c r="F416"/>
  <c r="AQ415"/>
  <c r="AO415"/>
  <c r="AN415"/>
  <c r="AM415"/>
  <c r="AL415"/>
  <c r="AK415"/>
  <c r="AI415"/>
  <c r="AH415"/>
  <c r="AG415"/>
  <c r="AF415"/>
  <c r="AE415"/>
  <c r="AC415"/>
  <c r="AB415"/>
  <c r="AA415"/>
  <c r="Z415"/>
  <c r="Y415"/>
  <c r="F415"/>
  <c r="AQ414"/>
  <c r="AO414"/>
  <c r="AN414"/>
  <c r="AM414"/>
  <c r="AL414"/>
  <c r="AK414"/>
  <c r="AI414"/>
  <c r="AH414"/>
  <c r="AG414"/>
  <c r="AF414"/>
  <c r="AE414"/>
  <c r="AC414"/>
  <c r="AB414"/>
  <c r="AA414"/>
  <c r="Z414"/>
  <c r="Y414"/>
  <c r="F414"/>
  <c r="AQ413"/>
  <c r="AO413"/>
  <c r="AN413"/>
  <c r="AM413"/>
  <c r="AL413"/>
  <c r="AK413"/>
  <c r="AI413"/>
  <c r="AH413"/>
  <c r="AG413"/>
  <c r="AF413"/>
  <c r="AE413"/>
  <c r="AC413"/>
  <c r="AB413"/>
  <c r="AA413"/>
  <c r="Z413"/>
  <c r="Y413"/>
  <c r="F413"/>
  <c r="AQ412"/>
  <c r="AO412"/>
  <c r="AN412"/>
  <c r="AM412"/>
  <c r="AL412"/>
  <c r="AK412"/>
  <c r="AI412"/>
  <c r="AH412"/>
  <c r="AG412"/>
  <c r="AF412"/>
  <c r="AE412"/>
  <c r="AC412"/>
  <c r="AB412"/>
  <c r="AA412"/>
  <c r="Z412"/>
  <c r="Y412"/>
  <c r="F412"/>
  <c r="AQ411"/>
  <c r="AO411"/>
  <c r="AN411"/>
  <c r="AM411"/>
  <c r="AL411"/>
  <c r="AK411"/>
  <c r="AI411"/>
  <c r="AH411"/>
  <c r="AG411"/>
  <c r="AF411"/>
  <c r="AE411"/>
  <c r="AC411"/>
  <c r="AB411"/>
  <c r="AA411"/>
  <c r="Z411"/>
  <c r="Y411"/>
  <c r="F411"/>
  <c r="AQ410"/>
  <c r="AO410"/>
  <c r="AN410"/>
  <c r="AM410"/>
  <c r="AL410"/>
  <c r="AK410"/>
  <c r="AI410"/>
  <c r="AH410"/>
  <c r="AG410"/>
  <c r="AF410"/>
  <c r="AE410"/>
  <c r="AC410"/>
  <c r="AB410"/>
  <c r="AA410"/>
  <c r="Z410"/>
  <c r="Y410"/>
  <c r="F410"/>
  <c r="AQ409"/>
  <c r="AO409"/>
  <c r="AN409"/>
  <c r="AM409"/>
  <c r="AL409"/>
  <c r="AK409"/>
  <c r="AI409"/>
  <c r="AH409"/>
  <c r="AG409"/>
  <c r="AF409"/>
  <c r="AE409"/>
  <c r="AC409"/>
  <c r="AB409"/>
  <c r="AA409"/>
  <c r="Z409"/>
  <c r="Y409"/>
  <c r="F409"/>
  <c r="AQ408"/>
  <c r="AO408"/>
  <c r="AN408"/>
  <c r="AM408"/>
  <c r="AL408"/>
  <c r="AK408"/>
  <c r="AI408"/>
  <c r="AH408"/>
  <c r="AG408"/>
  <c r="AF408"/>
  <c r="AE408"/>
  <c r="AC408"/>
  <c r="AB408"/>
  <c r="AA408"/>
  <c r="Z408"/>
  <c r="Y408"/>
  <c r="F408"/>
  <c r="AQ407"/>
  <c r="AO407"/>
  <c r="AN407"/>
  <c r="AM407"/>
  <c r="AL407"/>
  <c r="AK407"/>
  <c r="AI407"/>
  <c r="AH407"/>
  <c r="AG407"/>
  <c r="AF407"/>
  <c r="AE407"/>
  <c r="AC407"/>
  <c r="AB407"/>
  <c r="AA407"/>
  <c r="Z407"/>
  <c r="Y407"/>
  <c r="F407"/>
  <c r="AQ406"/>
  <c r="AO406"/>
  <c r="AN406"/>
  <c r="AM406"/>
  <c r="AL406"/>
  <c r="AK406"/>
  <c r="AI406"/>
  <c r="AH406"/>
  <c r="AG406"/>
  <c r="AF406"/>
  <c r="AE406"/>
  <c r="AC406"/>
  <c r="AB406"/>
  <c r="AA406"/>
  <c r="Z406"/>
  <c r="Y406"/>
  <c r="F406"/>
  <c r="AQ405"/>
  <c r="AO405"/>
  <c r="AN405"/>
  <c r="AM405"/>
  <c r="AL405"/>
  <c r="AK405"/>
  <c r="AI405"/>
  <c r="AH405"/>
  <c r="AG405"/>
  <c r="AF405"/>
  <c r="AE405"/>
  <c r="AC405"/>
  <c r="AB405"/>
  <c r="AA405"/>
  <c r="Z405"/>
  <c r="Y405"/>
  <c r="F405"/>
  <c r="AQ404"/>
  <c r="AO404"/>
  <c r="AN404"/>
  <c r="AM404"/>
  <c r="AL404"/>
  <c r="AK404"/>
  <c r="AI404"/>
  <c r="AH404"/>
  <c r="AG404"/>
  <c r="AF404"/>
  <c r="AE404"/>
  <c r="AC404"/>
  <c r="AB404"/>
  <c r="AA404"/>
  <c r="Z404"/>
  <c r="Y404"/>
  <c r="F404"/>
  <c r="AQ403"/>
  <c r="AO403"/>
  <c r="AN403"/>
  <c r="AM403"/>
  <c r="AL403"/>
  <c r="AK403"/>
  <c r="AI403"/>
  <c r="AH403"/>
  <c r="AG403"/>
  <c r="AF403"/>
  <c r="AE403"/>
  <c r="AC403"/>
  <c r="AB403"/>
  <c r="AA403"/>
  <c r="Z403"/>
  <c r="Y403"/>
  <c r="F403"/>
  <c r="AQ402"/>
  <c r="AO402"/>
  <c r="AN402"/>
  <c r="AM402"/>
  <c r="AL402"/>
  <c r="AK402"/>
  <c r="AI402"/>
  <c r="AH402"/>
  <c r="AG402"/>
  <c r="AF402"/>
  <c r="AE402"/>
  <c r="AC402"/>
  <c r="AB402"/>
  <c r="AA402"/>
  <c r="Z402"/>
  <c r="Y402"/>
  <c r="F402"/>
  <c r="AQ401"/>
  <c r="AO401"/>
  <c r="AN401"/>
  <c r="AM401"/>
  <c r="AL401"/>
  <c r="AK401"/>
  <c r="AI401"/>
  <c r="AH401"/>
  <c r="AG401"/>
  <c r="AF401"/>
  <c r="AE401"/>
  <c r="AC401"/>
  <c r="AB401"/>
  <c r="AA401"/>
  <c r="Z401"/>
  <c r="Y401"/>
  <c r="F401"/>
  <c r="AQ400"/>
  <c r="AO400"/>
  <c r="AN400"/>
  <c r="AM400"/>
  <c r="AL400"/>
  <c r="AK400"/>
  <c r="AI400"/>
  <c r="AH400"/>
  <c r="AG400"/>
  <c r="AF400"/>
  <c r="AE400"/>
  <c r="AC400"/>
  <c r="AB400"/>
  <c r="AA400"/>
  <c r="Z400"/>
  <c r="Y400"/>
  <c r="F400"/>
  <c r="AQ399"/>
  <c r="AO399"/>
  <c r="AN399"/>
  <c r="AM399"/>
  <c r="AL399"/>
  <c r="AK399"/>
  <c r="AI399"/>
  <c r="AH399"/>
  <c r="AG399"/>
  <c r="AF399"/>
  <c r="AE399"/>
  <c r="AC399"/>
  <c r="AB399"/>
  <c r="AA399"/>
  <c r="Z399"/>
  <c r="Y399"/>
  <c r="F399"/>
  <c r="AQ398"/>
  <c r="AO398"/>
  <c r="AN398"/>
  <c r="AM398"/>
  <c r="AL398"/>
  <c r="AK398"/>
  <c r="AI398"/>
  <c r="AH398"/>
  <c r="AG398"/>
  <c r="AF398"/>
  <c r="AE398"/>
  <c r="AC398"/>
  <c r="AB398"/>
  <c r="AA398"/>
  <c r="Z398"/>
  <c r="Y398"/>
  <c r="F398"/>
  <c r="AQ397"/>
  <c r="AO397"/>
  <c r="AN397"/>
  <c r="AM397"/>
  <c r="AL397"/>
  <c r="AK397"/>
  <c r="AI397"/>
  <c r="AH397"/>
  <c r="AG397"/>
  <c r="AF397"/>
  <c r="AE397"/>
  <c r="AC397"/>
  <c r="AB397"/>
  <c r="AA397"/>
  <c r="Z397"/>
  <c r="Y397"/>
  <c r="F397"/>
  <c r="AQ396"/>
  <c r="AO396"/>
  <c r="AN396"/>
  <c r="AM396"/>
  <c r="AL396"/>
  <c r="AK396"/>
  <c r="AI396"/>
  <c r="AH396"/>
  <c r="AG396"/>
  <c r="AF396"/>
  <c r="AE396"/>
  <c r="AC396"/>
  <c r="AB396"/>
  <c r="AA396"/>
  <c r="Z396"/>
  <c r="Y396"/>
  <c r="F396"/>
  <c r="AQ395"/>
  <c r="AO395"/>
  <c r="AN395"/>
  <c r="AM395"/>
  <c r="AL395"/>
  <c r="AK395"/>
  <c r="AI395"/>
  <c r="AH395"/>
  <c r="AG395"/>
  <c r="AF395"/>
  <c r="AE395"/>
  <c r="AC395"/>
  <c r="AB395"/>
  <c r="AA395"/>
  <c r="Z395"/>
  <c r="Y395"/>
  <c r="F395"/>
  <c r="AQ394"/>
  <c r="AO394"/>
  <c r="AN394"/>
  <c r="AM394"/>
  <c r="AL394"/>
  <c r="AK394"/>
  <c r="AI394"/>
  <c r="AH394"/>
  <c r="AG394"/>
  <c r="AF394"/>
  <c r="AE394"/>
  <c r="AC394"/>
  <c r="AB394"/>
  <c r="AA394"/>
  <c r="Z394"/>
  <c r="Y394"/>
  <c r="F394"/>
  <c r="AQ393"/>
  <c r="AO393"/>
  <c r="AN393"/>
  <c r="AM393"/>
  <c r="AL393"/>
  <c r="AK393"/>
  <c r="AI393"/>
  <c r="AH393"/>
  <c r="AG393"/>
  <c r="AF393"/>
  <c r="AE393"/>
  <c r="AC393"/>
  <c r="AB393"/>
  <c r="AA393"/>
  <c r="Z393"/>
  <c r="Y393"/>
  <c r="F393"/>
  <c r="AQ392"/>
  <c r="AO392"/>
  <c r="AN392"/>
  <c r="AM392"/>
  <c r="AL392"/>
  <c r="AK392"/>
  <c r="AI392"/>
  <c r="AH392"/>
  <c r="AG392"/>
  <c r="AF392"/>
  <c r="AE392"/>
  <c r="AC392"/>
  <c r="AB392"/>
  <c r="AA392"/>
  <c r="Z392"/>
  <c r="Y392"/>
  <c r="F392"/>
  <c r="AQ391"/>
  <c r="AO391"/>
  <c r="AN391"/>
  <c r="AM391"/>
  <c r="AL391"/>
  <c r="AK391"/>
  <c r="AI391"/>
  <c r="AH391"/>
  <c r="AG391"/>
  <c r="AF391"/>
  <c r="AE391"/>
  <c r="AC391"/>
  <c r="AB391"/>
  <c r="AA391"/>
  <c r="Z391"/>
  <c r="Y391"/>
  <c r="F391"/>
  <c r="AQ390"/>
  <c r="AO390"/>
  <c r="AN390"/>
  <c r="AM390"/>
  <c r="AL390"/>
  <c r="AK390"/>
  <c r="AI390"/>
  <c r="AH390"/>
  <c r="AG390"/>
  <c r="AF390"/>
  <c r="AE390"/>
  <c r="AC390"/>
  <c r="AB390"/>
  <c r="AA390"/>
  <c r="Z390"/>
  <c r="Y390"/>
  <c r="F390"/>
  <c r="AQ389"/>
  <c r="AO389"/>
  <c r="AN389"/>
  <c r="AM389"/>
  <c r="AL389"/>
  <c r="AK389"/>
  <c r="AI389"/>
  <c r="AH389"/>
  <c r="AG389"/>
  <c r="AF389"/>
  <c r="AE389"/>
  <c r="AC389"/>
  <c r="AB389"/>
  <c r="AA389"/>
  <c r="Z389"/>
  <c r="Y389"/>
  <c r="F389"/>
  <c r="AQ388"/>
  <c r="AO388"/>
  <c r="AN388"/>
  <c r="AM388"/>
  <c r="AL388"/>
  <c r="AK388"/>
  <c r="AI388"/>
  <c r="AH388"/>
  <c r="AG388"/>
  <c r="AF388"/>
  <c r="AE388"/>
  <c r="AC388"/>
  <c r="AB388"/>
  <c r="AA388"/>
  <c r="Z388"/>
  <c r="Y388"/>
  <c r="F388"/>
  <c r="AQ387"/>
  <c r="AO387"/>
  <c r="AN387"/>
  <c r="AM387"/>
  <c r="AL387"/>
  <c r="AK387"/>
  <c r="AI387"/>
  <c r="AH387"/>
  <c r="AG387"/>
  <c r="AF387"/>
  <c r="AE387"/>
  <c r="AC387"/>
  <c r="AB387"/>
  <c r="AA387"/>
  <c r="Z387"/>
  <c r="Y387"/>
  <c r="F387"/>
  <c r="AQ386"/>
  <c r="AO386"/>
  <c r="AN386"/>
  <c r="AM386"/>
  <c r="AL386"/>
  <c r="AK386"/>
  <c r="AI386"/>
  <c r="AH386"/>
  <c r="AG386"/>
  <c r="AF386"/>
  <c r="AE386"/>
  <c r="AC386"/>
  <c r="AB386"/>
  <c r="AA386"/>
  <c r="Z386"/>
  <c r="Y386"/>
  <c r="F386"/>
  <c r="AQ385"/>
  <c r="AO385"/>
  <c r="AN385"/>
  <c r="AM385"/>
  <c r="AL385"/>
  <c r="AK385"/>
  <c r="AI385"/>
  <c r="AH385"/>
  <c r="AG385"/>
  <c r="AF385"/>
  <c r="AE385"/>
  <c r="AC385"/>
  <c r="AB385"/>
  <c r="AA385"/>
  <c r="Z385"/>
  <c r="Y385"/>
  <c r="F385"/>
  <c r="AQ384"/>
  <c r="AO384"/>
  <c r="AN384"/>
  <c r="AM384"/>
  <c r="AL384"/>
  <c r="AK384"/>
  <c r="AI384"/>
  <c r="AH384"/>
  <c r="AG384"/>
  <c r="AF384"/>
  <c r="AE384"/>
  <c r="AC384"/>
  <c r="AB384"/>
  <c r="AA384"/>
  <c r="Z384"/>
  <c r="Y384"/>
  <c r="F384"/>
  <c r="AQ383"/>
  <c r="AO383"/>
  <c r="AN383"/>
  <c r="AM383"/>
  <c r="AL383"/>
  <c r="AK383"/>
  <c r="AI383"/>
  <c r="AH383"/>
  <c r="AG383"/>
  <c r="AF383"/>
  <c r="AE383"/>
  <c r="AC383"/>
  <c r="AB383"/>
  <c r="AA383"/>
  <c r="Z383"/>
  <c r="Y383"/>
  <c r="F383"/>
  <c r="AQ382"/>
  <c r="AO382"/>
  <c r="AN382"/>
  <c r="AM382"/>
  <c r="AL382"/>
  <c r="AK382"/>
  <c r="AI382"/>
  <c r="AH382"/>
  <c r="AG382"/>
  <c r="AF382"/>
  <c r="AE382"/>
  <c r="AC382"/>
  <c r="AB382"/>
  <c r="AA382"/>
  <c r="Z382"/>
  <c r="Y382"/>
  <c r="F382"/>
  <c r="AQ381"/>
  <c r="AO381"/>
  <c r="AN381"/>
  <c r="AM381"/>
  <c r="AL381"/>
  <c r="AK381"/>
  <c r="AI381"/>
  <c r="AH381"/>
  <c r="AG381"/>
  <c r="AF381"/>
  <c r="AE381"/>
  <c r="AC381"/>
  <c r="AB381"/>
  <c r="AA381"/>
  <c r="Z381"/>
  <c r="Y381"/>
  <c r="F381"/>
  <c r="AQ380"/>
  <c r="AO380"/>
  <c r="AN380"/>
  <c r="AM380"/>
  <c r="AL380"/>
  <c r="AK380"/>
  <c r="AI380"/>
  <c r="AH380"/>
  <c r="AG380"/>
  <c r="AF380"/>
  <c r="AE380"/>
  <c r="AC380"/>
  <c r="AB380"/>
  <c r="AA380"/>
  <c r="Z380"/>
  <c r="Y380"/>
  <c r="F380"/>
  <c r="AQ379"/>
  <c r="AO379"/>
  <c r="AN379"/>
  <c r="AM379"/>
  <c r="AL379"/>
  <c r="AK379"/>
  <c r="AI379"/>
  <c r="AH379"/>
  <c r="AG379"/>
  <c r="AF379"/>
  <c r="AE379"/>
  <c r="AC379"/>
  <c r="AB379"/>
  <c r="AA379"/>
  <c r="Z379"/>
  <c r="Y379"/>
  <c r="F379"/>
  <c r="AQ378"/>
  <c r="AO378"/>
  <c r="AN378"/>
  <c r="AM378"/>
  <c r="AL378"/>
  <c r="AK378"/>
  <c r="AI378"/>
  <c r="AH378"/>
  <c r="AG378"/>
  <c r="AF378"/>
  <c r="AE378"/>
  <c r="AC378"/>
  <c r="AB378"/>
  <c r="AA378"/>
  <c r="Z378"/>
  <c r="Y378"/>
  <c r="F378"/>
  <c r="AQ377"/>
  <c r="AO377"/>
  <c r="AN377"/>
  <c r="AM377"/>
  <c r="AL377"/>
  <c r="AK377"/>
  <c r="AI377"/>
  <c r="AH377"/>
  <c r="AG377"/>
  <c r="AF377"/>
  <c r="AE377"/>
  <c r="AC377"/>
  <c r="AB377"/>
  <c r="AA377"/>
  <c r="Z377"/>
  <c r="Y377"/>
  <c r="F377"/>
  <c r="AQ376"/>
  <c r="AO376"/>
  <c r="AN376"/>
  <c r="AM376"/>
  <c r="AL376"/>
  <c r="AK376"/>
  <c r="AI376"/>
  <c r="AH376"/>
  <c r="AG376"/>
  <c r="AF376"/>
  <c r="AE376"/>
  <c r="AC376"/>
  <c r="AB376"/>
  <c r="AA376"/>
  <c r="Z376"/>
  <c r="Y376"/>
  <c r="F376"/>
  <c r="AQ375"/>
  <c r="AO375"/>
  <c r="AN375"/>
  <c r="AM375"/>
  <c r="AL375"/>
  <c r="AK375"/>
  <c r="AI375"/>
  <c r="AH375"/>
  <c r="AG375"/>
  <c r="AF375"/>
  <c r="AE375"/>
  <c r="AC375"/>
  <c r="AB375"/>
  <c r="AA375"/>
  <c r="Z375"/>
  <c r="Y375"/>
  <c r="F375"/>
  <c r="AQ374"/>
  <c r="AO374"/>
  <c r="AN374"/>
  <c r="AM374"/>
  <c r="AL374"/>
  <c r="AK374"/>
  <c r="AI374"/>
  <c r="AH374"/>
  <c r="AG374"/>
  <c r="AF374"/>
  <c r="AE374"/>
  <c r="AC374"/>
  <c r="AB374"/>
  <c r="AA374"/>
  <c r="Z374"/>
  <c r="Y374"/>
  <c r="F374"/>
  <c r="AQ373"/>
  <c r="AO373"/>
  <c r="AN373"/>
  <c r="AM373"/>
  <c r="AL373"/>
  <c r="AK373"/>
  <c r="AI373"/>
  <c r="AH373"/>
  <c r="AG373"/>
  <c r="AF373"/>
  <c r="AE373"/>
  <c r="AC373"/>
  <c r="AB373"/>
  <c r="AA373"/>
  <c r="Z373"/>
  <c r="Y373"/>
  <c r="F373"/>
  <c r="AQ372"/>
  <c r="AO372"/>
  <c r="AN372"/>
  <c r="AM372"/>
  <c r="AL372"/>
  <c r="AK372"/>
  <c r="AI372"/>
  <c r="AH372"/>
  <c r="AG372"/>
  <c r="AF372"/>
  <c r="AE372"/>
  <c r="AC372"/>
  <c r="AB372"/>
  <c r="AA372"/>
  <c r="Z372"/>
  <c r="Y372"/>
  <c r="F372"/>
  <c r="AQ371"/>
  <c r="AO371"/>
  <c r="AN371"/>
  <c r="AM371"/>
  <c r="AL371"/>
  <c r="AK371"/>
  <c r="AI371"/>
  <c r="AH371"/>
  <c r="AG371"/>
  <c r="AF371"/>
  <c r="AE371"/>
  <c r="AC371"/>
  <c r="AB371"/>
  <c r="AA371"/>
  <c r="Z371"/>
  <c r="Y371"/>
  <c r="F371"/>
  <c r="AQ370"/>
  <c r="AO370"/>
  <c r="AN370"/>
  <c r="AM370"/>
  <c r="AL370"/>
  <c r="AK370"/>
  <c r="AI370"/>
  <c r="AH370"/>
  <c r="AG370"/>
  <c r="AF370"/>
  <c r="AE370"/>
  <c r="AC370"/>
  <c r="AB370"/>
  <c r="AA370"/>
  <c r="Z370"/>
  <c r="Y370"/>
  <c r="F370"/>
  <c r="AQ369"/>
  <c r="AO369"/>
  <c r="AN369"/>
  <c r="AM369"/>
  <c r="AL369"/>
  <c r="AK369"/>
  <c r="AI369"/>
  <c r="AH369"/>
  <c r="AG369"/>
  <c r="AF369"/>
  <c r="AE369"/>
  <c r="AC369"/>
  <c r="AB369"/>
  <c r="AA369"/>
  <c r="Z369"/>
  <c r="Y369"/>
  <c r="F369"/>
  <c r="AQ368"/>
  <c r="AO368"/>
  <c r="AN368"/>
  <c r="AM368"/>
  <c r="AL368"/>
  <c r="AK368"/>
  <c r="AI368"/>
  <c r="AH368"/>
  <c r="AG368"/>
  <c r="AF368"/>
  <c r="AE368"/>
  <c r="AC368"/>
  <c r="AB368"/>
  <c r="AA368"/>
  <c r="Z368"/>
  <c r="Y368"/>
  <c r="F368"/>
  <c r="AQ367"/>
  <c r="AO367"/>
  <c r="AN367"/>
  <c r="AM367"/>
  <c r="AL367"/>
  <c r="AK367"/>
  <c r="AI367"/>
  <c r="AH367"/>
  <c r="AG367"/>
  <c r="AF367"/>
  <c r="AE367"/>
  <c r="AC367"/>
  <c r="AB367"/>
  <c r="AA367"/>
  <c r="Z367"/>
  <c r="Y367"/>
  <c r="F367"/>
  <c r="AQ366"/>
  <c r="AO366"/>
  <c r="AN366"/>
  <c r="AM366"/>
  <c r="AL366"/>
  <c r="AK366"/>
  <c r="AI366"/>
  <c r="AH366"/>
  <c r="AG366"/>
  <c r="AF366"/>
  <c r="AE366"/>
  <c r="AC366"/>
  <c r="AB366"/>
  <c r="AA366"/>
  <c r="Z366"/>
  <c r="Y366"/>
  <c r="F366"/>
  <c r="AQ365"/>
  <c r="AO365"/>
  <c r="AN365"/>
  <c r="AM365"/>
  <c r="AL365"/>
  <c r="AK365"/>
  <c r="AI365"/>
  <c r="AH365"/>
  <c r="AG365"/>
  <c r="AF365"/>
  <c r="AE365"/>
  <c r="AC365"/>
  <c r="AB365"/>
  <c r="AA365"/>
  <c r="Z365"/>
  <c r="Y365"/>
  <c r="F365"/>
  <c r="AQ364"/>
  <c r="AO364"/>
  <c r="AN364"/>
  <c r="AM364"/>
  <c r="AL364"/>
  <c r="AK364"/>
  <c r="AI364"/>
  <c r="AH364"/>
  <c r="AG364"/>
  <c r="AF364"/>
  <c r="AE364"/>
  <c r="AC364"/>
  <c r="AB364"/>
  <c r="AA364"/>
  <c r="Z364"/>
  <c r="Y364"/>
  <c r="F364"/>
  <c r="AQ363"/>
  <c r="AO363"/>
  <c r="AN363"/>
  <c r="AM363"/>
  <c r="AL363"/>
  <c r="AK363"/>
  <c r="AI363"/>
  <c r="AH363"/>
  <c r="AG363"/>
  <c r="AF363"/>
  <c r="AE363"/>
  <c r="AC363"/>
  <c r="AB363"/>
  <c r="AA363"/>
  <c r="Z363"/>
  <c r="Y363"/>
  <c r="F363"/>
  <c r="AQ362"/>
  <c r="AO362"/>
  <c r="AN362"/>
  <c r="AM362"/>
  <c r="AL362"/>
  <c r="AK362"/>
  <c r="AI362"/>
  <c r="AH362"/>
  <c r="AG362"/>
  <c r="AF362"/>
  <c r="AE362"/>
  <c r="AC362"/>
  <c r="AB362"/>
  <c r="AA362"/>
  <c r="Z362"/>
  <c r="Y362"/>
  <c r="F362"/>
  <c r="AQ361"/>
  <c r="AO361"/>
  <c r="AN361"/>
  <c r="AM361"/>
  <c r="AL361"/>
  <c r="AK361"/>
  <c r="AI361"/>
  <c r="AH361"/>
  <c r="AG361"/>
  <c r="AF361"/>
  <c r="AE361"/>
  <c r="AC361"/>
  <c r="AB361"/>
  <c r="AA361"/>
  <c r="Z361"/>
  <c r="Y361"/>
  <c r="F361"/>
  <c r="AQ360"/>
  <c r="AO360"/>
  <c r="AN360"/>
  <c r="AM360"/>
  <c r="AL360"/>
  <c r="AK360"/>
  <c r="AI360"/>
  <c r="AH360"/>
  <c r="AG360"/>
  <c r="AF360"/>
  <c r="AE360"/>
  <c r="AC360"/>
  <c r="AB360"/>
  <c r="AA360"/>
  <c r="Z360"/>
  <c r="Y360"/>
  <c r="F360"/>
  <c r="AQ359"/>
  <c r="AO359"/>
  <c r="AN359"/>
  <c r="AM359"/>
  <c r="AL359"/>
  <c r="AK359"/>
  <c r="AI359"/>
  <c r="AH359"/>
  <c r="AG359"/>
  <c r="AF359"/>
  <c r="AE359"/>
  <c r="AC359"/>
  <c r="AB359"/>
  <c r="AA359"/>
  <c r="Z359"/>
  <c r="Y359"/>
  <c r="F359"/>
  <c r="AQ358"/>
  <c r="AO358"/>
  <c r="AN358"/>
  <c r="AM358"/>
  <c r="AL358"/>
  <c r="AK358"/>
  <c r="AI358"/>
  <c r="AH358"/>
  <c r="AG358"/>
  <c r="AF358"/>
  <c r="AE358"/>
  <c r="AC358"/>
  <c r="AB358"/>
  <c r="AA358"/>
  <c r="Z358"/>
  <c r="Y358"/>
  <c r="F358"/>
  <c r="AQ357"/>
  <c r="AO357"/>
  <c r="AN357"/>
  <c r="AM357"/>
  <c r="AL357"/>
  <c r="AK357"/>
  <c r="AI357"/>
  <c r="AH357"/>
  <c r="AG357"/>
  <c r="AF357"/>
  <c r="AE357"/>
  <c r="AC357"/>
  <c r="AB357"/>
  <c r="AA357"/>
  <c r="Z357"/>
  <c r="Y357"/>
  <c r="F357"/>
  <c r="AQ356"/>
  <c r="AO356"/>
  <c r="AN356"/>
  <c r="AM356"/>
  <c r="AL356"/>
  <c r="AK356"/>
  <c r="AI356"/>
  <c r="AH356"/>
  <c r="AG356"/>
  <c r="AF356"/>
  <c r="AE356"/>
  <c r="AC356"/>
  <c r="AB356"/>
  <c r="AA356"/>
  <c r="Z356"/>
  <c r="Y356"/>
  <c r="F356"/>
  <c r="AQ355"/>
  <c r="AO355"/>
  <c r="AN355"/>
  <c r="AM355"/>
  <c r="AL355"/>
  <c r="AK355"/>
  <c r="AI355"/>
  <c r="AH355"/>
  <c r="AG355"/>
  <c r="AF355"/>
  <c r="AE355"/>
  <c r="AC355"/>
  <c r="AB355"/>
  <c r="AA355"/>
  <c r="Z355"/>
  <c r="Y355"/>
  <c r="F355"/>
  <c r="AQ354"/>
  <c r="AO354"/>
  <c r="AN354"/>
  <c r="AM354"/>
  <c r="AL354"/>
  <c r="AK354"/>
  <c r="AI354"/>
  <c r="AH354"/>
  <c r="AG354"/>
  <c r="AF354"/>
  <c r="AE354"/>
  <c r="AC354"/>
  <c r="AB354"/>
  <c r="AA354"/>
  <c r="Z354"/>
  <c r="Y354"/>
  <c r="F354"/>
  <c r="AQ353"/>
  <c r="AO353"/>
  <c r="AN353"/>
  <c r="AM353"/>
  <c r="AL353"/>
  <c r="AK353"/>
  <c r="AI353"/>
  <c r="AH353"/>
  <c r="AG353"/>
  <c r="AF353"/>
  <c r="AE353"/>
  <c r="AC353"/>
  <c r="AB353"/>
  <c r="AA353"/>
  <c r="Z353"/>
  <c r="Y353"/>
  <c r="F353"/>
  <c r="AQ352"/>
  <c r="AO352"/>
  <c r="AN352"/>
  <c r="AM352"/>
  <c r="AL352"/>
  <c r="AK352"/>
  <c r="AI352"/>
  <c r="AH352"/>
  <c r="AG352"/>
  <c r="AF352"/>
  <c r="AE352"/>
  <c r="AC352"/>
  <c r="AB352"/>
  <c r="AA352"/>
  <c r="Z352"/>
  <c r="Y352"/>
  <c r="F352"/>
  <c r="AQ351"/>
  <c r="AO351"/>
  <c r="AN351"/>
  <c r="AM351"/>
  <c r="AL351"/>
  <c r="AK351"/>
  <c r="AI351"/>
  <c r="AH351"/>
  <c r="AG351"/>
  <c r="AF351"/>
  <c r="AE351"/>
  <c r="AC351"/>
  <c r="AB351"/>
  <c r="AA351"/>
  <c r="Z351"/>
  <c r="Y351"/>
  <c r="F351"/>
  <c r="AQ350"/>
  <c r="AO350"/>
  <c r="AN350"/>
  <c r="AM350"/>
  <c r="AL350"/>
  <c r="AK350"/>
  <c r="AI350"/>
  <c r="AH350"/>
  <c r="AG350"/>
  <c r="AF350"/>
  <c r="AE350"/>
  <c r="AC350"/>
  <c r="AB350"/>
  <c r="AA350"/>
  <c r="Z350"/>
  <c r="Y350"/>
  <c r="F350"/>
  <c r="AQ349"/>
  <c r="AO349"/>
  <c r="AN349"/>
  <c r="AM349"/>
  <c r="AL349"/>
  <c r="AK349"/>
  <c r="AI349"/>
  <c r="AH349"/>
  <c r="AG349"/>
  <c r="AF349"/>
  <c r="AE349"/>
  <c r="AC349"/>
  <c r="AB349"/>
  <c r="AA349"/>
  <c r="Z349"/>
  <c r="Y349"/>
  <c r="F349"/>
  <c r="AQ348"/>
  <c r="AO348"/>
  <c r="AN348"/>
  <c r="AM348"/>
  <c r="AL348"/>
  <c r="AK348"/>
  <c r="AI348"/>
  <c r="AH348"/>
  <c r="AG348"/>
  <c r="AF348"/>
  <c r="AE348"/>
  <c r="AC348"/>
  <c r="AB348"/>
  <c r="AA348"/>
  <c r="Z348"/>
  <c r="Y348"/>
  <c r="F348"/>
  <c r="AQ347"/>
  <c r="AO347"/>
  <c r="AN347"/>
  <c r="AM347"/>
  <c r="AL347"/>
  <c r="AK347"/>
  <c r="AI347"/>
  <c r="AH347"/>
  <c r="AG347"/>
  <c r="AF347"/>
  <c r="AE347"/>
  <c r="AC347"/>
  <c r="AB347"/>
  <c r="AA347"/>
  <c r="Z347"/>
  <c r="Y347"/>
  <c r="F347"/>
  <c r="AQ346"/>
  <c r="AO346"/>
  <c r="AN346"/>
  <c r="AM346"/>
  <c r="AL346"/>
  <c r="AK346"/>
  <c r="AI346"/>
  <c r="AH346"/>
  <c r="AG346"/>
  <c r="AF346"/>
  <c r="AE346"/>
  <c r="AC346"/>
  <c r="AB346"/>
  <c r="AA346"/>
  <c r="Z346"/>
  <c r="Y346"/>
  <c r="F346"/>
  <c r="AQ345"/>
  <c r="AO345"/>
  <c r="AN345"/>
  <c r="AM345"/>
  <c r="AL345"/>
  <c r="AK345"/>
  <c r="AI345"/>
  <c r="AH345"/>
  <c r="AG345"/>
  <c r="AF345"/>
  <c r="AE345"/>
  <c r="AC345"/>
  <c r="AB345"/>
  <c r="AA345"/>
  <c r="Z345"/>
  <c r="Y345"/>
  <c r="F345"/>
  <c r="AQ344"/>
  <c r="AO344"/>
  <c r="AN344"/>
  <c r="AM344"/>
  <c r="AL344"/>
  <c r="AK344"/>
  <c r="AI344"/>
  <c r="AH344"/>
  <c r="AG344"/>
  <c r="AF344"/>
  <c r="AE344"/>
  <c r="AC344"/>
  <c r="AB344"/>
  <c r="AA344"/>
  <c r="Z344"/>
  <c r="Y344"/>
  <c r="F344"/>
  <c r="AQ343"/>
  <c r="AO343"/>
  <c r="AN343"/>
  <c r="AM343"/>
  <c r="AL343"/>
  <c r="AK343"/>
  <c r="AI343"/>
  <c r="AH343"/>
  <c r="AG343"/>
  <c r="AF343"/>
  <c r="AE343"/>
  <c r="AC343"/>
  <c r="AB343"/>
  <c r="AA343"/>
  <c r="Z343"/>
  <c r="Y343"/>
  <c r="F343"/>
  <c r="AQ342"/>
  <c r="AO342"/>
  <c r="AN342"/>
  <c r="AM342"/>
  <c r="AL342"/>
  <c r="AK342"/>
  <c r="AI342"/>
  <c r="AH342"/>
  <c r="AG342"/>
  <c r="AF342"/>
  <c r="AE342"/>
  <c r="AC342"/>
  <c r="AB342"/>
  <c r="AA342"/>
  <c r="Z342"/>
  <c r="Y342"/>
  <c r="F342"/>
  <c r="AQ341"/>
  <c r="AO341"/>
  <c r="AN341"/>
  <c r="AM341"/>
  <c r="AL341"/>
  <c r="AK341"/>
  <c r="AI341"/>
  <c r="AH341"/>
  <c r="AG341"/>
  <c r="AF341"/>
  <c r="AE341"/>
  <c r="AC341"/>
  <c r="AB341"/>
  <c r="AA341"/>
  <c r="Z341"/>
  <c r="Y341"/>
  <c r="F341"/>
  <c r="AQ340"/>
  <c r="AO340"/>
  <c r="AN340"/>
  <c r="AM340"/>
  <c r="AL340"/>
  <c r="AK340"/>
  <c r="AI340"/>
  <c r="AH340"/>
  <c r="AG340"/>
  <c r="AF340"/>
  <c r="AE340"/>
  <c r="AC340"/>
  <c r="AB340"/>
  <c r="AA340"/>
  <c r="Z340"/>
  <c r="Y340"/>
  <c r="F340"/>
  <c r="AQ339"/>
  <c r="AO339"/>
  <c r="AN339"/>
  <c r="AM339"/>
  <c r="AL339"/>
  <c r="AK339"/>
  <c r="AI339"/>
  <c r="AH339"/>
  <c r="AG339"/>
  <c r="AF339"/>
  <c r="AE339"/>
  <c r="AC339"/>
  <c r="AB339"/>
  <c r="AA339"/>
  <c r="Z339"/>
  <c r="Y339"/>
  <c r="F339"/>
  <c r="AQ338"/>
  <c r="AO338"/>
  <c r="AN338"/>
  <c r="AM338"/>
  <c r="AL338"/>
  <c r="AK338"/>
  <c r="AI338"/>
  <c r="AH338"/>
  <c r="AG338"/>
  <c r="AF338"/>
  <c r="AE338"/>
  <c r="AC338"/>
  <c r="AB338"/>
  <c r="AA338"/>
  <c r="Z338"/>
  <c r="Y338"/>
  <c r="F338"/>
  <c r="AQ337"/>
  <c r="AO337"/>
  <c r="AN337"/>
  <c r="AM337"/>
  <c r="AL337"/>
  <c r="AK337"/>
  <c r="AI337"/>
  <c r="AH337"/>
  <c r="AG337"/>
  <c r="AF337"/>
  <c r="AE337"/>
  <c r="AC337"/>
  <c r="AB337"/>
  <c r="AA337"/>
  <c r="Z337"/>
  <c r="Y337"/>
  <c r="F337"/>
  <c r="AQ336"/>
  <c r="AO336"/>
  <c r="AN336"/>
  <c r="AM336"/>
  <c r="AL336"/>
  <c r="AK336"/>
  <c r="AI336"/>
  <c r="AH336"/>
  <c r="AG336"/>
  <c r="AF336"/>
  <c r="AE336"/>
  <c r="AC336"/>
  <c r="AB336"/>
  <c r="AA336"/>
  <c r="Z336"/>
  <c r="Y336"/>
  <c r="F336"/>
  <c r="AQ335"/>
  <c r="AO335"/>
  <c r="AN335"/>
  <c r="AM335"/>
  <c r="AL335"/>
  <c r="AK335"/>
  <c r="AI335"/>
  <c r="AH335"/>
  <c r="AG335"/>
  <c r="AF335"/>
  <c r="AE335"/>
  <c r="AC335"/>
  <c r="AB335"/>
  <c r="AA335"/>
  <c r="Z335"/>
  <c r="Y335"/>
  <c r="F335"/>
  <c r="AQ334"/>
  <c r="AO334"/>
  <c r="AN334"/>
  <c r="AM334"/>
  <c r="AL334"/>
  <c r="AK334"/>
  <c r="AI334"/>
  <c r="AH334"/>
  <c r="AG334"/>
  <c r="AF334"/>
  <c r="AE334"/>
  <c r="AC334"/>
  <c r="AB334"/>
  <c r="AA334"/>
  <c r="Z334"/>
  <c r="Y334"/>
  <c r="F334"/>
  <c r="AQ333"/>
  <c r="AO333"/>
  <c r="AN333"/>
  <c r="AM333"/>
  <c r="AL333"/>
  <c r="AK333"/>
  <c r="AI333"/>
  <c r="AH333"/>
  <c r="AG333"/>
  <c r="AF333"/>
  <c r="AE333"/>
  <c r="AC333"/>
  <c r="AB333"/>
  <c r="AA333"/>
  <c r="Z333"/>
  <c r="Y333"/>
  <c r="F333"/>
  <c r="AQ332"/>
  <c r="AO332"/>
  <c r="AN332"/>
  <c r="AM332"/>
  <c r="AL332"/>
  <c r="AK332"/>
  <c r="AI332"/>
  <c r="AH332"/>
  <c r="AG332"/>
  <c r="AF332"/>
  <c r="AE332"/>
  <c r="AC332"/>
  <c r="AB332"/>
  <c r="AA332"/>
  <c r="Z332"/>
  <c r="Y332"/>
  <c r="F332"/>
  <c r="AQ331"/>
  <c r="AO331"/>
  <c r="AN331"/>
  <c r="AM331"/>
  <c r="AL331"/>
  <c r="AK331"/>
  <c r="AI331"/>
  <c r="AH331"/>
  <c r="AG331"/>
  <c r="AF331"/>
  <c r="AE331"/>
  <c r="AC331"/>
  <c r="AB331"/>
  <c r="AA331"/>
  <c r="Z331"/>
  <c r="Y331"/>
  <c r="F331"/>
  <c r="AQ330"/>
  <c r="AO330"/>
  <c r="AN330"/>
  <c r="AM330"/>
  <c r="AL330"/>
  <c r="AK330"/>
  <c r="AI330"/>
  <c r="AH330"/>
  <c r="AG330"/>
  <c r="AF330"/>
  <c r="AE330"/>
  <c r="AC330"/>
  <c r="AB330"/>
  <c r="AA330"/>
  <c r="Z330"/>
  <c r="Y330"/>
  <c r="F330"/>
  <c r="AQ329"/>
  <c r="AO329"/>
  <c r="AN329"/>
  <c r="AM329"/>
  <c r="AL329"/>
  <c r="AK329"/>
  <c r="AI329"/>
  <c r="AH329"/>
  <c r="AG329"/>
  <c r="AF329"/>
  <c r="AE329"/>
  <c r="AC329"/>
  <c r="AB329"/>
  <c r="AA329"/>
  <c r="Z329"/>
  <c r="Y329"/>
  <c r="F329"/>
  <c r="AQ328"/>
  <c r="AO328"/>
  <c r="AN328"/>
  <c r="AM328"/>
  <c r="AL328"/>
  <c r="AK328"/>
  <c r="AI328"/>
  <c r="AH328"/>
  <c r="AG328"/>
  <c r="AF328"/>
  <c r="AE328"/>
  <c r="AC328"/>
  <c r="AB328"/>
  <c r="AA328"/>
  <c r="Z328"/>
  <c r="Y328"/>
  <c r="F328"/>
  <c r="AQ327"/>
  <c r="AO327"/>
  <c r="AN327"/>
  <c r="AM327"/>
  <c r="AL327"/>
  <c r="AK327"/>
  <c r="AI327"/>
  <c r="AH327"/>
  <c r="AG327"/>
  <c r="AF327"/>
  <c r="AE327"/>
  <c r="AC327"/>
  <c r="AB327"/>
  <c r="AA327"/>
  <c r="Z327"/>
  <c r="Y327"/>
  <c r="F327"/>
  <c r="AQ326"/>
  <c r="AO326"/>
  <c r="AN326"/>
  <c r="AM326"/>
  <c r="AL326"/>
  <c r="AK326"/>
  <c r="AI326"/>
  <c r="AH326"/>
  <c r="AG326"/>
  <c r="AF326"/>
  <c r="AE326"/>
  <c r="AC326"/>
  <c r="AB326"/>
  <c r="AA326"/>
  <c r="Z326"/>
  <c r="Y326"/>
  <c r="F326"/>
  <c r="AQ325"/>
  <c r="AO325"/>
  <c r="AN325"/>
  <c r="AM325"/>
  <c r="AL325"/>
  <c r="AK325"/>
  <c r="AI325"/>
  <c r="AH325"/>
  <c r="AG325"/>
  <c r="AF325"/>
  <c r="AE325"/>
  <c r="AC325"/>
  <c r="AB325"/>
  <c r="AA325"/>
  <c r="Z325"/>
  <c r="Y325"/>
  <c r="F325"/>
  <c r="AQ324"/>
  <c r="AO324"/>
  <c r="AN324"/>
  <c r="AM324"/>
  <c r="AL324"/>
  <c r="AK324"/>
  <c r="AI324"/>
  <c r="AH324"/>
  <c r="AG324"/>
  <c r="AF324"/>
  <c r="AE324"/>
  <c r="AC324"/>
  <c r="AB324"/>
  <c r="AA324"/>
  <c r="Z324"/>
  <c r="Y324"/>
  <c r="F324"/>
  <c r="AQ323"/>
  <c r="AO323"/>
  <c r="AN323"/>
  <c r="AM323"/>
  <c r="AL323"/>
  <c r="AK323"/>
  <c r="AI323"/>
  <c r="AH323"/>
  <c r="AG323"/>
  <c r="AF323"/>
  <c r="AE323"/>
  <c r="AC323"/>
  <c r="AB323"/>
  <c r="AA323"/>
  <c r="Z323"/>
  <c r="Y323"/>
  <c r="F323"/>
  <c r="AQ322"/>
  <c r="AO322"/>
  <c r="AN322"/>
  <c r="AM322"/>
  <c r="AL322"/>
  <c r="AK322"/>
  <c r="AI322"/>
  <c r="AH322"/>
  <c r="AG322"/>
  <c r="AF322"/>
  <c r="AE322"/>
  <c r="AC322"/>
  <c r="AB322"/>
  <c r="AA322"/>
  <c r="Z322"/>
  <c r="Y322"/>
  <c r="F322"/>
  <c r="AQ321"/>
  <c r="AO321"/>
  <c r="AN321"/>
  <c r="AM321"/>
  <c r="AL321"/>
  <c r="AK321"/>
  <c r="AI321"/>
  <c r="AH321"/>
  <c r="AG321"/>
  <c r="AF321"/>
  <c r="AE321"/>
  <c r="AC321"/>
  <c r="AB321"/>
  <c r="AA321"/>
  <c r="Z321"/>
  <c r="Y321"/>
  <c r="F321"/>
  <c r="AQ320"/>
  <c r="AO320"/>
  <c r="AN320"/>
  <c r="AM320"/>
  <c r="AL320"/>
  <c r="AK320"/>
  <c r="AI320"/>
  <c r="AH320"/>
  <c r="AG320"/>
  <c r="AF320"/>
  <c r="AE320"/>
  <c r="AC320"/>
  <c r="AB320"/>
  <c r="AA320"/>
  <c r="Z320"/>
  <c r="Y320"/>
  <c r="F320"/>
  <c r="AQ319"/>
  <c r="AO319"/>
  <c r="AN319"/>
  <c r="AM319"/>
  <c r="AL319"/>
  <c r="AK319"/>
  <c r="AI319"/>
  <c r="AH319"/>
  <c r="AG319"/>
  <c r="AF319"/>
  <c r="AE319"/>
  <c r="AC319"/>
  <c r="AB319"/>
  <c r="AA319"/>
  <c r="Z319"/>
  <c r="Y319"/>
  <c r="F319"/>
  <c r="AQ318"/>
  <c r="AO318"/>
  <c r="AN318"/>
  <c r="AM318"/>
  <c r="AL318"/>
  <c r="AK318"/>
  <c r="AI318"/>
  <c r="AH318"/>
  <c r="AG318"/>
  <c r="AF318"/>
  <c r="AE318"/>
  <c r="AC318"/>
  <c r="AB318"/>
  <c r="AA318"/>
  <c r="Z318"/>
  <c r="Y318"/>
  <c r="F318"/>
  <c r="AQ317"/>
  <c r="AO317"/>
  <c r="AN317"/>
  <c r="AM317"/>
  <c r="AL317"/>
  <c r="AK317"/>
  <c r="AI317"/>
  <c r="AH317"/>
  <c r="AG317"/>
  <c r="AF317"/>
  <c r="AE317"/>
  <c r="AC317"/>
  <c r="AB317"/>
  <c r="AA317"/>
  <c r="Z317"/>
  <c r="Y317"/>
  <c r="F317"/>
  <c r="AQ316"/>
  <c r="AO316"/>
  <c r="AN316"/>
  <c r="AM316"/>
  <c r="AL316"/>
  <c r="AK316"/>
  <c r="AI316"/>
  <c r="AH316"/>
  <c r="AG316"/>
  <c r="AF316"/>
  <c r="AE316"/>
  <c r="AC316"/>
  <c r="AB316"/>
  <c r="AA316"/>
  <c r="Z316"/>
  <c r="Y316"/>
  <c r="F316"/>
  <c r="AQ315"/>
  <c r="AO315"/>
  <c r="AN315"/>
  <c r="AM315"/>
  <c r="AL315"/>
  <c r="AK315"/>
  <c r="AI315"/>
  <c r="AH315"/>
  <c r="AG315"/>
  <c r="AF315"/>
  <c r="AE315"/>
  <c r="AC315"/>
  <c r="AB315"/>
  <c r="AA315"/>
  <c r="Z315"/>
  <c r="Y315"/>
  <c r="F315"/>
  <c r="AQ314"/>
  <c r="AO314"/>
  <c r="AN314"/>
  <c r="AM314"/>
  <c r="AL314"/>
  <c r="AK314"/>
  <c r="AI314"/>
  <c r="AH314"/>
  <c r="AG314"/>
  <c r="AF314"/>
  <c r="AE314"/>
  <c r="AC314"/>
  <c r="AB314"/>
  <c r="AA314"/>
  <c r="Z314"/>
  <c r="Y314"/>
  <c r="F314"/>
  <c r="AQ313"/>
  <c r="AO313"/>
  <c r="AN313"/>
  <c r="AM313"/>
  <c r="AL313"/>
  <c r="AK313"/>
  <c r="AI313"/>
  <c r="AH313"/>
  <c r="AG313"/>
  <c r="AF313"/>
  <c r="AE313"/>
  <c r="AC313"/>
  <c r="AB313"/>
  <c r="AA313"/>
  <c r="Z313"/>
  <c r="Y313"/>
  <c r="F313"/>
  <c r="AQ312"/>
  <c r="AO312"/>
  <c r="AN312"/>
  <c r="AM312"/>
  <c r="AL312"/>
  <c r="AK312"/>
  <c r="AI312"/>
  <c r="AH312"/>
  <c r="AG312"/>
  <c r="AF312"/>
  <c r="AE312"/>
  <c r="AC312"/>
  <c r="AB312"/>
  <c r="AA312"/>
  <c r="Z312"/>
  <c r="Y312"/>
  <c r="F312"/>
  <c r="AQ311"/>
  <c r="AO311"/>
  <c r="AN311"/>
  <c r="AM311"/>
  <c r="AL311"/>
  <c r="AK311"/>
  <c r="AI311"/>
  <c r="AH311"/>
  <c r="AG311"/>
  <c r="AF311"/>
  <c r="AE311"/>
  <c r="AC311"/>
  <c r="AB311"/>
  <c r="AA311"/>
  <c r="Z311"/>
  <c r="Y311"/>
  <c r="F311"/>
  <c r="AQ310"/>
  <c r="AO310"/>
  <c r="AN310"/>
  <c r="AM310"/>
  <c r="AL310"/>
  <c r="AK310"/>
  <c r="AI310"/>
  <c r="AH310"/>
  <c r="AG310"/>
  <c r="AF310"/>
  <c r="AE310"/>
  <c r="AC310"/>
  <c r="AB310"/>
  <c r="AA310"/>
  <c r="Z310"/>
  <c r="Y310"/>
  <c r="F310"/>
  <c r="AQ309"/>
  <c r="AO309"/>
  <c r="AN309"/>
  <c r="AM309"/>
  <c r="AL309"/>
  <c r="AK309"/>
  <c r="AI309"/>
  <c r="AH309"/>
  <c r="AG309"/>
  <c r="AF309"/>
  <c r="AE309"/>
  <c r="AC309"/>
  <c r="AB309"/>
  <c r="AA309"/>
  <c r="Z309"/>
  <c r="Y309"/>
  <c r="F309"/>
  <c r="AQ308"/>
  <c r="AO308"/>
  <c r="AN308"/>
  <c r="AM308"/>
  <c r="AL308"/>
  <c r="AK308"/>
  <c r="AI308"/>
  <c r="AH308"/>
  <c r="AG308"/>
  <c r="AF308"/>
  <c r="AE308"/>
  <c r="AC308"/>
  <c r="AB308"/>
  <c r="AA308"/>
  <c r="Z308"/>
  <c r="Y308"/>
  <c r="F308"/>
  <c r="AQ307"/>
  <c r="AO307"/>
  <c r="AN307"/>
  <c r="AM307"/>
  <c r="AL307"/>
  <c r="AK307"/>
  <c r="AI307"/>
  <c r="AH307"/>
  <c r="AG307"/>
  <c r="AF307"/>
  <c r="AE307"/>
  <c r="AC307"/>
  <c r="AB307"/>
  <c r="AA307"/>
  <c r="Z307"/>
  <c r="Y307"/>
  <c r="F307"/>
  <c r="AQ306"/>
  <c r="AO306"/>
  <c r="AN306"/>
  <c r="AM306"/>
  <c r="AL306"/>
  <c r="AK306"/>
  <c r="AI306"/>
  <c r="AH306"/>
  <c r="AG306"/>
  <c r="AF306"/>
  <c r="AE306"/>
  <c r="AC306"/>
  <c r="AB306"/>
  <c r="AA306"/>
  <c r="Z306"/>
  <c r="Y306"/>
  <c r="F306"/>
  <c r="AQ305"/>
  <c r="AO305"/>
  <c r="AN305"/>
  <c r="AM305"/>
  <c r="AL305"/>
  <c r="AK305"/>
  <c r="AI305"/>
  <c r="AH305"/>
  <c r="AG305"/>
  <c r="AF305"/>
  <c r="AE305"/>
  <c r="AC305"/>
  <c r="AB305"/>
  <c r="AA305"/>
  <c r="Z305"/>
  <c r="Y305"/>
  <c r="F305"/>
  <c r="AQ304"/>
  <c r="AO304"/>
  <c r="AN304"/>
  <c r="AM304"/>
  <c r="AL304"/>
  <c r="AK304"/>
  <c r="AI304"/>
  <c r="AH304"/>
  <c r="AG304"/>
  <c r="AF304"/>
  <c r="AE304"/>
  <c r="AC304"/>
  <c r="AB304"/>
  <c r="AA304"/>
  <c r="Z304"/>
  <c r="Y304"/>
  <c r="F304"/>
  <c r="AQ303"/>
  <c r="AO303"/>
  <c r="AN303"/>
  <c r="AM303"/>
  <c r="AL303"/>
  <c r="AK303"/>
  <c r="AI303"/>
  <c r="AH303"/>
  <c r="AG303"/>
  <c r="AF303"/>
  <c r="AE303"/>
  <c r="AC303"/>
  <c r="AB303"/>
  <c r="AA303"/>
  <c r="Z303"/>
  <c r="Y303"/>
  <c r="F303"/>
  <c r="AQ302"/>
  <c r="AO302"/>
  <c r="AN302"/>
  <c r="AM302"/>
  <c r="AL302"/>
  <c r="AK302"/>
  <c r="AI302"/>
  <c r="AH302"/>
  <c r="AG302"/>
  <c r="AF302"/>
  <c r="AE302"/>
  <c r="AC302"/>
  <c r="AB302"/>
  <c r="AA302"/>
  <c r="Z302"/>
  <c r="Y302"/>
  <c r="F302"/>
  <c r="AQ301"/>
  <c r="AO301"/>
  <c r="AN301"/>
  <c r="AM301"/>
  <c r="AL301"/>
  <c r="AK301"/>
  <c r="AI301"/>
  <c r="AH301"/>
  <c r="AG301"/>
  <c r="AF301"/>
  <c r="AE301"/>
  <c r="AC301"/>
  <c r="AB301"/>
  <c r="AA301"/>
  <c r="Z301"/>
  <c r="Y301"/>
  <c r="F301"/>
  <c r="AQ300"/>
  <c r="AO300"/>
  <c r="AN300"/>
  <c r="AM300"/>
  <c r="AL300"/>
  <c r="AK300"/>
  <c r="AI300"/>
  <c r="AH300"/>
  <c r="AG300"/>
  <c r="AF300"/>
  <c r="AE300"/>
  <c r="AC300"/>
  <c r="AB300"/>
  <c r="AA300"/>
  <c r="Z300"/>
  <c r="Y300"/>
  <c r="F300"/>
  <c r="AQ299"/>
  <c r="AO299"/>
  <c r="AN299"/>
  <c r="AM299"/>
  <c r="AL299"/>
  <c r="AK299"/>
  <c r="AI299"/>
  <c r="AH299"/>
  <c r="AG299"/>
  <c r="AF299"/>
  <c r="AE299"/>
  <c r="AC299"/>
  <c r="AB299"/>
  <c r="AA299"/>
  <c r="Z299"/>
  <c r="Y299"/>
  <c r="F299"/>
  <c r="AQ298"/>
  <c r="AO298"/>
  <c r="AN298"/>
  <c r="AM298"/>
  <c r="AL298"/>
  <c r="AK298"/>
  <c r="AI298"/>
  <c r="AH298"/>
  <c r="AG298"/>
  <c r="AF298"/>
  <c r="AE298"/>
  <c r="AC298"/>
  <c r="AB298"/>
  <c r="AA298"/>
  <c r="Z298"/>
  <c r="Y298"/>
  <c r="F298"/>
  <c r="AQ297"/>
  <c r="AO297"/>
  <c r="AN297"/>
  <c r="AM297"/>
  <c r="AL297"/>
  <c r="AK297"/>
  <c r="AI297"/>
  <c r="AH297"/>
  <c r="AG297"/>
  <c r="AF297"/>
  <c r="AE297"/>
  <c r="AC297"/>
  <c r="AB297"/>
  <c r="AA297"/>
  <c r="Z297"/>
  <c r="Y297"/>
  <c r="F297"/>
  <c r="AQ296"/>
  <c r="AO296"/>
  <c r="AN296"/>
  <c r="AM296"/>
  <c r="AL296"/>
  <c r="AK296"/>
  <c r="AI296"/>
  <c r="AH296"/>
  <c r="AG296"/>
  <c r="AF296"/>
  <c r="AE296"/>
  <c r="AC296"/>
  <c r="AB296"/>
  <c r="AA296"/>
  <c r="Z296"/>
  <c r="Y296"/>
  <c r="F296"/>
  <c r="AQ295"/>
  <c r="AO295"/>
  <c r="AN295"/>
  <c r="AM295"/>
  <c r="AL295"/>
  <c r="AK295"/>
  <c r="AI295"/>
  <c r="AH295"/>
  <c r="AG295"/>
  <c r="AF295"/>
  <c r="AE295"/>
  <c r="AC295"/>
  <c r="AB295"/>
  <c r="AA295"/>
  <c r="Z295"/>
  <c r="Y295"/>
  <c r="F295"/>
  <c r="AQ294"/>
  <c r="AO294"/>
  <c r="AN294"/>
  <c r="AM294"/>
  <c r="AL294"/>
  <c r="AK294"/>
  <c r="AI294"/>
  <c r="AH294"/>
  <c r="AG294"/>
  <c r="AF294"/>
  <c r="AE294"/>
  <c r="AC294"/>
  <c r="AB294"/>
  <c r="AA294"/>
  <c r="Z294"/>
  <c r="Y294"/>
  <c r="F294"/>
  <c r="AQ293"/>
  <c r="AO293"/>
  <c r="AN293"/>
  <c r="AM293"/>
  <c r="AL293"/>
  <c r="AK293"/>
  <c r="AI293"/>
  <c r="AH293"/>
  <c r="AG293"/>
  <c r="AF293"/>
  <c r="AE293"/>
  <c r="AC293"/>
  <c r="AB293"/>
  <c r="AA293"/>
  <c r="Z293"/>
  <c r="Y293"/>
  <c r="F293"/>
  <c r="AQ292"/>
  <c r="AO292"/>
  <c r="AN292"/>
  <c r="AM292"/>
  <c r="AL292"/>
  <c r="AK292"/>
  <c r="AI292"/>
  <c r="AH292"/>
  <c r="AG292"/>
  <c r="AF292"/>
  <c r="AE292"/>
  <c r="AC292"/>
  <c r="AB292"/>
  <c r="AA292"/>
  <c r="Z292"/>
  <c r="Y292"/>
  <c r="F292"/>
  <c r="AQ291"/>
  <c r="AO291"/>
  <c r="AN291"/>
  <c r="AM291"/>
  <c r="AL291"/>
  <c r="AK291"/>
  <c r="AI291"/>
  <c r="AH291"/>
  <c r="AG291"/>
  <c r="AF291"/>
  <c r="AE291"/>
  <c r="AC291"/>
  <c r="AB291"/>
  <c r="AA291"/>
  <c r="Z291"/>
  <c r="Y291"/>
  <c r="F291"/>
  <c r="AQ290"/>
  <c r="AO290"/>
  <c r="AN290"/>
  <c r="AM290"/>
  <c r="AL290"/>
  <c r="AK290"/>
  <c r="AI290"/>
  <c r="AH290"/>
  <c r="AG290"/>
  <c r="AF290"/>
  <c r="AE290"/>
  <c r="AC290"/>
  <c r="AB290"/>
  <c r="AA290"/>
  <c r="Z290"/>
  <c r="Y290"/>
  <c r="F290"/>
  <c r="AQ289"/>
  <c r="AO289"/>
  <c r="AN289"/>
  <c r="AM289"/>
  <c r="AL289"/>
  <c r="AK289"/>
  <c r="AI289"/>
  <c r="AH289"/>
  <c r="AG289"/>
  <c r="AF289"/>
  <c r="AE289"/>
  <c r="AC289"/>
  <c r="AB289"/>
  <c r="AA289"/>
  <c r="Z289"/>
  <c r="Y289"/>
  <c r="F289"/>
  <c r="AQ288"/>
  <c r="AO288"/>
  <c r="AN288"/>
  <c r="AM288"/>
  <c r="AL288"/>
  <c r="AK288"/>
  <c r="AI288"/>
  <c r="AH288"/>
  <c r="AG288"/>
  <c r="AF288"/>
  <c r="AE288"/>
  <c r="AC288"/>
  <c r="AB288"/>
  <c r="AA288"/>
  <c r="Z288"/>
  <c r="Y288"/>
  <c r="F288"/>
  <c r="AQ287"/>
  <c r="AO287"/>
  <c r="AN287"/>
  <c r="AM287"/>
  <c r="AL287"/>
  <c r="AK287"/>
  <c r="AI287"/>
  <c r="AH287"/>
  <c r="AG287"/>
  <c r="AF287"/>
  <c r="AE287"/>
  <c r="AC287"/>
  <c r="AB287"/>
  <c r="AA287"/>
  <c r="Z287"/>
  <c r="Y287"/>
  <c r="F287"/>
  <c r="AQ286"/>
  <c r="AO286"/>
  <c r="AN286"/>
  <c r="AM286"/>
  <c r="AL286"/>
  <c r="AK286"/>
  <c r="AI286"/>
  <c r="AH286"/>
  <c r="AG286"/>
  <c r="AF286"/>
  <c r="AE286"/>
  <c r="AC286"/>
  <c r="AB286"/>
  <c r="AA286"/>
  <c r="Z286"/>
  <c r="Y286"/>
  <c r="F286"/>
  <c r="AQ285"/>
  <c r="AO285"/>
  <c r="AN285"/>
  <c r="AM285"/>
  <c r="AL285"/>
  <c r="AK285"/>
  <c r="AI285"/>
  <c r="AH285"/>
  <c r="AG285"/>
  <c r="AF285"/>
  <c r="AE285"/>
  <c r="AC285"/>
  <c r="AB285"/>
  <c r="AA285"/>
  <c r="Z285"/>
  <c r="Y285"/>
  <c r="F285"/>
  <c r="AQ284"/>
  <c r="AO284"/>
  <c r="AN284"/>
  <c r="AM284"/>
  <c r="AL284"/>
  <c r="AK284"/>
  <c r="AI284"/>
  <c r="AH284"/>
  <c r="AG284"/>
  <c r="AF284"/>
  <c r="AE284"/>
  <c r="AC284"/>
  <c r="AB284"/>
  <c r="AA284"/>
  <c r="Z284"/>
  <c r="Y284"/>
  <c r="F284"/>
  <c r="AQ283"/>
  <c r="AO283"/>
  <c r="AN283"/>
  <c r="AM283"/>
  <c r="AL283"/>
  <c r="AK283"/>
  <c r="AI283"/>
  <c r="AH283"/>
  <c r="AG283"/>
  <c r="AF283"/>
  <c r="AE283"/>
  <c r="AC283"/>
  <c r="AB283"/>
  <c r="AA283"/>
  <c r="Z283"/>
  <c r="Y283"/>
  <c r="F283"/>
  <c r="AQ282"/>
  <c r="AO282"/>
  <c r="AN282"/>
  <c r="AM282"/>
  <c r="AL282"/>
  <c r="AK282"/>
  <c r="AI282"/>
  <c r="AH282"/>
  <c r="AG282"/>
  <c r="AF282"/>
  <c r="AE282"/>
  <c r="AC282"/>
  <c r="AB282"/>
  <c r="AA282"/>
  <c r="Z282"/>
  <c r="Y282"/>
  <c r="F282"/>
  <c r="AQ281"/>
  <c r="AO281"/>
  <c r="AN281"/>
  <c r="AM281"/>
  <c r="AL281"/>
  <c r="AK281"/>
  <c r="AI281"/>
  <c r="AH281"/>
  <c r="AG281"/>
  <c r="AF281"/>
  <c r="AE281"/>
  <c r="AC281"/>
  <c r="AB281"/>
  <c r="AA281"/>
  <c r="Z281"/>
  <c r="Y281"/>
  <c r="F281"/>
  <c r="AQ280"/>
  <c r="AO280"/>
  <c r="AN280"/>
  <c r="AM280"/>
  <c r="AL280"/>
  <c r="AK280"/>
  <c r="AI280"/>
  <c r="AH280"/>
  <c r="AG280"/>
  <c r="AF280"/>
  <c r="AE280"/>
  <c r="AC280"/>
  <c r="AB280"/>
  <c r="AA280"/>
  <c r="Z280"/>
  <c r="Y280"/>
  <c r="F280"/>
  <c r="AQ279"/>
  <c r="AO279"/>
  <c r="AN279"/>
  <c r="AM279"/>
  <c r="AL279"/>
  <c r="AK279"/>
  <c r="AI279"/>
  <c r="AH279"/>
  <c r="AG279"/>
  <c r="AF279"/>
  <c r="AE279"/>
  <c r="AC279"/>
  <c r="AB279"/>
  <c r="AA279"/>
  <c r="Z279"/>
  <c r="Y279"/>
  <c r="F279"/>
  <c r="AQ278"/>
  <c r="AO278"/>
  <c r="AN278"/>
  <c r="AM278"/>
  <c r="AL278"/>
  <c r="AK278"/>
  <c r="AI278"/>
  <c r="AH278"/>
  <c r="AG278"/>
  <c r="AF278"/>
  <c r="AE278"/>
  <c r="AC278"/>
  <c r="AB278"/>
  <c r="AA278"/>
  <c r="Z278"/>
  <c r="Y278"/>
  <c r="F278"/>
  <c r="AQ277"/>
  <c r="AO277"/>
  <c r="AN277"/>
  <c r="AM277"/>
  <c r="AL277"/>
  <c r="AK277"/>
  <c r="AI277"/>
  <c r="AH277"/>
  <c r="AG277"/>
  <c r="AF277"/>
  <c r="AE277"/>
  <c r="AC277"/>
  <c r="AB277"/>
  <c r="AA277"/>
  <c r="Z277"/>
  <c r="Y277"/>
  <c r="F277"/>
  <c r="AQ276"/>
  <c r="AO276"/>
  <c r="AN276"/>
  <c r="AM276"/>
  <c r="AL276"/>
  <c r="AK276"/>
  <c r="AI276"/>
  <c r="AH276"/>
  <c r="AG276"/>
  <c r="AF276"/>
  <c r="AE276"/>
  <c r="AC276"/>
  <c r="AB276"/>
  <c r="AA276"/>
  <c r="Z276"/>
  <c r="Y276"/>
  <c r="F276"/>
  <c r="AQ275"/>
  <c r="AO275"/>
  <c r="AN275"/>
  <c r="AM275"/>
  <c r="AL275"/>
  <c r="AK275"/>
  <c r="AI275"/>
  <c r="AH275"/>
  <c r="AG275"/>
  <c r="AF275"/>
  <c r="AE275"/>
  <c r="AC275"/>
  <c r="AB275"/>
  <c r="AA275"/>
  <c r="Z275"/>
  <c r="Y275"/>
  <c r="F275"/>
  <c r="AQ274"/>
  <c r="AO274"/>
  <c r="AN274"/>
  <c r="AM274"/>
  <c r="AL274"/>
  <c r="AK274"/>
  <c r="AI274"/>
  <c r="AH274"/>
  <c r="AG274"/>
  <c r="AF274"/>
  <c r="AE274"/>
  <c r="AC274"/>
  <c r="AB274"/>
  <c r="AA274"/>
  <c r="Z274"/>
  <c r="Y274"/>
  <c r="F274"/>
  <c r="AQ273"/>
  <c r="AO273"/>
  <c r="AN273"/>
  <c r="AM273"/>
  <c r="AL273"/>
  <c r="AK273"/>
  <c r="AI273"/>
  <c r="AH273"/>
  <c r="AG273"/>
  <c r="AF273"/>
  <c r="AE273"/>
  <c r="AC273"/>
  <c r="AB273"/>
  <c r="AA273"/>
  <c r="Z273"/>
  <c r="Y273"/>
  <c r="F273"/>
  <c r="AQ272"/>
  <c r="AO272"/>
  <c r="AN272"/>
  <c r="AM272"/>
  <c r="AL272"/>
  <c r="AK272"/>
  <c r="AI272"/>
  <c r="AH272"/>
  <c r="AG272"/>
  <c r="AF272"/>
  <c r="AE272"/>
  <c r="AC272"/>
  <c r="AB272"/>
  <c r="AA272"/>
  <c r="Z272"/>
  <c r="Y272"/>
  <c r="F272"/>
  <c r="AQ271"/>
  <c r="AO271"/>
  <c r="AN271"/>
  <c r="AM271"/>
  <c r="AL271"/>
  <c r="AK271"/>
  <c r="AI271"/>
  <c r="AH271"/>
  <c r="AG271"/>
  <c r="AF271"/>
  <c r="AE271"/>
  <c r="AC271"/>
  <c r="AB271"/>
  <c r="AA271"/>
  <c r="Z271"/>
  <c r="Y271"/>
  <c r="F271"/>
  <c r="AQ270"/>
  <c r="AO270"/>
  <c r="AN270"/>
  <c r="AM270"/>
  <c r="AL270"/>
  <c r="AK270"/>
  <c r="AI270"/>
  <c r="AH270"/>
  <c r="AG270"/>
  <c r="AF270"/>
  <c r="AE270"/>
  <c r="AC270"/>
  <c r="AB270"/>
  <c r="AA270"/>
  <c r="Z270"/>
  <c r="Y270"/>
  <c r="F270"/>
  <c r="AQ269"/>
  <c r="AO269"/>
  <c r="AN269"/>
  <c r="AM269"/>
  <c r="AL269"/>
  <c r="AK269"/>
  <c r="AI269"/>
  <c r="AH269"/>
  <c r="AG269"/>
  <c r="AF269"/>
  <c r="AE269"/>
  <c r="AC269"/>
  <c r="AB269"/>
  <c r="AA269"/>
  <c r="Z269"/>
  <c r="Y269"/>
  <c r="F269"/>
  <c r="AQ268"/>
  <c r="AO268"/>
  <c r="AN268"/>
  <c r="AM268"/>
  <c r="AL268"/>
  <c r="AK268"/>
  <c r="AI268"/>
  <c r="AH268"/>
  <c r="AG268"/>
  <c r="AF268"/>
  <c r="AE268"/>
  <c r="AC268"/>
  <c r="AB268"/>
  <c r="AA268"/>
  <c r="Z268"/>
  <c r="Y268"/>
  <c r="F268"/>
  <c r="AQ267"/>
  <c r="AO267"/>
  <c r="AN267"/>
  <c r="AM267"/>
  <c r="AL267"/>
  <c r="AK267"/>
  <c r="AI267"/>
  <c r="AH267"/>
  <c r="AG267"/>
  <c r="AF267"/>
  <c r="AE267"/>
  <c r="AC267"/>
  <c r="AB267"/>
  <c r="AA267"/>
  <c r="Z267"/>
  <c r="Y267"/>
  <c r="F267"/>
  <c r="AQ266"/>
  <c r="AO266"/>
  <c r="AN266"/>
  <c r="AM266"/>
  <c r="AL266"/>
  <c r="AK266"/>
  <c r="AI266"/>
  <c r="AH266"/>
  <c r="AG266"/>
  <c r="AF266"/>
  <c r="AE266"/>
  <c r="AC266"/>
  <c r="AB266"/>
  <c r="AA266"/>
  <c r="Z266"/>
  <c r="Y266"/>
  <c r="F266"/>
  <c r="AQ265"/>
  <c r="AO265"/>
  <c r="AN265"/>
  <c r="AM265"/>
  <c r="AL265"/>
  <c r="AK265"/>
  <c r="AI265"/>
  <c r="AH265"/>
  <c r="AG265"/>
  <c r="AF265"/>
  <c r="AE265"/>
  <c r="AC265"/>
  <c r="AB265"/>
  <c r="AA265"/>
  <c r="Z265"/>
  <c r="Y265"/>
  <c r="F265"/>
  <c r="AQ264"/>
  <c r="AO264"/>
  <c r="AN264"/>
  <c r="AM264"/>
  <c r="AL264"/>
  <c r="AK264"/>
  <c r="AI264"/>
  <c r="AH264"/>
  <c r="AG264"/>
  <c r="AF264"/>
  <c r="AE264"/>
  <c r="AC264"/>
  <c r="AB264"/>
  <c r="AA264"/>
  <c r="Z264"/>
  <c r="Y264"/>
  <c r="F264"/>
  <c r="AQ263"/>
  <c r="AO263"/>
  <c r="AN263"/>
  <c r="AM263"/>
  <c r="AL263"/>
  <c r="AK263"/>
  <c r="AI263"/>
  <c r="AH263"/>
  <c r="AG263"/>
  <c r="AF263"/>
  <c r="AE263"/>
  <c r="AC263"/>
  <c r="AB263"/>
  <c r="AA263"/>
  <c r="Z263"/>
  <c r="Y263"/>
  <c r="F263"/>
  <c r="AQ262"/>
  <c r="AO262"/>
  <c r="AN262"/>
  <c r="AM262"/>
  <c r="AL262"/>
  <c r="AK262"/>
  <c r="AI262"/>
  <c r="AH262"/>
  <c r="AG262"/>
  <c r="AF262"/>
  <c r="AE262"/>
  <c r="AC262"/>
  <c r="AB262"/>
  <c r="AA262"/>
  <c r="Z262"/>
  <c r="Y262"/>
  <c r="F262"/>
  <c r="AQ261"/>
  <c r="AO261"/>
  <c r="AN261"/>
  <c r="AM261"/>
  <c r="AL261"/>
  <c r="AK261"/>
  <c r="AI261"/>
  <c r="AH261"/>
  <c r="AG261"/>
  <c r="AF261"/>
  <c r="AE261"/>
  <c r="AC261"/>
  <c r="AB261"/>
  <c r="AA261"/>
  <c r="Z261"/>
  <c r="Y261"/>
  <c r="F261"/>
  <c r="AQ260"/>
  <c r="AO260"/>
  <c r="AN260"/>
  <c r="AM260"/>
  <c r="AL260"/>
  <c r="AK260"/>
  <c r="AI260"/>
  <c r="AH260"/>
  <c r="AG260"/>
  <c r="AF260"/>
  <c r="AE260"/>
  <c r="AC260"/>
  <c r="AB260"/>
  <c r="AA260"/>
  <c r="Z260"/>
  <c r="Y260"/>
  <c r="F260"/>
  <c r="AQ259"/>
  <c r="AO259"/>
  <c r="AN259"/>
  <c r="AM259"/>
  <c r="AL259"/>
  <c r="AK259"/>
  <c r="AI259"/>
  <c r="AH259"/>
  <c r="AG259"/>
  <c r="AF259"/>
  <c r="AE259"/>
  <c r="AC259"/>
  <c r="AB259"/>
  <c r="AA259"/>
  <c r="Z259"/>
  <c r="Y259"/>
  <c r="F259"/>
  <c r="AQ258"/>
  <c r="AO258"/>
  <c r="AN258"/>
  <c r="AM258"/>
  <c r="AL258"/>
  <c r="AK258"/>
  <c r="AI258"/>
  <c r="AH258"/>
  <c r="AG258"/>
  <c r="AF258"/>
  <c r="AE258"/>
  <c r="AC258"/>
  <c r="AB258"/>
  <c r="AA258"/>
  <c r="Z258"/>
  <c r="Y258"/>
  <c r="F258"/>
  <c r="AQ257"/>
  <c r="AO257"/>
  <c r="AN257"/>
  <c r="AM257"/>
  <c r="AL257"/>
  <c r="AK257"/>
  <c r="AI257"/>
  <c r="AH257"/>
  <c r="AG257"/>
  <c r="AF257"/>
  <c r="AE257"/>
  <c r="AC257"/>
  <c r="AB257"/>
  <c r="AA257"/>
  <c r="Z257"/>
  <c r="Y257"/>
  <c r="F257"/>
  <c r="AQ256"/>
  <c r="AO256"/>
  <c r="AN256"/>
  <c r="AM256"/>
  <c r="AL256"/>
  <c r="AK256"/>
  <c r="AI256"/>
  <c r="AH256"/>
  <c r="AG256"/>
  <c r="AF256"/>
  <c r="AE256"/>
  <c r="AC256"/>
  <c r="AB256"/>
  <c r="AA256"/>
  <c r="Z256"/>
  <c r="Y256"/>
  <c r="F256"/>
  <c r="AQ255"/>
  <c r="AO255"/>
  <c r="AN255"/>
  <c r="AM255"/>
  <c r="AL255"/>
  <c r="AK255"/>
  <c r="AI255"/>
  <c r="AH255"/>
  <c r="AG255"/>
  <c r="AF255"/>
  <c r="AE255"/>
  <c r="AC255"/>
  <c r="AB255"/>
  <c r="AA255"/>
  <c r="Z255"/>
  <c r="Y255"/>
  <c r="F255"/>
  <c r="AQ254"/>
  <c r="AO254"/>
  <c r="AN254"/>
  <c r="AM254"/>
  <c r="AL254"/>
  <c r="AK254"/>
  <c r="AI254"/>
  <c r="AH254"/>
  <c r="AG254"/>
  <c r="AF254"/>
  <c r="AE254"/>
  <c r="AC254"/>
  <c r="AB254"/>
  <c r="AA254"/>
  <c r="Z254"/>
  <c r="Y254"/>
  <c r="F254"/>
  <c r="AQ253"/>
  <c r="AO253"/>
  <c r="AN253"/>
  <c r="AM253"/>
  <c r="AL253"/>
  <c r="AK253"/>
  <c r="AI253"/>
  <c r="AH253"/>
  <c r="AG253"/>
  <c r="AF253"/>
  <c r="AE253"/>
  <c r="AC253"/>
  <c r="AB253"/>
  <c r="AA253"/>
  <c r="Z253"/>
  <c r="Y253"/>
  <c r="F253"/>
  <c r="AQ252"/>
  <c r="AO252"/>
  <c r="AN252"/>
  <c r="AM252"/>
  <c r="AL252"/>
  <c r="AK252"/>
  <c r="AI252"/>
  <c r="AH252"/>
  <c r="AG252"/>
  <c r="AF252"/>
  <c r="AE252"/>
  <c r="AC252"/>
  <c r="AB252"/>
  <c r="AA252"/>
  <c r="Z252"/>
  <c r="Y252"/>
  <c r="F252"/>
  <c r="AQ251"/>
  <c r="AO251"/>
  <c r="AN251"/>
  <c r="AM251"/>
  <c r="AL251"/>
  <c r="AK251"/>
  <c r="AI251"/>
  <c r="AH251"/>
  <c r="AG251"/>
  <c r="AF251"/>
  <c r="AE251"/>
  <c r="AC251"/>
  <c r="AB251"/>
  <c r="AA251"/>
  <c r="Z251"/>
  <c r="Y251"/>
  <c r="F251"/>
  <c r="AQ250"/>
  <c r="AO250"/>
  <c r="AN250"/>
  <c r="AM250"/>
  <c r="AL250"/>
  <c r="AK250"/>
  <c r="AI250"/>
  <c r="AH250"/>
  <c r="AG250"/>
  <c r="AF250"/>
  <c r="AE250"/>
  <c r="AC250"/>
  <c r="AB250"/>
  <c r="AA250"/>
  <c r="Z250"/>
  <c r="Y250"/>
  <c r="F250"/>
  <c r="AQ249"/>
  <c r="AO249"/>
  <c r="AN249"/>
  <c r="AM249"/>
  <c r="AL249"/>
  <c r="AK249"/>
  <c r="AI249"/>
  <c r="AH249"/>
  <c r="AG249"/>
  <c r="AF249"/>
  <c r="AE249"/>
  <c r="AC249"/>
  <c r="AB249"/>
  <c r="AA249"/>
  <c r="Z249"/>
  <c r="Y249"/>
  <c r="F249"/>
  <c r="AQ248"/>
  <c r="AO248"/>
  <c r="AN248"/>
  <c r="AM248"/>
  <c r="AL248"/>
  <c r="AK248"/>
  <c r="AI248"/>
  <c r="AH248"/>
  <c r="AG248"/>
  <c r="AF248"/>
  <c r="AE248"/>
  <c r="AC248"/>
  <c r="AB248"/>
  <c r="AA248"/>
  <c r="Z248"/>
  <c r="Y248"/>
  <c r="F248"/>
  <c r="AQ247"/>
  <c r="AO247"/>
  <c r="AN247"/>
  <c r="AM247"/>
  <c r="AL247"/>
  <c r="AK247"/>
  <c r="AI247"/>
  <c r="AH247"/>
  <c r="AG247"/>
  <c r="AF247"/>
  <c r="AE247"/>
  <c r="AC247"/>
  <c r="AB247"/>
  <c r="AA247"/>
  <c r="Z247"/>
  <c r="Y247"/>
  <c r="F247"/>
  <c r="AQ246"/>
  <c r="AO246"/>
  <c r="AN246"/>
  <c r="AM246"/>
  <c r="AL246"/>
  <c r="AK246"/>
  <c r="AI246"/>
  <c r="AH246"/>
  <c r="AG246"/>
  <c r="AF246"/>
  <c r="AE246"/>
  <c r="AC246"/>
  <c r="AB246"/>
  <c r="AA246"/>
  <c r="Z246"/>
  <c r="Y246"/>
  <c r="F246"/>
  <c r="AQ245"/>
  <c r="AO245"/>
  <c r="AN245"/>
  <c r="AM245"/>
  <c r="AL245"/>
  <c r="AK245"/>
  <c r="AI245"/>
  <c r="AH245"/>
  <c r="AG245"/>
  <c r="AF245"/>
  <c r="AE245"/>
  <c r="AC245"/>
  <c r="AB245"/>
  <c r="AA245"/>
  <c r="Z245"/>
  <c r="Y245"/>
  <c r="F245"/>
  <c r="AQ244"/>
  <c r="AO244"/>
  <c r="AN244"/>
  <c r="AM244"/>
  <c r="AL244"/>
  <c r="AK244"/>
  <c r="AI244"/>
  <c r="AH244"/>
  <c r="AG244"/>
  <c r="AF244"/>
  <c r="AE244"/>
  <c r="AC244"/>
  <c r="AB244"/>
  <c r="AA244"/>
  <c r="Z244"/>
  <c r="Y244"/>
  <c r="F244"/>
  <c r="AQ243"/>
  <c r="AO243"/>
  <c r="AN243"/>
  <c r="AM243"/>
  <c r="AL243"/>
  <c r="AK243"/>
  <c r="AI243"/>
  <c r="AH243"/>
  <c r="AG243"/>
  <c r="AF243"/>
  <c r="AE243"/>
  <c r="AC243"/>
  <c r="AB243"/>
  <c r="AA243"/>
  <c r="Z243"/>
  <c r="Y243"/>
  <c r="F243"/>
  <c r="AQ242"/>
  <c r="AO242"/>
  <c r="AN242"/>
  <c r="AM242"/>
  <c r="AL242"/>
  <c r="AK242"/>
  <c r="AI242"/>
  <c r="AH242"/>
  <c r="AG242"/>
  <c r="AF242"/>
  <c r="AE242"/>
  <c r="AC242"/>
  <c r="AB242"/>
  <c r="AA242"/>
  <c r="Z242"/>
  <c r="Y242"/>
  <c r="F242"/>
  <c r="AQ241"/>
  <c r="AO241"/>
  <c r="AN241"/>
  <c r="AM241"/>
  <c r="AL241"/>
  <c r="AK241"/>
  <c r="AI241"/>
  <c r="AH241"/>
  <c r="AG241"/>
  <c r="AF241"/>
  <c r="AE241"/>
  <c r="AC241"/>
  <c r="AB241"/>
  <c r="AA241"/>
  <c r="Z241"/>
  <c r="Y241"/>
  <c r="F241"/>
  <c r="AQ240"/>
  <c r="AO240"/>
  <c r="AN240"/>
  <c r="AM240"/>
  <c r="AL240"/>
  <c r="AK240"/>
  <c r="AI240"/>
  <c r="AH240"/>
  <c r="AG240"/>
  <c r="AF240"/>
  <c r="AE240"/>
  <c r="AC240"/>
  <c r="AB240"/>
  <c r="AA240"/>
  <c r="Z240"/>
  <c r="Y240"/>
  <c r="F240"/>
  <c r="AQ239"/>
  <c r="AO239"/>
  <c r="AN239"/>
  <c r="AM239"/>
  <c r="AL239"/>
  <c r="AK239"/>
  <c r="AI239"/>
  <c r="AH239"/>
  <c r="AG239"/>
  <c r="AF239"/>
  <c r="AE239"/>
  <c r="AC239"/>
  <c r="AB239"/>
  <c r="AA239"/>
  <c r="Z239"/>
  <c r="Y239"/>
  <c r="F239"/>
  <c r="AQ238"/>
  <c r="AO238"/>
  <c r="AN238"/>
  <c r="AM238"/>
  <c r="AL238"/>
  <c r="AK238"/>
  <c r="AI238"/>
  <c r="AH238"/>
  <c r="AG238"/>
  <c r="AF238"/>
  <c r="AE238"/>
  <c r="AC238"/>
  <c r="AB238"/>
  <c r="AA238"/>
  <c r="Z238"/>
  <c r="Y238"/>
  <c r="F238"/>
  <c r="AQ237"/>
  <c r="AO237"/>
  <c r="AN237"/>
  <c r="AM237"/>
  <c r="AL237"/>
  <c r="AK237"/>
  <c r="AI237"/>
  <c r="AH237"/>
  <c r="AG237"/>
  <c r="AF237"/>
  <c r="AE237"/>
  <c r="AC237"/>
  <c r="AB237"/>
  <c r="AA237"/>
  <c r="Z237"/>
  <c r="Y237"/>
  <c r="AQ236"/>
  <c r="AO236"/>
  <c r="AN236"/>
  <c r="AM236"/>
  <c r="AL236"/>
  <c r="AK236"/>
  <c r="AI236"/>
  <c r="AH236"/>
  <c r="AG236"/>
  <c r="AF236"/>
  <c r="AE236"/>
  <c r="AC236"/>
  <c r="AB236"/>
  <c r="AA236"/>
  <c r="Z236"/>
  <c r="Y236"/>
  <c r="AQ235"/>
  <c r="AO235"/>
  <c r="AN235"/>
  <c r="AM235"/>
  <c r="AL235"/>
  <c r="AK235"/>
  <c r="AI235"/>
  <c r="AH235"/>
  <c r="AG235"/>
  <c r="AF235"/>
  <c r="AE235"/>
  <c r="AC235"/>
  <c r="AB235"/>
  <c r="AA235"/>
  <c r="Z235"/>
  <c r="Y235"/>
  <c r="AQ234"/>
  <c r="AO234"/>
  <c r="AN234"/>
  <c r="AM234"/>
  <c r="AL234"/>
  <c r="AK234"/>
  <c r="AI234"/>
  <c r="AH234"/>
  <c r="AG234"/>
  <c r="AF234"/>
  <c r="AE234"/>
  <c r="AC234"/>
  <c r="AB234"/>
  <c r="AA234"/>
  <c r="Z234"/>
  <c r="Y234"/>
  <c r="AQ233"/>
  <c r="AO233"/>
  <c r="AN233"/>
  <c r="AM233"/>
  <c r="AL233"/>
  <c r="AK233"/>
  <c r="AI233"/>
  <c r="AH233"/>
  <c r="AG233"/>
  <c r="AF233"/>
  <c r="AE233"/>
  <c r="AC233"/>
  <c r="AB233"/>
  <c r="AA233"/>
  <c r="Z233"/>
  <c r="Y233"/>
  <c r="AQ232"/>
  <c r="AO232"/>
  <c r="AN232"/>
  <c r="AM232"/>
  <c r="AL232"/>
  <c r="AK232"/>
  <c r="AI232"/>
  <c r="AH232"/>
  <c r="AG232"/>
  <c r="AF232"/>
  <c r="AE232"/>
  <c r="AC232"/>
  <c r="AB232"/>
  <c r="AA232"/>
  <c r="Z232"/>
  <c r="Y232"/>
  <c r="AQ231"/>
  <c r="AO231"/>
  <c r="AN231"/>
  <c r="AM231"/>
  <c r="AL231"/>
  <c r="AK231"/>
  <c r="AI231"/>
  <c r="AH231"/>
  <c r="AG231"/>
  <c r="AF231"/>
  <c r="AE231"/>
  <c r="AC231"/>
  <c r="AB231"/>
  <c r="AA231"/>
  <c r="Z231"/>
  <c r="Y231"/>
  <c r="AQ230"/>
  <c r="AO230"/>
  <c r="AN230"/>
  <c r="AM230"/>
  <c r="AL230"/>
  <c r="AK230"/>
  <c r="AI230"/>
  <c r="AH230"/>
  <c r="AG230"/>
  <c r="AF230"/>
  <c r="AE230"/>
  <c r="AC230"/>
  <c r="AB230"/>
  <c r="AA230"/>
  <c r="Z230"/>
  <c r="Y230"/>
  <c r="AQ229"/>
  <c r="AO229"/>
  <c r="AN229"/>
  <c r="AM229"/>
  <c r="AL229"/>
  <c r="AK229"/>
  <c r="AI229"/>
  <c r="AH229"/>
  <c r="AG229"/>
  <c r="AF229"/>
  <c r="AE229"/>
  <c r="AC229"/>
  <c r="AB229"/>
  <c r="AA229"/>
  <c r="Z229"/>
  <c r="Y229"/>
  <c r="AQ228"/>
  <c r="AO228"/>
  <c r="AN228"/>
  <c r="AM228"/>
  <c r="AL228"/>
  <c r="AK228"/>
  <c r="AI228"/>
  <c r="AH228"/>
  <c r="AG228"/>
  <c r="AF228"/>
  <c r="AE228"/>
  <c r="AC228"/>
  <c r="AB228"/>
  <c r="AA228"/>
  <c r="Z228"/>
  <c r="Y228"/>
  <c r="AQ227"/>
  <c r="AO227"/>
  <c r="AN227"/>
  <c r="AM227"/>
  <c r="AL227"/>
  <c r="AK227"/>
  <c r="AI227"/>
  <c r="AH227"/>
  <c r="AG227"/>
  <c r="AF227"/>
  <c r="AE227"/>
  <c r="AC227"/>
  <c r="AB227"/>
  <c r="AA227"/>
  <c r="Z227"/>
  <c r="Y227"/>
  <c r="AQ226"/>
  <c r="AO226"/>
  <c r="AN226"/>
  <c r="AM226"/>
  <c r="AL226"/>
  <c r="AK226"/>
  <c r="AI226"/>
  <c r="AH226"/>
  <c r="AG226"/>
  <c r="AF226"/>
  <c r="AE226"/>
  <c r="AC226"/>
  <c r="AB226"/>
  <c r="AA226"/>
  <c r="Z226"/>
  <c r="Y226"/>
  <c r="AQ225"/>
  <c r="AO225"/>
  <c r="AN225"/>
  <c r="AM225"/>
  <c r="AL225"/>
  <c r="AK225"/>
  <c r="AI225"/>
  <c r="AH225"/>
  <c r="AG225"/>
  <c r="AF225"/>
  <c r="AE225"/>
  <c r="AC225"/>
  <c r="AB225"/>
  <c r="AA225"/>
  <c r="Z225"/>
  <c r="Y225"/>
  <c r="AQ224"/>
  <c r="AO224"/>
  <c r="AN224"/>
  <c r="AM224"/>
  <c r="AL224"/>
  <c r="AK224"/>
  <c r="AI224"/>
  <c r="AH224"/>
  <c r="AG224"/>
  <c r="AF224"/>
  <c r="AE224"/>
  <c r="AC224"/>
  <c r="AB224"/>
  <c r="AA224"/>
  <c r="Z224"/>
  <c r="Y224"/>
  <c r="AQ223"/>
  <c r="AO223"/>
  <c r="AN223"/>
  <c r="AM223"/>
  <c r="AL223"/>
  <c r="AK223"/>
  <c r="AI223"/>
  <c r="AH223"/>
  <c r="AG223"/>
  <c r="AF223"/>
  <c r="AE223"/>
  <c r="AC223"/>
  <c r="AB223"/>
  <c r="AA223"/>
  <c r="Z223"/>
  <c r="Y223"/>
  <c r="AQ222"/>
  <c r="AO222"/>
  <c r="AN222"/>
  <c r="AM222"/>
  <c r="AL222"/>
  <c r="AK222"/>
  <c r="AI222"/>
  <c r="AH222"/>
  <c r="AG222"/>
  <c r="AF222"/>
  <c r="AE222"/>
  <c r="AC222"/>
  <c r="AB222"/>
  <c r="AA222"/>
  <c r="Z222"/>
  <c r="Y222"/>
  <c r="AQ221"/>
  <c r="AO221"/>
  <c r="AN221"/>
  <c r="AM221"/>
  <c r="AL221"/>
  <c r="AK221"/>
  <c r="AI221"/>
  <c r="AH221"/>
  <c r="AG221"/>
  <c r="AF221"/>
  <c r="AE221"/>
  <c r="AC221"/>
  <c r="AB221"/>
  <c r="AA221"/>
  <c r="Z221"/>
  <c r="Y221"/>
  <c r="AQ220"/>
  <c r="AO220"/>
  <c r="AN220"/>
  <c r="AM220"/>
  <c r="AL220"/>
  <c r="AK220"/>
  <c r="AI220"/>
  <c r="AH220"/>
  <c r="AG220"/>
  <c r="AF220"/>
  <c r="AE220"/>
  <c r="AC220"/>
  <c r="AB220"/>
  <c r="AA220"/>
  <c r="Z220"/>
  <c r="Y220"/>
  <c r="AQ219"/>
  <c r="AO219"/>
  <c r="AN219"/>
  <c r="AM219"/>
  <c r="AL219"/>
  <c r="AK219"/>
  <c r="AI219"/>
  <c r="AH219"/>
  <c r="AG219"/>
  <c r="AF219"/>
  <c r="AE219"/>
  <c r="AC219"/>
  <c r="AB219"/>
  <c r="AA219"/>
  <c r="Z219"/>
  <c r="Y219"/>
  <c r="AQ218"/>
  <c r="AO218"/>
  <c r="AN218"/>
  <c r="AM218"/>
  <c r="AL218"/>
  <c r="AK218"/>
  <c r="AI218"/>
  <c r="AH218"/>
  <c r="AG218"/>
  <c r="AF218"/>
  <c r="AE218"/>
  <c r="AC218"/>
  <c r="AB218"/>
  <c r="AA218"/>
  <c r="Z218"/>
  <c r="Y218"/>
  <c r="AQ217"/>
  <c r="AO217"/>
  <c r="AN217"/>
  <c r="AM217"/>
  <c r="AL217"/>
  <c r="AK217"/>
  <c r="AI217"/>
  <c r="AH217"/>
  <c r="AG217"/>
  <c r="AF217"/>
  <c r="AE217"/>
  <c r="AC217"/>
  <c r="AB217"/>
  <c r="AA217"/>
  <c r="Z217"/>
  <c r="Y217"/>
  <c r="AQ216"/>
  <c r="AO216"/>
  <c r="AN216"/>
  <c r="AM216"/>
  <c r="AL216"/>
  <c r="AK216"/>
  <c r="AI216"/>
  <c r="AH216"/>
  <c r="AG216"/>
  <c r="AF216"/>
  <c r="AE216"/>
  <c r="AC216"/>
  <c r="AB216"/>
  <c r="AA216"/>
  <c r="Z216"/>
  <c r="Y216"/>
  <c r="AQ215"/>
  <c r="AO215"/>
  <c r="AN215"/>
  <c r="AM215"/>
  <c r="AL215"/>
  <c r="AK215"/>
  <c r="AI215"/>
  <c r="AH215"/>
  <c r="AG215"/>
  <c r="AF215"/>
  <c r="AE215"/>
  <c r="AC215"/>
  <c r="AB215"/>
  <c r="AA215"/>
  <c r="Z215"/>
  <c r="Y215"/>
  <c r="AQ214"/>
  <c r="AO214"/>
  <c r="AN214"/>
  <c r="AM214"/>
  <c r="AL214"/>
  <c r="AK214"/>
  <c r="AI214"/>
  <c r="AH214"/>
  <c r="AG214"/>
  <c r="AF214"/>
  <c r="AE214"/>
  <c r="AC214"/>
  <c r="AB214"/>
  <c r="AA214"/>
  <c r="Z214"/>
  <c r="Y214"/>
  <c r="AQ213"/>
  <c r="AO213"/>
  <c r="AN213"/>
  <c r="AM213"/>
  <c r="AL213"/>
  <c r="AK213"/>
  <c r="AI213"/>
  <c r="AH213"/>
  <c r="AG213"/>
  <c r="AF213"/>
  <c r="AE213"/>
  <c r="AC213"/>
  <c r="AB213"/>
  <c r="AA213"/>
  <c r="Z213"/>
  <c r="Y213"/>
  <c r="AQ212"/>
  <c r="AO212"/>
  <c r="AN212"/>
  <c r="AM212"/>
  <c r="AL212"/>
  <c r="AK212"/>
  <c r="AI212"/>
  <c r="AH212"/>
  <c r="AG212"/>
  <c r="AF212"/>
  <c r="AE212"/>
  <c r="AC212"/>
  <c r="AB212"/>
  <c r="AA212"/>
  <c r="Z212"/>
  <c r="Y212"/>
  <c r="AQ211"/>
  <c r="AO211"/>
  <c r="AN211"/>
  <c r="AM211"/>
  <c r="AL211"/>
  <c r="AK211"/>
  <c r="AI211"/>
  <c r="AH211"/>
  <c r="AG211"/>
  <c r="AF211"/>
  <c r="AE211"/>
  <c r="AC211"/>
  <c r="AB211"/>
  <c r="AA211"/>
  <c r="Z211"/>
  <c r="Y211"/>
  <c r="AQ210"/>
  <c r="AO210"/>
  <c r="AN210"/>
  <c r="AM210"/>
  <c r="AL210"/>
  <c r="AK210"/>
  <c r="AI210"/>
  <c r="AH210"/>
  <c r="AG210"/>
  <c r="AF210"/>
  <c r="AE210"/>
  <c r="AC210"/>
  <c r="AB210"/>
  <c r="AA210"/>
  <c r="Z210"/>
  <c r="Y210"/>
  <c r="AQ209"/>
  <c r="AO209"/>
  <c r="AN209"/>
  <c r="AM209"/>
  <c r="AL209"/>
  <c r="AK209"/>
  <c r="AI209"/>
  <c r="AH209"/>
  <c r="AG209"/>
  <c r="AF209"/>
  <c r="AE209"/>
  <c r="AC209"/>
  <c r="AB209"/>
  <c r="AA209"/>
  <c r="Z209"/>
  <c r="Y209"/>
  <c r="AQ208"/>
  <c r="AO208"/>
  <c r="AN208"/>
  <c r="AM208"/>
  <c r="AL208"/>
  <c r="AK208"/>
  <c r="AI208"/>
  <c r="AH208"/>
  <c r="AG208"/>
  <c r="AF208"/>
  <c r="AE208"/>
  <c r="AC208"/>
  <c r="AB208"/>
  <c r="AA208"/>
  <c r="Z208"/>
  <c r="Y208"/>
  <c r="AQ207"/>
  <c r="AO207"/>
  <c r="AN207"/>
  <c r="AM207"/>
  <c r="AL207"/>
  <c r="AK207"/>
  <c r="AI207"/>
  <c r="AH207"/>
  <c r="AG207"/>
  <c r="AF207"/>
  <c r="AE207"/>
  <c r="AC207"/>
  <c r="AB207"/>
  <c r="AA207"/>
  <c r="Z207"/>
  <c r="Y207"/>
  <c r="AQ206"/>
  <c r="AO206"/>
  <c r="AN206"/>
  <c r="AM206"/>
  <c r="AL206"/>
  <c r="AK206"/>
  <c r="AI206"/>
  <c r="AH206"/>
  <c r="AG206"/>
  <c r="AF206"/>
  <c r="AE206"/>
  <c r="AC206"/>
  <c r="AB206"/>
  <c r="AA206"/>
  <c r="Z206"/>
  <c r="Y206"/>
  <c r="AQ205"/>
  <c r="AO205"/>
  <c r="AN205"/>
  <c r="AM205"/>
  <c r="AL205"/>
  <c r="AK205"/>
  <c r="AI205"/>
  <c r="AH205"/>
  <c r="AG205"/>
  <c r="AF205"/>
  <c r="AE205"/>
  <c r="AC205"/>
  <c r="AB205"/>
  <c r="AA205"/>
  <c r="Z205"/>
  <c r="Y205"/>
  <c r="AQ204"/>
  <c r="AO204"/>
  <c r="AN204"/>
  <c r="AM204"/>
  <c r="AL204"/>
  <c r="AK204"/>
  <c r="AI204"/>
  <c r="AH204"/>
  <c r="AG204"/>
  <c r="AF204"/>
  <c r="AE204"/>
  <c r="AC204"/>
  <c r="AB204"/>
  <c r="AA204"/>
  <c r="Z204"/>
  <c r="Y204"/>
  <c r="AQ203"/>
  <c r="AO203"/>
  <c r="AN203"/>
  <c r="AM203"/>
  <c r="AL203"/>
  <c r="AK203"/>
  <c r="AI203"/>
  <c r="AH203"/>
  <c r="AG203"/>
  <c r="AF203"/>
  <c r="AE203"/>
  <c r="AC203"/>
  <c r="AB203"/>
  <c r="AA203"/>
  <c r="Z203"/>
  <c r="Y203"/>
  <c r="AQ202"/>
  <c r="AO202"/>
  <c r="AN202"/>
  <c r="AM202"/>
  <c r="AL202"/>
  <c r="AK202"/>
  <c r="AI202"/>
  <c r="AH202"/>
  <c r="AG202"/>
  <c r="AF202"/>
  <c r="AE202"/>
  <c r="AC202"/>
  <c r="AB202"/>
  <c r="AA202"/>
  <c r="Z202"/>
  <c r="Y202"/>
  <c r="AQ201"/>
  <c r="AO201"/>
  <c r="AN201"/>
  <c r="AM201"/>
  <c r="AL201"/>
  <c r="AK201"/>
  <c r="AI201"/>
  <c r="AH201"/>
  <c r="AG201"/>
  <c r="AF201"/>
  <c r="AE201"/>
  <c r="AC201"/>
  <c r="AB201"/>
  <c r="AA201"/>
  <c r="Z201"/>
  <c r="Y201"/>
  <c r="AQ200"/>
  <c r="AO200"/>
  <c r="AN200"/>
  <c r="AM200"/>
  <c r="AL200"/>
  <c r="AK200"/>
  <c r="AI200"/>
  <c r="AH200"/>
  <c r="AG200"/>
  <c r="AF200"/>
  <c r="AE200"/>
  <c r="AC200"/>
  <c r="AB200"/>
  <c r="AA200"/>
  <c r="Z200"/>
  <c r="Y200"/>
  <c r="AQ199"/>
  <c r="AO199"/>
  <c r="AN199"/>
  <c r="AM199"/>
  <c r="AL199"/>
  <c r="AK199"/>
  <c r="AI199"/>
  <c r="AH199"/>
  <c r="AG199"/>
  <c r="AF199"/>
  <c r="AE199"/>
  <c r="AC199"/>
  <c r="AB199"/>
  <c r="AA199"/>
  <c r="Z199"/>
  <c r="Y199"/>
  <c r="AQ198"/>
  <c r="AO198"/>
  <c r="AN198"/>
  <c r="AM198"/>
  <c r="AL198"/>
  <c r="AK198"/>
  <c r="AI198"/>
  <c r="AH198"/>
  <c r="AG198"/>
  <c r="AF198"/>
  <c r="AE198"/>
  <c r="AC198"/>
  <c r="AB198"/>
  <c r="AA198"/>
  <c r="Z198"/>
  <c r="Y198"/>
  <c r="AQ197"/>
  <c r="AO197"/>
  <c r="AN197"/>
  <c r="AM197"/>
  <c r="AL197"/>
  <c r="AK197"/>
  <c r="AI197"/>
  <c r="AH197"/>
  <c r="AG197"/>
  <c r="AF197"/>
  <c r="AE197"/>
  <c r="AC197"/>
  <c r="AB197"/>
  <c r="AA197"/>
  <c r="Z197"/>
  <c r="Y197"/>
  <c r="AQ196"/>
  <c r="AO196"/>
  <c r="AN196"/>
  <c r="AM196"/>
  <c r="AL196"/>
  <c r="AK196"/>
  <c r="AI196"/>
  <c r="AH196"/>
  <c r="AG196"/>
  <c r="AF196"/>
  <c r="AE196"/>
  <c r="AC196"/>
  <c r="AB196"/>
  <c r="AA196"/>
  <c r="Z196"/>
  <c r="Y196"/>
  <c r="AQ195"/>
  <c r="AO195"/>
  <c r="AN195"/>
  <c r="AM195"/>
  <c r="AL195"/>
  <c r="AK195"/>
  <c r="AI195"/>
  <c r="AH195"/>
  <c r="AG195"/>
  <c r="AF195"/>
  <c r="AE195"/>
  <c r="AC195"/>
  <c r="AB195"/>
  <c r="AA195"/>
  <c r="Z195"/>
  <c r="Y195"/>
  <c r="AQ194"/>
  <c r="AO194"/>
  <c r="AN194"/>
  <c r="AM194"/>
  <c r="AL194"/>
  <c r="AK194"/>
  <c r="AI194"/>
  <c r="AH194"/>
  <c r="AG194"/>
  <c r="AF194"/>
  <c r="AE194"/>
  <c r="AC194"/>
  <c r="AB194"/>
  <c r="AA194"/>
  <c r="Z194"/>
  <c r="Y194"/>
  <c r="AQ193"/>
  <c r="AO193"/>
  <c r="AN193"/>
  <c r="AM193"/>
  <c r="AL193"/>
  <c r="AK193"/>
  <c r="AI193"/>
  <c r="AH193"/>
  <c r="AG193"/>
  <c r="AF193"/>
  <c r="AE193"/>
  <c r="AC193"/>
  <c r="AB193"/>
  <c r="AA193"/>
  <c r="Z193"/>
  <c r="Y193"/>
  <c r="AQ192"/>
  <c r="AO192"/>
  <c r="AN192"/>
  <c r="AM192"/>
  <c r="AL192"/>
  <c r="AK192"/>
  <c r="AI192"/>
  <c r="AH192"/>
  <c r="AG192"/>
  <c r="AF192"/>
  <c r="AE192"/>
  <c r="AC192"/>
  <c r="AB192"/>
  <c r="AA192"/>
  <c r="Z192"/>
  <c r="Y192"/>
  <c r="AQ191"/>
  <c r="AO191"/>
  <c r="AN191"/>
  <c r="AM191"/>
  <c r="AL191"/>
  <c r="AK191"/>
  <c r="AI191"/>
  <c r="AH191"/>
  <c r="AG191"/>
  <c r="AF191"/>
  <c r="AE191"/>
  <c r="AC191"/>
  <c r="AB191"/>
  <c r="AA191"/>
  <c r="Z191"/>
  <c r="Y191"/>
  <c r="AQ190"/>
  <c r="AO190"/>
  <c r="AN190"/>
  <c r="AM190"/>
  <c r="AL190"/>
  <c r="AK190"/>
  <c r="AI190"/>
  <c r="AH190"/>
  <c r="AG190"/>
  <c r="AF190"/>
  <c r="AE190"/>
  <c r="AC190"/>
  <c r="AB190"/>
  <c r="AA190"/>
  <c r="Z190"/>
  <c r="Y190"/>
  <c r="AQ189"/>
  <c r="AO189"/>
  <c r="AN189"/>
  <c r="AM189"/>
  <c r="AL189"/>
  <c r="AK189"/>
  <c r="AI189"/>
  <c r="AH189"/>
  <c r="AG189"/>
  <c r="AF189"/>
  <c r="AE189"/>
  <c r="AC189"/>
  <c r="AB189"/>
  <c r="AA189"/>
  <c r="Z189"/>
  <c r="Y189"/>
  <c r="AQ188"/>
  <c r="AO188"/>
  <c r="AN188"/>
  <c r="AM188"/>
  <c r="AL188"/>
  <c r="AK188"/>
  <c r="AI188"/>
  <c r="AH188"/>
  <c r="AG188"/>
  <c r="AF188"/>
  <c r="AE188"/>
  <c r="AC188"/>
  <c r="AB188"/>
  <c r="AA188"/>
  <c r="Z188"/>
  <c r="Y188"/>
  <c r="AQ187"/>
  <c r="AO187"/>
  <c r="AN187"/>
  <c r="AM187"/>
  <c r="AL187"/>
  <c r="AK187"/>
  <c r="AI187"/>
  <c r="AH187"/>
  <c r="AG187"/>
  <c r="AF187"/>
  <c r="AE187"/>
  <c r="AC187"/>
  <c r="AB187"/>
  <c r="AA187"/>
  <c r="Z187"/>
  <c r="Y187"/>
  <c r="AQ186"/>
  <c r="AO186"/>
  <c r="AN186"/>
  <c r="AM186"/>
  <c r="AL186"/>
  <c r="AK186"/>
  <c r="AI186"/>
  <c r="AH186"/>
  <c r="AG186"/>
  <c r="AF186"/>
  <c r="AE186"/>
  <c r="AC186"/>
  <c r="AB186"/>
  <c r="AA186"/>
  <c r="Z186"/>
  <c r="Y186"/>
  <c r="AQ185"/>
  <c r="AO185"/>
  <c r="AN185"/>
  <c r="AM185"/>
  <c r="AL185"/>
  <c r="AK185"/>
  <c r="AI185"/>
  <c r="AH185"/>
  <c r="AG185"/>
  <c r="AF185"/>
  <c r="AE185"/>
  <c r="AC185"/>
  <c r="AB185"/>
  <c r="AA185"/>
  <c r="Z185"/>
  <c r="Y185"/>
  <c r="AQ184"/>
  <c r="AO184"/>
  <c r="AN184"/>
  <c r="AM184"/>
  <c r="AL184"/>
  <c r="AK184"/>
  <c r="AI184"/>
  <c r="AH184"/>
  <c r="AG184"/>
  <c r="AF184"/>
  <c r="AE184"/>
  <c r="AC184"/>
  <c r="AB184"/>
  <c r="AA184"/>
  <c r="Z184"/>
  <c r="Y184"/>
  <c r="AQ183"/>
  <c r="AO183"/>
  <c r="AN183"/>
  <c r="AM183"/>
  <c r="AL183"/>
  <c r="AK183"/>
  <c r="AI183"/>
  <c r="AH183"/>
  <c r="AG183"/>
  <c r="AF183"/>
  <c r="AE183"/>
  <c r="AC183"/>
  <c r="AB183"/>
  <c r="AA183"/>
  <c r="Z183"/>
  <c r="Y183"/>
  <c r="AQ182"/>
  <c r="AO182"/>
  <c r="AN182"/>
  <c r="AM182"/>
  <c r="AL182"/>
  <c r="AK182"/>
  <c r="AI182"/>
  <c r="AH182"/>
  <c r="AG182"/>
  <c r="AF182"/>
  <c r="AE182"/>
  <c r="AC182"/>
  <c r="AB182"/>
  <c r="AA182"/>
  <c r="Z182"/>
  <c r="Y182"/>
  <c r="AQ181"/>
  <c r="AO181"/>
  <c r="AN181"/>
  <c r="AM181"/>
  <c r="AL181"/>
  <c r="AK181"/>
  <c r="AI181"/>
  <c r="AH181"/>
  <c r="AG181"/>
  <c r="AF181"/>
  <c r="AE181"/>
  <c r="AC181"/>
  <c r="AB181"/>
  <c r="AA181"/>
  <c r="Z181"/>
  <c r="Y181"/>
  <c r="AQ180"/>
  <c r="AO180"/>
  <c r="AN180"/>
  <c r="AM180"/>
  <c r="AL180"/>
  <c r="AK180"/>
  <c r="AI180"/>
  <c r="AH180"/>
  <c r="AG180"/>
  <c r="AF180"/>
  <c r="AE180"/>
  <c r="AC180"/>
  <c r="AB180"/>
  <c r="AA180"/>
  <c r="Z180"/>
  <c r="Y180"/>
  <c r="AQ179"/>
  <c r="AO179"/>
  <c r="AN179"/>
  <c r="AM179"/>
  <c r="AL179"/>
  <c r="AK179"/>
  <c r="AI179"/>
  <c r="AH179"/>
  <c r="AG179"/>
  <c r="AF179"/>
  <c r="AE179"/>
  <c r="AC179"/>
  <c r="AB179"/>
  <c r="AA179"/>
  <c r="Z179"/>
  <c r="Y179"/>
  <c r="AQ178"/>
  <c r="AO178"/>
  <c r="AN178"/>
  <c r="AM178"/>
  <c r="AL178"/>
  <c r="AK178"/>
  <c r="AI178"/>
  <c r="AH178"/>
  <c r="AG178"/>
  <c r="AF178"/>
  <c r="AE178"/>
  <c r="AC178"/>
  <c r="AB178"/>
  <c r="AA178"/>
  <c r="Z178"/>
  <c r="Y178"/>
  <c r="AQ177"/>
  <c r="AO177"/>
  <c r="AN177"/>
  <c r="AM177"/>
  <c r="AL177"/>
  <c r="AK177"/>
  <c r="AI177"/>
  <c r="AH177"/>
  <c r="AG177"/>
  <c r="AF177"/>
  <c r="AE177"/>
  <c r="AC177"/>
  <c r="AB177"/>
  <c r="AA177"/>
  <c r="Z177"/>
  <c r="Y177"/>
  <c r="AQ176"/>
  <c r="AO176"/>
  <c r="AN176"/>
  <c r="AM176"/>
  <c r="AL176"/>
  <c r="AK176"/>
  <c r="AI176"/>
  <c r="AH176"/>
  <c r="AG176"/>
  <c r="AF176"/>
  <c r="AE176"/>
  <c r="AC176"/>
  <c r="AB176"/>
  <c r="AA176"/>
  <c r="Z176"/>
  <c r="Y176"/>
  <c r="AQ175"/>
  <c r="AO175"/>
  <c r="AN175"/>
  <c r="AM175"/>
  <c r="AL175"/>
  <c r="AK175"/>
  <c r="AI175"/>
  <c r="AH175"/>
  <c r="AG175"/>
  <c r="AF175"/>
  <c r="AE175"/>
  <c r="AC175"/>
  <c r="AB175"/>
  <c r="AA175"/>
  <c r="Z175"/>
  <c r="Y175"/>
  <c r="AQ174"/>
  <c r="AO174"/>
  <c r="AN174"/>
  <c r="AM174"/>
  <c r="AL174"/>
  <c r="AK174"/>
  <c r="AI174"/>
  <c r="AH174"/>
  <c r="AG174"/>
  <c r="AF174"/>
  <c r="AE174"/>
  <c r="AC174"/>
  <c r="AB174"/>
  <c r="AA174"/>
  <c r="Z174"/>
  <c r="Y174"/>
  <c r="M174"/>
  <c r="AQ173"/>
  <c r="AO173"/>
  <c r="AN173"/>
  <c r="AM173"/>
  <c r="AL173"/>
  <c r="AK173"/>
  <c r="AI173"/>
  <c r="AH173"/>
  <c r="AG173"/>
  <c r="AF173"/>
  <c r="AE173"/>
  <c r="AC173"/>
  <c r="AB173"/>
  <c r="AA173"/>
  <c r="Z173"/>
  <c r="Y173"/>
  <c r="M173"/>
  <c r="AQ172"/>
  <c r="AO172"/>
  <c r="AN172"/>
  <c r="AM172"/>
  <c r="AL172"/>
  <c r="AK172"/>
  <c r="AI172"/>
  <c r="AH172"/>
  <c r="AG172"/>
  <c r="AF172"/>
  <c r="AE172"/>
  <c r="AC172"/>
  <c r="AB172"/>
  <c r="AA172"/>
  <c r="Z172"/>
  <c r="Y172"/>
  <c r="AQ171"/>
  <c r="AO171"/>
  <c r="AN171"/>
  <c r="AM171"/>
  <c r="AL171"/>
  <c r="AK171"/>
  <c r="AI171"/>
  <c r="AH171"/>
  <c r="AG171"/>
  <c r="AF171"/>
  <c r="AE171"/>
  <c r="AC171"/>
  <c r="AB171"/>
  <c r="AA171"/>
  <c r="Z171"/>
  <c r="Y171"/>
  <c r="AQ170"/>
  <c r="AO170"/>
  <c r="AN170"/>
  <c r="AM170"/>
  <c r="AL170"/>
  <c r="AK170"/>
  <c r="AI170"/>
  <c r="AH170"/>
  <c r="AG170"/>
  <c r="AF170"/>
  <c r="AE170"/>
  <c r="AC170"/>
  <c r="AB170"/>
  <c r="AA170"/>
  <c r="Z170"/>
  <c r="Y170"/>
  <c r="AQ169"/>
  <c r="AO169"/>
  <c r="AN169"/>
  <c r="AM169"/>
  <c r="AL169"/>
  <c r="AK169"/>
  <c r="AI169"/>
  <c r="AH169"/>
  <c r="AG169"/>
  <c r="AF169"/>
  <c r="AE169"/>
  <c r="AC169"/>
  <c r="AB169"/>
  <c r="AA169"/>
  <c r="Z169"/>
  <c r="Y169"/>
  <c r="AQ168"/>
  <c r="AO168"/>
  <c r="AN168"/>
  <c r="AM168"/>
  <c r="AL168"/>
  <c r="AK168"/>
  <c r="AI168"/>
  <c r="AH168"/>
  <c r="AG168"/>
  <c r="AF168"/>
  <c r="AE168"/>
  <c r="AC168"/>
  <c r="AB168"/>
  <c r="AA168"/>
  <c r="Z168"/>
  <c r="Y168"/>
  <c r="AQ167"/>
  <c r="AO167"/>
  <c r="AN167"/>
  <c r="AM167"/>
  <c r="AL167"/>
  <c r="AK167"/>
  <c r="AI167"/>
  <c r="AH167"/>
  <c r="AG167"/>
  <c r="AF167"/>
  <c r="AE167"/>
  <c r="AC167"/>
  <c r="AB167"/>
  <c r="AA167"/>
  <c r="Z167"/>
  <c r="Y167"/>
  <c r="AQ166"/>
  <c r="AO166"/>
  <c r="AN166"/>
  <c r="AM166"/>
  <c r="AL166"/>
  <c r="AK166"/>
  <c r="AI166"/>
  <c r="AH166"/>
  <c r="AG166"/>
  <c r="AF166"/>
  <c r="AE166"/>
  <c r="AC166"/>
  <c r="AB166"/>
  <c r="AA166"/>
  <c r="Z166"/>
  <c r="Y166"/>
  <c r="AQ165"/>
  <c r="AO165"/>
  <c r="AN165"/>
  <c r="AM165"/>
  <c r="AL165"/>
  <c r="AK165"/>
  <c r="AI165"/>
  <c r="AH165"/>
  <c r="AG165"/>
  <c r="AF165"/>
  <c r="AE165"/>
  <c r="AC165"/>
  <c r="AB165"/>
  <c r="AA165"/>
  <c r="Z165"/>
  <c r="Y165"/>
  <c r="AQ164"/>
  <c r="AO164"/>
  <c r="AN164"/>
  <c r="AM164"/>
  <c r="AL164"/>
  <c r="AK164"/>
  <c r="AI164"/>
  <c r="AH164"/>
  <c r="AG164"/>
  <c r="AF164"/>
  <c r="AE164"/>
  <c r="AC164"/>
  <c r="AB164"/>
  <c r="AA164"/>
  <c r="Z164"/>
  <c r="Y164"/>
  <c r="AQ163"/>
  <c r="AO163"/>
  <c r="AN163"/>
  <c r="AM163"/>
  <c r="AL163"/>
  <c r="AK163"/>
  <c r="AI163"/>
  <c r="AH163"/>
  <c r="AG163"/>
  <c r="AF163"/>
  <c r="AE163"/>
  <c r="AC163"/>
  <c r="AB163"/>
  <c r="AA163"/>
  <c r="Z163"/>
  <c r="Y163"/>
  <c r="AQ162"/>
  <c r="AO162"/>
  <c r="AN162"/>
  <c r="AM162"/>
  <c r="AL162"/>
  <c r="AK162"/>
  <c r="AI162"/>
  <c r="AH162"/>
  <c r="AG162"/>
  <c r="AF162"/>
  <c r="AE162"/>
  <c r="AC162"/>
  <c r="AB162"/>
  <c r="AA162"/>
  <c r="Z162"/>
  <c r="Y162"/>
  <c r="AQ161"/>
  <c r="AO161"/>
  <c r="AN161"/>
  <c r="AM161"/>
  <c r="AL161"/>
  <c r="AK161"/>
  <c r="AI161"/>
  <c r="AH161"/>
  <c r="AG161"/>
  <c r="AF161"/>
  <c r="AE161"/>
  <c r="AC161"/>
  <c r="AB161"/>
  <c r="AA161"/>
  <c r="Z161"/>
  <c r="Y161"/>
  <c r="AQ160"/>
  <c r="AO160"/>
  <c r="AN160"/>
  <c r="AM160"/>
  <c r="AL160"/>
  <c r="AK160"/>
  <c r="AI160"/>
  <c r="AH160"/>
  <c r="AG160"/>
  <c r="AF160"/>
  <c r="AE160"/>
  <c r="AC160"/>
  <c r="AB160"/>
  <c r="AA160"/>
  <c r="Z160"/>
  <c r="Y160"/>
  <c r="AQ159"/>
  <c r="AO159"/>
  <c r="AN159"/>
  <c r="AM159"/>
  <c r="AL159"/>
  <c r="AK159"/>
  <c r="AI159"/>
  <c r="AH159"/>
  <c r="AG159"/>
  <c r="AF159"/>
  <c r="AE159"/>
  <c r="AC159"/>
  <c r="AB159"/>
  <c r="AA159"/>
  <c r="Z159"/>
  <c r="Y159"/>
  <c r="AQ158"/>
  <c r="AO158"/>
  <c r="AN158"/>
  <c r="AM158"/>
  <c r="AL158"/>
  <c r="AK158"/>
  <c r="AI158"/>
  <c r="AH158"/>
  <c r="AG158"/>
  <c r="AF158"/>
  <c r="AE158"/>
  <c r="AC158"/>
  <c r="AB158"/>
  <c r="AA158"/>
  <c r="Z158"/>
  <c r="Y158"/>
  <c r="AQ157"/>
  <c r="AO157"/>
  <c r="AN157"/>
  <c r="AM157"/>
  <c r="AL157"/>
  <c r="AK157"/>
  <c r="AI157"/>
  <c r="AH157"/>
  <c r="AG157"/>
  <c r="AF157"/>
  <c r="AE157"/>
  <c r="AC157"/>
  <c r="AB157"/>
  <c r="AA157"/>
  <c r="Z157"/>
  <c r="Y157"/>
  <c r="AQ156"/>
  <c r="AO156"/>
  <c r="AN156"/>
  <c r="AM156"/>
  <c r="AL156"/>
  <c r="AK156"/>
  <c r="AI156"/>
  <c r="AH156"/>
  <c r="AG156"/>
  <c r="AF156"/>
  <c r="AE156"/>
  <c r="AC156"/>
  <c r="AB156"/>
  <c r="AA156"/>
  <c r="Z156"/>
  <c r="Y156"/>
  <c r="AQ155"/>
  <c r="AO155"/>
  <c r="AN155"/>
  <c r="AM155"/>
  <c r="AL155"/>
  <c r="AK155"/>
  <c r="AI155"/>
  <c r="AH155"/>
  <c r="AG155"/>
  <c r="AF155"/>
  <c r="AE155"/>
  <c r="AC155"/>
  <c r="AB155"/>
  <c r="AA155"/>
  <c r="Z155"/>
  <c r="Y155"/>
  <c r="AQ154"/>
  <c r="AO154"/>
  <c r="AN154"/>
  <c r="AM154"/>
  <c r="AL154"/>
  <c r="AK154"/>
  <c r="AI154"/>
  <c r="AH154"/>
  <c r="AG154"/>
  <c r="AF154"/>
  <c r="AE154"/>
  <c r="AC154"/>
  <c r="AB154"/>
  <c r="AA154"/>
  <c r="Z154"/>
  <c r="Y154"/>
  <c r="AQ153"/>
  <c r="AO153"/>
  <c r="AN153"/>
  <c r="AM153"/>
  <c r="AL153"/>
  <c r="AK153"/>
  <c r="AI153"/>
  <c r="AH153"/>
  <c r="AG153"/>
  <c r="AF153"/>
  <c r="AE153"/>
  <c r="AC153"/>
  <c r="AB153"/>
  <c r="AA153"/>
  <c r="Z153"/>
  <c r="Y153"/>
  <c r="AQ152"/>
  <c r="AO152"/>
  <c r="AN152"/>
  <c r="AM152"/>
  <c r="AL152"/>
  <c r="AK152"/>
  <c r="AI152"/>
  <c r="AH152"/>
  <c r="AG152"/>
  <c r="AF152"/>
  <c r="AE152"/>
  <c r="AC152"/>
  <c r="AB152"/>
  <c r="AA152"/>
  <c r="Z152"/>
  <c r="Y152"/>
  <c r="AQ151"/>
  <c r="AO151"/>
  <c r="AN151"/>
  <c r="AM151"/>
  <c r="AL151"/>
  <c r="AK151"/>
  <c r="AI151"/>
  <c r="AH151"/>
  <c r="AG151"/>
  <c r="AF151"/>
  <c r="AE151"/>
  <c r="AC151"/>
  <c r="AB151"/>
  <c r="AA151"/>
  <c r="Z151"/>
  <c r="Y151"/>
  <c r="AQ150"/>
  <c r="AO150"/>
  <c r="AN150"/>
  <c r="AM150"/>
  <c r="AL150"/>
  <c r="AK150"/>
  <c r="AI150"/>
  <c r="AH150"/>
  <c r="AG150"/>
  <c r="AF150"/>
  <c r="AE150"/>
  <c r="AC150"/>
  <c r="AB150"/>
  <c r="AA150"/>
  <c r="Z150"/>
  <c r="Y150"/>
  <c r="AQ149"/>
  <c r="AO149"/>
  <c r="AN149"/>
  <c r="AM149"/>
  <c r="AL149"/>
  <c r="AK149"/>
  <c r="AI149"/>
  <c r="AH149"/>
  <c r="AG149"/>
  <c r="AF149"/>
  <c r="AE149"/>
  <c r="AC149"/>
  <c r="AB149"/>
  <c r="AA149"/>
  <c r="Z149"/>
  <c r="Y149"/>
  <c r="AQ148"/>
  <c r="AO148"/>
  <c r="AN148"/>
  <c r="AM148"/>
  <c r="AL148"/>
  <c r="AK148"/>
  <c r="AI148"/>
  <c r="AH148"/>
  <c r="AG148"/>
  <c r="AF148"/>
  <c r="AE148"/>
  <c r="AC148"/>
  <c r="AB148"/>
  <c r="AA148"/>
  <c r="Z148"/>
  <c r="Y148"/>
  <c r="AQ147"/>
  <c r="AO147"/>
  <c r="AN147"/>
  <c r="AM147"/>
  <c r="AL147"/>
  <c r="AK147"/>
  <c r="AI147"/>
  <c r="AH147"/>
  <c r="AG147"/>
  <c r="AF147"/>
  <c r="AE147"/>
  <c r="AC147"/>
  <c r="AB147"/>
  <c r="AA147"/>
  <c r="Z147"/>
  <c r="Y147"/>
  <c r="AQ146"/>
  <c r="AO146"/>
  <c r="AN146"/>
  <c r="AM146"/>
  <c r="AL146"/>
  <c r="AK146"/>
  <c r="AI146"/>
  <c r="AH146"/>
  <c r="AG146"/>
  <c r="AF146"/>
  <c r="AE146"/>
  <c r="AC146"/>
  <c r="AB146"/>
  <c r="AA146"/>
  <c r="Z146"/>
  <c r="Y146"/>
  <c r="AQ145"/>
  <c r="AO145"/>
  <c r="AN145"/>
  <c r="AM145"/>
  <c r="AL145"/>
  <c r="AK145"/>
  <c r="AI145"/>
  <c r="AH145"/>
  <c r="AG145"/>
  <c r="AF145"/>
  <c r="AE145"/>
  <c r="AC145"/>
  <c r="AB145"/>
  <c r="AA145"/>
  <c r="Z145"/>
  <c r="Y145"/>
  <c r="AQ144"/>
  <c r="AO144"/>
  <c r="AN144"/>
  <c r="AM144"/>
  <c r="AL144"/>
  <c r="AK144"/>
  <c r="AI144"/>
  <c r="AH144"/>
  <c r="AG144"/>
  <c r="AF144"/>
  <c r="AE144"/>
  <c r="AC144"/>
  <c r="AB144"/>
  <c r="AA144"/>
  <c r="Z144"/>
  <c r="Y144"/>
  <c r="AQ143"/>
  <c r="AO143"/>
  <c r="AN143"/>
  <c r="AM143"/>
  <c r="AL143"/>
  <c r="AK143"/>
  <c r="AI143"/>
  <c r="AH143"/>
  <c r="AG143"/>
  <c r="AF143"/>
  <c r="AE143"/>
  <c r="AC143"/>
  <c r="AB143"/>
  <c r="AA143"/>
  <c r="Z143"/>
  <c r="Y143"/>
  <c r="AQ142"/>
  <c r="AO142"/>
  <c r="AN142"/>
  <c r="AM142"/>
  <c r="AL142"/>
  <c r="AK142"/>
  <c r="AI142"/>
  <c r="AH142"/>
  <c r="AG142"/>
  <c r="AF142"/>
  <c r="AE142"/>
  <c r="AC142"/>
  <c r="AB142"/>
  <c r="AA142"/>
  <c r="Z142"/>
  <c r="Y142"/>
  <c r="AQ141"/>
  <c r="AO141"/>
  <c r="AN141"/>
  <c r="AM141"/>
  <c r="AL141"/>
  <c r="AK141"/>
  <c r="AI141"/>
  <c r="AH141"/>
  <c r="AG141"/>
  <c r="AF141"/>
  <c r="AE141"/>
  <c r="AC141"/>
  <c r="AB141"/>
  <c r="AA141"/>
  <c r="Z141"/>
  <c r="Y141"/>
  <c r="AQ140"/>
  <c r="AO140"/>
  <c r="AN140"/>
  <c r="AM140"/>
  <c r="AL140"/>
  <c r="AK140"/>
  <c r="AI140"/>
  <c r="AH140"/>
  <c r="AG140"/>
  <c r="AF140"/>
  <c r="AE140"/>
  <c r="AC140"/>
  <c r="AB140"/>
  <c r="AA140"/>
  <c r="Z140"/>
  <c r="Y140"/>
  <c r="AQ139"/>
  <c r="AO139"/>
  <c r="AN139"/>
  <c r="AM139"/>
  <c r="AL139"/>
  <c r="AK139"/>
  <c r="AI139"/>
  <c r="AH139"/>
  <c r="AG139"/>
  <c r="AF139"/>
  <c r="AE139"/>
  <c r="AC139"/>
  <c r="AB139"/>
  <c r="AA139"/>
  <c r="Z139"/>
  <c r="Y139"/>
  <c r="AQ138"/>
  <c r="AO138"/>
  <c r="AN138"/>
  <c r="AM138"/>
  <c r="AL138"/>
  <c r="AK138"/>
  <c r="AI138"/>
  <c r="AH138"/>
  <c r="AG138"/>
  <c r="AF138"/>
  <c r="AE138"/>
  <c r="AC138"/>
  <c r="AB138"/>
  <c r="AA138"/>
  <c r="Z138"/>
  <c r="Y138"/>
  <c r="AQ137"/>
  <c r="AO137"/>
  <c r="AN137"/>
  <c r="AM137"/>
  <c r="AL137"/>
  <c r="AK137"/>
  <c r="AI137"/>
  <c r="AH137"/>
  <c r="AG137"/>
  <c r="AF137"/>
  <c r="AE137"/>
  <c r="AC137"/>
  <c r="AB137"/>
  <c r="AA137"/>
  <c r="Z137"/>
  <c r="Y137"/>
  <c r="AQ136"/>
  <c r="AO136"/>
  <c r="AN136"/>
  <c r="AM136"/>
  <c r="AL136"/>
  <c r="AK136"/>
  <c r="AI136"/>
  <c r="AH136"/>
  <c r="AG136"/>
  <c r="AF136"/>
  <c r="AE136"/>
  <c r="AC136"/>
  <c r="AB136"/>
  <c r="AA136"/>
  <c r="Z136"/>
  <c r="Y136"/>
  <c r="AQ135"/>
  <c r="AO135"/>
  <c r="AN135"/>
  <c r="AM135"/>
  <c r="AL135"/>
  <c r="AK135"/>
  <c r="AI135"/>
  <c r="AH135"/>
  <c r="AG135"/>
  <c r="AF135"/>
  <c r="AE135"/>
  <c r="AC135"/>
  <c r="AB135"/>
  <c r="AA135"/>
  <c r="Z135"/>
  <c r="Y135"/>
  <c r="AQ134"/>
  <c r="AO134"/>
  <c r="AN134"/>
  <c r="AM134"/>
  <c r="AL134"/>
  <c r="AK134"/>
  <c r="AI134"/>
  <c r="AH134"/>
  <c r="AG134"/>
  <c r="AF134"/>
  <c r="AE134"/>
  <c r="AC134"/>
  <c r="AB134"/>
  <c r="AA134"/>
  <c r="Z134"/>
  <c r="Y134"/>
  <c r="AQ133"/>
  <c r="AO133"/>
  <c r="AN133"/>
  <c r="AM133"/>
  <c r="AL133"/>
  <c r="AK133"/>
  <c r="AI133"/>
  <c r="AH133"/>
  <c r="AG133"/>
  <c r="AF133"/>
  <c r="AE133"/>
  <c r="AC133"/>
  <c r="AB133"/>
  <c r="AA133"/>
  <c r="Z133"/>
  <c r="Y133"/>
  <c r="AQ132"/>
  <c r="AO132"/>
  <c r="AN132"/>
  <c r="AM132"/>
  <c r="AL132"/>
  <c r="AK132"/>
  <c r="AI132"/>
  <c r="AH132"/>
  <c r="AG132"/>
  <c r="AF132"/>
  <c r="AE132"/>
  <c r="AC132"/>
  <c r="AB132"/>
  <c r="AA132"/>
  <c r="Z132"/>
  <c r="Y132"/>
  <c r="AQ131"/>
  <c r="AO131"/>
  <c r="AN131"/>
  <c r="AM131"/>
  <c r="AL131"/>
  <c r="AK131"/>
  <c r="AI131"/>
  <c r="AH131"/>
  <c r="AG131"/>
  <c r="AF131"/>
  <c r="AE131"/>
  <c r="AC131"/>
  <c r="AB131"/>
  <c r="AA131"/>
  <c r="Z131"/>
  <c r="Y131"/>
  <c r="AQ130"/>
  <c r="AO130"/>
  <c r="AN130"/>
  <c r="AM130"/>
  <c r="AL130"/>
  <c r="AK130"/>
  <c r="AI130"/>
  <c r="AH130"/>
  <c r="AG130"/>
  <c r="AF130"/>
  <c r="AE130"/>
  <c r="AC130"/>
  <c r="AB130"/>
  <c r="AA130"/>
  <c r="Z130"/>
  <c r="Y130"/>
  <c r="AQ129"/>
  <c r="AO129"/>
  <c r="AN129"/>
  <c r="AM129"/>
  <c r="AL129"/>
  <c r="AK129"/>
  <c r="AI129"/>
  <c r="AH129"/>
  <c r="AG129"/>
  <c r="AF129"/>
  <c r="AE129"/>
  <c r="AC129"/>
  <c r="AB129"/>
  <c r="AA129"/>
  <c r="Z129"/>
  <c r="Y129"/>
  <c r="AQ128"/>
  <c r="AO128"/>
  <c r="AN128"/>
  <c r="AM128"/>
  <c r="AL128"/>
  <c r="AK128"/>
  <c r="AI128"/>
  <c r="AH128"/>
  <c r="AG128"/>
  <c r="AF128"/>
  <c r="AE128"/>
  <c r="AC128"/>
  <c r="AB128"/>
  <c r="AA128"/>
  <c r="Z128"/>
  <c r="Y128"/>
  <c r="AQ127"/>
  <c r="AO127"/>
  <c r="AN127"/>
  <c r="AM127"/>
  <c r="AL127"/>
  <c r="AK127"/>
  <c r="AI127"/>
  <c r="AH127"/>
  <c r="AG127"/>
  <c r="AF127"/>
  <c r="AE127"/>
  <c r="AC127"/>
  <c r="AB127"/>
  <c r="AA127"/>
  <c r="Z127"/>
  <c r="Y127"/>
  <c r="AQ126"/>
  <c r="AO126"/>
  <c r="AN126"/>
  <c r="AM126"/>
  <c r="AL126"/>
  <c r="AK126"/>
  <c r="AI126"/>
  <c r="AH126"/>
  <c r="AG126"/>
  <c r="AF126"/>
  <c r="AE126"/>
  <c r="AC126"/>
  <c r="AB126"/>
  <c r="AA126"/>
  <c r="Z126"/>
  <c r="Y126"/>
  <c r="AQ125"/>
  <c r="AO125"/>
  <c r="AN125"/>
  <c r="AM125"/>
  <c r="AL125"/>
  <c r="AK125"/>
  <c r="AI125"/>
  <c r="AH125"/>
  <c r="AG125"/>
  <c r="AF125"/>
  <c r="AE125"/>
  <c r="AC125"/>
  <c r="AB125"/>
  <c r="AA125"/>
  <c r="Z125"/>
  <c r="Y125"/>
  <c r="AQ124"/>
  <c r="AO124"/>
  <c r="AN124"/>
  <c r="AM124"/>
  <c r="AL124"/>
  <c r="AK124"/>
  <c r="AI124"/>
  <c r="AH124"/>
  <c r="AG124"/>
  <c r="AF124"/>
  <c r="AE124"/>
  <c r="AC124"/>
  <c r="AB124"/>
  <c r="AA124"/>
  <c r="Z124"/>
  <c r="Y124"/>
  <c r="AQ123"/>
  <c r="AO123"/>
  <c r="AN123"/>
  <c r="AM123"/>
  <c r="AL123"/>
  <c r="AK123"/>
  <c r="AI123"/>
  <c r="AH123"/>
  <c r="AG123"/>
  <c r="AF123"/>
  <c r="AE123"/>
  <c r="AC123"/>
  <c r="AB123"/>
  <c r="AA123"/>
  <c r="Z123"/>
  <c r="Y123"/>
  <c r="AQ122"/>
  <c r="AO122"/>
  <c r="AN122"/>
  <c r="AM122"/>
  <c r="AL122"/>
  <c r="AK122"/>
  <c r="AI122"/>
  <c r="AH122"/>
  <c r="AG122"/>
  <c r="AF122"/>
  <c r="AE122"/>
  <c r="AC122"/>
  <c r="AB122"/>
  <c r="AA122"/>
  <c r="Z122"/>
  <c r="Y122"/>
  <c r="AQ121"/>
  <c r="AO121"/>
  <c r="AN121"/>
  <c r="AM121"/>
  <c r="AL121"/>
  <c r="AK121"/>
  <c r="AI121"/>
  <c r="AH121"/>
  <c r="AG121"/>
  <c r="AF121"/>
  <c r="AE121"/>
  <c r="AC121"/>
  <c r="AB121"/>
  <c r="AA121"/>
  <c r="Z121"/>
  <c r="Y121"/>
  <c r="AQ120"/>
  <c r="AO120"/>
  <c r="AN120"/>
  <c r="AM120"/>
  <c r="AL120"/>
  <c r="AK120"/>
  <c r="AI120"/>
  <c r="AH120"/>
  <c r="AG120"/>
  <c r="AF120"/>
  <c r="AE120"/>
  <c r="AC120"/>
  <c r="AB120"/>
  <c r="AA120"/>
  <c r="Z120"/>
  <c r="Y120"/>
  <c r="AQ119"/>
  <c r="AO119"/>
  <c r="AN119"/>
  <c r="AM119"/>
  <c r="AL119"/>
  <c r="AK119"/>
  <c r="AI119"/>
  <c r="AH119"/>
  <c r="AG119"/>
  <c r="AF119"/>
  <c r="AE119"/>
  <c r="AC119"/>
  <c r="AB119"/>
  <c r="AA119"/>
  <c r="Z119"/>
  <c r="Y119"/>
  <c r="AQ118"/>
  <c r="AO118"/>
  <c r="AN118"/>
  <c r="AM118"/>
  <c r="AL118"/>
  <c r="AK118"/>
  <c r="AI118"/>
  <c r="AH118"/>
  <c r="AG118"/>
  <c r="AF118"/>
  <c r="AE118"/>
  <c r="AC118"/>
  <c r="AB118"/>
  <c r="AA118"/>
  <c r="Z118"/>
  <c r="Y118"/>
  <c r="AQ117"/>
  <c r="AO117"/>
  <c r="AN117"/>
  <c r="AM117"/>
  <c r="AL117"/>
  <c r="AK117"/>
  <c r="AI117"/>
  <c r="AH117"/>
  <c r="AG117"/>
  <c r="AF117"/>
  <c r="AE117"/>
  <c r="AC117"/>
  <c r="AB117"/>
  <c r="AA117"/>
  <c r="Z117"/>
  <c r="Y117"/>
  <c r="AQ116"/>
  <c r="AO116"/>
  <c r="AN116"/>
  <c r="AM116"/>
  <c r="AL116"/>
  <c r="AK116"/>
  <c r="AI116"/>
  <c r="AH116"/>
  <c r="AG116"/>
  <c r="AF116"/>
  <c r="AE116"/>
  <c r="AC116"/>
  <c r="AB116"/>
  <c r="AA116"/>
  <c r="Z116"/>
  <c r="Y116"/>
  <c r="AQ115"/>
  <c r="AO115"/>
  <c r="AN115"/>
  <c r="AM115"/>
  <c r="AL115"/>
  <c r="AK115"/>
  <c r="AI115"/>
  <c r="AH115"/>
  <c r="AG115"/>
  <c r="AF115"/>
  <c r="AE115"/>
  <c r="AC115"/>
  <c r="AB115"/>
  <c r="AA115"/>
  <c r="Z115"/>
  <c r="Y115"/>
  <c r="AQ114"/>
  <c r="AO114"/>
  <c r="AN114"/>
  <c r="AM114"/>
  <c r="AL114"/>
  <c r="AK114"/>
  <c r="AI114"/>
  <c r="AH114"/>
  <c r="AG114"/>
  <c r="AF114"/>
  <c r="AE114"/>
  <c r="AC114"/>
  <c r="AB114"/>
  <c r="AA114"/>
  <c r="Z114"/>
  <c r="Y114"/>
  <c r="M114"/>
  <c r="AQ113"/>
  <c r="AO113"/>
  <c r="AN113"/>
  <c r="AM113"/>
  <c r="AL113"/>
  <c r="AK113"/>
  <c r="AI113"/>
  <c r="AH113"/>
  <c r="AG113"/>
  <c r="AF113"/>
  <c r="AE113"/>
  <c r="AC113"/>
  <c r="AB113"/>
  <c r="AA113"/>
  <c r="Z113"/>
  <c r="Y113"/>
  <c r="M113"/>
  <c r="AQ112"/>
  <c r="AO112"/>
  <c r="AN112"/>
  <c r="AM112"/>
  <c r="AL112"/>
  <c r="AK112"/>
  <c r="AI112"/>
  <c r="AH112"/>
  <c r="AG112"/>
  <c r="AF112"/>
  <c r="AE112"/>
  <c r="AC112"/>
  <c r="AB112"/>
  <c r="AA112"/>
  <c r="Z112"/>
  <c r="Y112"/>
  <c r="M112"/>
  <c r="AQ111"/>
  <c r="AO111"/>
  <c r="AN111"/>
  <c r="AM111"/>
  <c r="AL111"/>
  <c r="AK111"/>
  <c r="AI111"/>
  <c r="AH111"/>
  <c r="AG111"/>
  <c r="AF111"/>
  <c r="AE111"/>
  <c r="AC111"/>
  <c r="AB111"/>
  <c r="AA111"/>
  <c r="Z111"/>
  <c r="Y111"/>
  <c r="M111"/>
  <c r="AQ110"/>
  <c r="AO110"/>
  <c r="AN110"/>
  <c r="AM110"/>
  <c r="AL110"/>
  <c r="AK110"/>
  <c r="AI110"/>
  <c r="AH110"/>
  <c r="AG110"/>
  <c r="AF110"/>
  <c r="AE110"/>
  <c r="AC110"/>
  <c r="AB110"/>
  <c r="AA110"/>
  <c r="Z110"/>
  <c r="Y110"/>
  <c r="M110"/>
  <c r="AQ109"/>
  <c r="AO109"/>
  <c r="AN109"/>
  <c r="AM109"/>
  <c r="AL109"/>
  <c r="AK109"/>
  <c r="AI109"/>
  <c r="AH109"/>
  <c r="AG109"/>
  <c r="AF109"/>
  <c r="AE109"/>
  <c r="AC109"/>
  <c r="AB109"/>
  <c r="AA109"/>
  <c r="Z109"/>
  <c r="Y109"/>
  <c r="M109"/>
  <c r="AQ108"/>
  <c r="AO108"/>
  <c r="AN108"/>
  <c r="AM108"/>
  <c r="AL108"/>
  <c r="AK108"/>
  <c r="AI108"/>
  <c r="AH108"/>
  <c r="AG108"/>
  <c r="AF108"/>
  <c r="AE108"/>
  <c r="AC108"/>
  <c r="AB108"/>
  <c r="AA108"/>
  <c r="Z108"/>
  <c r="Y108"/>
  <c r="M108"/>
  <c r="AQ107"/>
  <c r="AO107"/>
  <c r="AN107"/>
  <c r="AM107"/>
  <c r="AL107"/>
  <c r="AK107"/>
  <c r="AI107"/>
  <c r="AH107"/>
  <c r="AG107"/>
  <c r="AF107"/>
  <c r="AE107"/>
  <c r="AC107"/>
  <c r="AB107"/>
  <c r="AA107"/>
  <c r="Z107"/>
  <c r="Y107"/>
  <c r="M107"/>
  <c r="AQ106"/>
  <c r="AO106"/>
  <c r="AN106"/>
  <c r="AM106"/>
  <c r="AL106"/>
  <c r="AK106"/>
  <c r="AI106"/>
  <c r="AH106"/>
  <c r="AG106"/>
  <c r="AF106"/>
  <c r="AE106"/>
  <c r="AC106"/>
  <c r="AB106"/>
  <c r="AA106"/>
  <c r="Z106"/>
  <c r="Y106"/>
  <c r="AQ105"/>
  <c r="AO105"/>
  <c r="AN105"/>
  <c r="AM105"/>
  <c r="AL105"/>
  <c r="AK105"/>
  <c r="AI105"/>
  <c r="AH105"/>
  <c r="AG105"/>
  <c r="AF105"/>
  <c r="AE105"/>
  <c r="AC105"/>
  <c r="AB105"/>
  <c r="AA105"/>
  <c r="Z105"/>
  <c r="Y105"/>
  <c r="AQ104"/>
  <c r="AO104"/>
  <c r="AN104"/>
  <c r="AM104"/>
  <c r="AL104"/>
  <c r="AK104"/>
  <c r="AI104"/>
  <c r="AH104"/>
  <c r="AG104"/>
  <c r="AF104"/>
  <c r="AE104"/>
  <c r="AC104"/>
  <c r="AB104"/>
  <c r="AA104"/>
  <c r="Z104"/>
  <c r="Y104"/>
  <c r="AQ103"/>
  <c r="AO103"/>
  <c r="AN103"/>
  <c r="AM103"/>
  <c r="AL103"/>
  <c r="AK103"/>
  <c r="AI103"/>
  <c r="AH103"/>
  <c r="AG103"/>
  <c r="AF103"/>
  <c r="AE103"/>
  <c r="AC103"/>
  <c r="AB103"/>
  <c r="AA103"/>
  <c r="Z103"/>
  <c r="Y103"/>
  <c r="AQ102"/>
  <c r="AO102"/>
  <c r="AN102"/>
  <c r="AM102"/>
  <c r="AL102"/>
  <c r="AK102"/>
  <c r="AI102"/>
  <c r="AH102"/>
  <c r="AG102"/>
  <c r="AF102"/>
  <c r="AE102"/>
  <c r="AC102"/>
  <c r="AB102"/>
  <c r="AA102"/>
  <c r="Z102"/>
  <c r="Y102"/>
  <c r="AQ101"/>
  <c r="AO101"/>
  <c r="AN101"/>
  <c r="AM101"/>
  <c r="AL101"/>
  <c r="AK101"/>
  <c r="AI101"/>
  <c r="AH101"/>
  <c r="AG101"/>
  <c r="AF101"/>
  <c r="AE101"/>
  <c r="AC101"/>
  <c r="AB101"/>
  <c r="AA101"/>
  <c r="Z101"/>
  <c r="Y101"/>
  <c r="AQ100"/>
  <c r="AO100"/>
  <c r="AN100"/>
  <c r="AM100"/>
  <c r="AL100"/>
  <c r="AK100"/>
  <c r="AI100"/>
  <c r="AH100"/>
  <c r="AG100"/>
  <c r="AF100"/>
  <c r="AE100"/>
  <c r="AC100"/>
  <c r="AB100"/>
  <c r="AA100"/>
  <c r="Z100"/>
  <c r="Y100"/>
  <c r="AQ99"/>
  <c r="AO99"/>
  <c r="AN99"/>
  <c r="AM99"/>
  <c r="AL99"/>
  <c r="AK99"/>
  <c r="AI99"/>
  <c r="AH99"/>
  <c r="AG99"/>
  <c r="AF99"/>
  <c r="AE99"/>
  <c r="AC99"/>
  <c r="AB99"/>
  <c r="AA99"/>
  <c r="Z99"/>
  <c r="Y99"/>
  <c r="AQ98"/>
  <c r="AO98"/>
  <c r="AN98"/>
  <c r="AM98"/>
  <c r="AL98"/>
  <c r="AK98"/>
  <c r="AI98"/>
  <c r="AH98"/>
  <c r="AG98"/>
  <c r="AF98"/>
  <c r="AE98"/>
  <c r="AC98"/>
  <c r="AB98"/>
  <c r="AA98"/>
  <c r="Z98"/>
  <c r="Y98"/>
  <c r="AQ97"/>
  <c r="AO97"/>
  <c r="AN97"/>
  <c r="AM97"/>
  <c r="AL97"/>
  <c r="AK97"/>
  <c r="AI97"/>
  <c r="AH97"/>
  <c r="AG97"/>
  <c r="AF97"/>
  <c r="AE97"/>
  <c r="AC97"/>
  <c r="AB97"/>
  <c r="AA97"/>
  <c r="Z97"/>
  <c r="Y97"/>
  <c r="AQ96"/>
  <c r="AO96"/>
  <c r="AN96"/>
  <c r="AM96"/>
  <c r="AL96"/>
  <c r="AK96"/>
  <c r="AI96"/>
  <c r="AH96"/>
  <c r="AG96"/>
  <c r="AF96"/>
  <c r="AE96"/>
  <c r="AC96"/>
  <c r="AB96"/>
  <c r="AA96"/>
  <c r="Z96"/>
  <c r="Y96"/>
  <c r="AQ95"/>
  <c r="AO95"/>
  <c r="AN95"/>
  <c r="AM95"/>
  <c r="AL95"/>
  <c r="AK95"/>
  <c r="AI95"/>
  <c r="AH95"/>
  <c r="AG95"/>
  <c r="AF95"/>
  <c r="AE95"/>
  <c r="AC95"/>
  <c r="AB95"/>
  <c r="AA95"/>
  <c r="Z95"/>
  <c r="Y95"/>
  <c r="AQ94"/>
  <c r="AO94"/>
  <c r="AN94"/>
  <c r="AM94"/>
  <c r="AL94"/>
  <c r="AK94"/>
  <c r="AI94"/>
  <c r="AH94"/>
  <c r="AG94"/>
  <c r="AF94"/>
  <c r="AE94"/>
  <c r="AC94"/>
  <c r="AB94"/>
  <c r="AA94"/>
  <c r="Z94"/>
  <c r="Y94"/>
  <c r="AQ93"/>
  <c r="AO93"/>
  <c r="AN93"/>
  <c r="AM93"/>
  <c r="AL93"/>
  <c r="AK93"/>
  <c r="AI93"/>
  <c r="AH93"/>
  <c r="AG93"/>
  <c r="AF93"/>
  <c r="AE93"/>
  <c r="AC93"/>
  <c r="AB93"/>
  <c r="AA93"/>
  <c r="Z93"/>
  <c r="Y93"/>
  <c r="AQ92"/>
  <c r="AO92"/>
  <c r="AN92"/>
  <c r="AM92"/>
  <c r="AL92"/>
  <c r="AK92"/>
  <c r="AI92"/>
  <c r="AH92"/>
  <c r="AG92"/>
  <c r="AF92"/>
  <c r="AE92"/>
  <c r="AC92"/>
  <c r="AB92"/>
  <c r="AA92"/>
  <c r="Z92"/>
  <c r="Y92"/>
  <c r="AQ91"/>
  <c r="AO91"/>
  <c r="AN91"/>
  <c r="AM91"/>
  <c r="AL91"/>
  <c r="AK91"/>
  <c r="AI91"/>
  <c r="AH91"/>
  <c r="AG91"/>
  <c r="AF91"/>
  <c r="AE91"/>
  <c r="AC91"/>
  <c r="AB91"/>
  <c r="AA91"/>
  <c r="Z91"/>
  <c r="Y91"/>
  <c r="AQ90"/>
  <c r="AO90"/>
  <c r="AN90"/>
  <c r="AM90"/>
  <c r="AL90"/>
  <c r="AK90"/>
  <c r="AI90"/>
  <c r="AH90"/>
  <c r="AG90"/>
  <c r="AF90"/>
  <c r="AE90"/>
  <c r="AC90"/>
  <c r="AB90"/>
  <c r="AA90"/>
  <c r="Z90"/>
  <c r="Y90"/>
  <c r="AQ89"/>
  <c r="AO89"/>
  <c r="AN89"/>
  <c r="AM89"/>
  <c r="AL89"/>
  <c r="AK89"/>
  <c r="AI89"/>
  <c r="AH89"/>
  <c r="AG89"/>
  <c r="AF89"/>
  <c r="AE89"/>
  <c r="AC89"/>
  <c r="AB89"/>
  <c r="AA89"/>
  <c r="Z89"/>
  <c r="Y89"/>
  <c r="AQ88"/>
  <c r="AO88"/>
  <c r="AN88"/>
  <c r="AM88"/>
  <c r="AL88"/>
  <c r="AK88"/>
  <c r="AI88"/>
  <c r="AH88"/>
  <c r="AG88"/>
  <c r="AF88"/>
  <c r="AE88"/>
  <c r="AC88"/>
  <c r="AB88"/>
  <c r="AA88"/>
  <c r="Z88"/>
  <c r="Y88"/>
  <c r="AQ87"/>
  <c r="AO87"/>
  <c r="AN87"/>
  <c r="AM87"/>
  <c r="AL87"/>
  <c r="AK87"/>
  <c r="AI87"/>
  <c r="AH87"/>
  <c r="AG87"/>
  <c r="AF87"/>
  <c r="AE87"/>
  <c r="AC87"/>
  <c r="AB87"/>
  <c r="AA87"/>
  <c r="Z87"/>
  <c r="Y87"/>
  <c r="AQ86"/>
  <c r="AO86"/>
  <c r="AN86"/>
  <c r="AM86"/>
  <c r="AL86"/>
  <c r="AK86"/>
  <c r="AI86"/>
  <c r="AH86"/>
  <c r="AG86"/>
  <c r="AF86"/>
  <c r="AE86"/>
  <c r="AC86"/>
  <c r="AB86"/>
  <c r="AA86"/>
  <c r="Z86"/>
  <c r="Y86"/>
  <c r="AQ85"/>
  <c r="AO85"/>
  <c r="AN85"/>
  <c r="AM85"/>
  <c r="AL85"/>
  <c r="AK85"/>
  <c r="AI85"/>
  <c r="AH85"/>
  <c r="AG85"/>
  <c r="AF85"/>
  <c r="AE85"/>
  <c r="AC85"/>
  <c r="AB85"/>
  <c r="AA85"/>
  <c r="Z85"/>
  <c r="Y85"/>
  <c r="AQ84"/>
  <c r="AO84"/>
  <c r="AN84"/>
  <c r="AM84"/>
  <c r="AL84"/>
  <c r="AK84"/>
  <c r="AI84"/>
  <c r="AH84"/>
  <c r="AG84"/>
  <c r="AF84"/>
  <c r="AE84"/>
  <c r="AC84"/>
  <c r="AB84"/>
  <c r="AA84"/>
  <c r="Z84"/>
  <c r="Y84"/>
  <c r="AQ83"/>
  <c r="AO83"/>
  <c r="AN83"/>
  <c r="AM83"/>
  <c r="AL83"/>
  <c r="AK83"/>
  <c r="AI83"/>
  <c r="AH83"/>
  <c r="AG83"/>
  <c r="AF83"/>
  <c r="AE83"/>
  <c r="AC83"/>
  <c r="AB83"/>
  <c r="AA83"/>
  <c r="Z83"/>
  <c r="Y83"/>
  <c r="AQ82"/>
  <c r="AO82"/>
  <c r="AN82"/>
  <c r="AM82"/>
  <c r="AL82"/>
  <c r="AK82"/>
  <c r="AI82"/>
  <c r="AH82"/>
  <c r="AG82"/>
  <c r="AF82"/>
  <c r="AE82"/>
  <c r="AC82"/>
  <c r="AB82"/>
  <c r="AA82"/>
  <c r="Z82"/>
  <c r="Y82"/>
  <c r="AQ81"/>
  <c r="AO81"/>
  <c r="AN81"/>
  <c r="AM81"/>
  <c r="AL81"/>
  <c r="AK81"/>
  <c r="AI81"/>
  <c r="AH81"/>
  <c r="AG81"/>
  <c r="AF81"/>
  <c r="AE81"/>
  <c r="AC81"/>
  <c r="AB81"/>
  <c r="AA81"/>
  <c r="Z81"/>
  <c r="Y81"/>
  <c r="AQ80"/>
  <c r="AO80"/>
  <c r="AN80"/>
  <c r="AM80"/>
  <c r="AL80"/>
  <c r="AK80"/>
  <c r="AI80"/>
  <c r="AH80"/>
  <c r="AG80"/>
  <c r="AF80"/>
  <c r="AE80"/>
  <c r="AC80"/>
  <c r="AB80"/>
  <c r="AA80"/>
  <c r="Z80"/>
  <c r="Y80"/>
  <c r="AQ79"/>
  <c r="AO79"/>
  <c r="AN79"/>
  <c r="AM79"/>
  <c r="AL79"/>
  <c r="AK79"/>
  <c r="AI79"/>
  <c r="AH79"/>
  <c r="AG79"/>
  <c r="AF79"/>
  <c r="AE79"/>
  <c r="AC79"/>
  <c r="AB79"/>
  <c r="AA79"/>
  <c r="Z79"/>
  <c r="Y79"/>
  <c r="AQ78"/>
  <c r="AO78"/>
  <c r="AN78"/>
  <c r="AM78"/>
  <c r="AL78"/>
  <c r="AK78"/>
  <c r="AI78"/>
  <c r="AH78"/>
  <c r="AG78"/>
  <c r="AF78"/>
  <c r="AE78"/>
  <c r="AC78"/>
  <c r="AB78"/>
  <c r="AA78"/>
  <c r="Z78"/>
  <c r="Y78"/>
  <c r="AQ77"/>
  <c r="AO77"/>
  <c r="AN77"/>
  <c r="AM77"/>
  <c r="AL77"/>
  <c r="AK77"/>
  <c r="AI77"/>
  <c r="AH77"/>
  <c r="AG77"/>
  <c r="AF77"/>
  <c r="AE77"/>
  <c r="AC77"/>
  <c r="AB77"/>
  <c r="AA77"/>
  <c r="Z77"/>
  <c r="Y77"/>
  <c r="AQ76"/>
  <c r="AO76"/>
  <c r="AN76"/>
  <c r="AM76"/>
  <c r="AL76"/>
  <c r="AK76"/>
  <c r="AI76"/>
  <c r="AH76"/>
  <c r="AG76"/>
  <c r="AF76"/>
  <c r="AE76"/>
  <c r="AC76"/>
  <c r="AB76"/>
  <c r="AA76"/>
  <c r="Z76"/>
  <c r="Y76"/>
  <c r="AQ75"/>
  <c r="AO75"/>
  <c r="AN75"/>
  <c r="AM75"/>
  <c r="AL75"/>
  <c r="AK75"/>
  <c r="AI75"/>
  <c r="AH75"/>
  <c r="AG75"/>
  <c r="AF75"/>
  <c r="AE75"/>
  <c r="AC75"/>
  <c r="AB75"/>
  <c r="AA75"/>
  <c r="Z75"/>
  <c r="Y75"/>
  <c r="AQ74"/>
  <c r="AO74"/>
  <c r="AN74"/>
  <c r="AM74"/>
  <c r="AL74"/>
  <c r="AK74"/>
  <c r="AI74"/>
  <c r="AH74"/>
  <c r="AG74"/>
  <c r="AF74"/>
  <c r="AE74"/>
  <c r="AC74"/>
  <c r="AB74"/>
  <c r="AA74"/>
  <c r="Z74"/>
  <c r="Y74"/>
  <c r="AQ73"/>
  <c r="AO73"/>
  <c r="AN73"/>
  <c r="AM73"/>
  <c r="AL73"/>
  <c r="AK73"/>
  <c r="AI73"/>
  <c r="AH73"/>
  <c r="AG73"/>
  <c r="AF73"/>
  <c r="AE73"/>
  <c r="AC73"/>
  <c r="AB73"/>
  <c r="AA73"/>
  <c r="Z73"/>
  <c r="Y73"/>
  <c r="AQ72"/>
  <c r="AO72"/>
  <c r="AN72"/>
  <c r="AM72"/>
  <c r="AL72"/>
  <c r="AK72"/>
  <c r="AI72"/>
  <c r="AH72"/>
  <c r="AG72"/>
  <c r="AF72"/>
  <c r="AE72"/>
  <c r="AC72"/>
  <c r="AB72"/>
  <c r="AA72"/>
  <c r="Z72"/>
  <c r="Y72"/>
  <c r="AQ71"/>
  <c r="AO71"/>
  <c r="AN71"/>
  <c r="AM71"/>
  <c r="AL71"/>
  <c r="AK71"/>
  <c r="AI71"/>
  <c r="AH71"/>
  <c r="AG71"/>
  <c r="AF71"/>
  <c r="AE71"/>
  <c r="AC71"/>
  <c r="AB71"/>
  <c r="AA71"/>
  <c r="Z71"/>
  <c r="Y71"/>
  <c r="AQ70"/>
  <c r="AO70"/>
  <c r="AN70"/>
  <c r="AM70"/>
  <c r="AL70"/>
  <c r="AK70"/>
  <c r="AI70"/>
  <c r="AH70"/>
  <c r="AG70"/>
  <c r="AF70"/>
  <c r="AE70"/>
  <c r="AC70"/>
  <c r="AB70"/>
  <c r="AA70"/>
  <c r="Z70"/>
  <c r="Y70"/>
  <c r="AQ69"/>
  <c r="AO69"/>
  <c r="AN69"/>
  <c r="AM69"/>
  <c r="AL69"/>
  <c r="AK69"/>
  <c r="AI69"/>
  <c r="AH69"/>
  <c r="AG69"/>
  <c r="AF69"/>
  <c r="AE69"/>
  <c r="AC69"/>
  <c r="AB69"/>
  <c r="AA69"/>
  <c r="Z69"/>
  <c r="Y69"/>
  <c r="AQ68"/>
  <c r="AO68"/>
  <c r="AN68"/>
  <c r="AM68"/>
  <c r="AL68"/>
  <c r="AK68"/>
  <c r="AI68"/>
  <c r="AH68"/>
  <c r="AG68"/>
  <c r="AF68"/>
  <c r="AE68"/>
  <c r="AC68"/>
  <c r="AB68"/>
  <c r="AA68"/>
  <c r="Z68"/>
  <c r="Y68"/>
  <c r="AQ67"/>
  <c r="AO67"/>
  <c r="AN67"/>
  <c r="AM67"/>
  <c r="AL67"/>
  <c r="AK67"/>
  <c r="AI67"/>
  <c r="AH67"/>
  <c r="AG67"/>
  <c r="AF67"/>
  <c r="AE67"/>
  <c r="AC67"/>
  <c r="AB67"/>
  <c r="AA67"/>
  <c r="Z67"/>
  <c r="Y67"/>
  <c r="AQ66"/>
  <c r="AO66"/>
  <c r="AN66"/>
  <c r="AM66"/>
  <c r="AL66"/>
  <c r="AK66"/>
  <c r="AI66"/>
  <c r="AH66"/>
  <c r="AG66"/>
  <c r="AF66"/>
  <c r="AE66"/>
  <c r="AC66"/>
  <c r="AB66"/>
  <c r="AA66"/>
  <c r="Z66"/>
  <c r="Y66"/>
  <c r="AQ65"/>
  <c r="AO65"/>
  <c r="AN65"/>
  <c r="AM65"/>
  <c r="AL65"/>
  <c r="AK65"/>
  <c r="AI65"/>
  <c r="AH65"/>
  <c r="AG65"/>
  <c r="AF65"/>
  <c r="AE65"/>
  <c r="AC65"/>
  <c r="AB65"/>
  <c r="AA65"/>
  <c r="Z65"/>
  <c r="Y65"/>
  <c r="AQ64"/>
  <c r="AO64"/>
  <c r="AN64"/>
  <c r="AM64"/>
  <c r="AL64"/>
  <c r="AK64"/>
  <c r="AI64"/>
  <c r="AH64"/>
  <c r="AG64"/>
  <c r="AF64"/>
  <c r="AE64"/>
  <c r="AC64"/>
  <c r="AB64"/>
  <c r="AA64"/>
  <c r="Z64"/>
  <c r="Y64"/>
  <c r="AQ63"/>
  <c r="AO63"/>
  <c r="AN63"/>
  <c r="AM63"/>
  <c r="AL63"/>
  <c r="AK63"/>
  <c r="AI63"/>
  <c r="AH63"/>
  <c r="AG63"/>
  <c r="AF63"/>
  <c r="AE63"/>
  <c r="AC63"/>
  <c r="AB63"/>
  <c r="AA63"/>
  <c r="Z63"/>
  <c r="Y63"/>
  <c r="AQ62"/>
  <c r="AO62"/>
  <c r="AN62"/>
  <c r="AM62"/>
  <c r="AL62"/>
  <c r="AK62"/>
  <c r="AI62"/>
  <c r="AH62"/>
  <c r="AG62"/>
  <c r="AF62"/>
  <c r="AE62"/>
  <c r="AC62"/>
  <c r="AB62"/>
  <c r="AA62"/>
  <c r="Z62"/>
  <c r="Y62"/>
  <c r="AQ61"/>
  <c r="AO61"/>
  <c r="AN61"/>
  <c r="AM61"/>
  <c r="AL61"/>
  <c r="AK61"/>
  <c r="AI61"/>
  <c r="AH61"/>
  <c r="AG61"/>
  <c r="AF61"/>
  <c r="AE61"/>
  <c r="AC61"/>
  <c r="AB61"/>
  <c r="AA61"/>
  <c r="Z61"/>
  <c r="Y61"/>
  <c r="AQ60"/>
  <c r="AO60"/>
  <c r="AN60"/>
  <c r="AM60"/>
  <c r="AL60"/>
  <c r="AK60"/>
  <c r="AI60"/>
  <c r="AH60"/>
  <c r="AG60"/>
  <c r="AF60"/>
  <c r="AE60"/>
  <c r="AC60"/>
  <c r="AB60"/>
  <c r="AA60"/>
  <c r="Z60"/>
  <c r="Y60"/>
  <c r="AQ59"/>
  <c r="AO59"/>
  <c r="AN59"/>
  <c r="AM59"/>
  <c r="AL59"/>
  <c r="AK59"/>
  <c r="AI59"/>
  <c r="AH59"/>
  <c r="AG59"/>
  <c r="AF59"/>
  <c r="AE59"/>
  <c r="AC59"/>
  <c r="AB59"/>
  <c r="AA59"/>
  <c r="Z59"/>
  <c r="Y59"/>
  <c r="AQ58"/>
  <c r="AO58"/>
  <c r="AN58"/>
  <c r="AM58"/>
  <c r="AL58"/>
  <c r="AK58"/>
  <c r="AI58"/>
  <c r="AH58"/>
  <c r="AG58"/>
  <c r="AF58"/>
  <c r="AE58"/>
  <c r="AC58"/>
  <c r="AB58"/>
  <c r="AA58"/>
  <c r="Z58"/>
  <c r="Y58"/>
  <c r="AQ57"/>
  <c r="AO57"/>
  <c r="AN57"/>
  <c r="AM57"/>
  <c r="AL57"/>
  <c r="AK57"/>
  <c r="AI57"/>
  <c r="AH57"/>
  <c r="AG57"/>
  <c r="AF57"/>
  <c r="AE57"/>
  <c r="AC57"/>
  <c r="AB57"/>
  <c r="AA57"/>
  <c r="Z57"/>
  <c r="Y57"/>
  <c r="AQ56"/>
  <c r="AO56"/>
  <c r="AN56"/>
  <c r="AM56"/>
  <c r="AL56"/>
  <c r="AK56"/>
  <c r="AI56"/>
  <c r="AH56"/>
  <c r="AG56"/>
  <c r="AF56"/>
  <c r="AE56"/>
  <c r="AC56"/>
  <c r="AB56"/>
  <c r="AA56"/>
  <c r="Z56"/>
  <c r="Y56"/>
  <c r="AQ55"/>
  <c r="AO55"/>
  <c r="AN55"/>
  <c r="AM55"/>
  <c r="AL55"/>
  <c r="AK55"/>
  <c r="AI55"/>
  <c r="AH55"/>
  <c r="AG55"/>
  <c r="AF55"/>
  <c r="AE55"/>
  <c r="AC55"/>
  <c r="AB55"/>
  <c r="AA55"/>
  <c r="Z55"/>
  <c r="Y55"/>
  <c r="AQ54"/>
  <c r="AO54"/>
  <c r="AN54"/>
  <c r="AM54"/>
  <c r="AL54"/>
  <c r="AK54"/>
  <c r="AI54"/>
  <c r="AH54"/>
  <c r="AG54"/>
  <c r="AF54"/>
  <c r="AE54"/>
  <c r="AC54"/>
  <c r="AB54"/>
  <c r="AA54"/>
  <c r="Z54"/>
  <c r="Y54"/>
  <c r="AQ53"/>
  <c r="AO53"/>
  <c r="AN53"/>
  <c r="AM53"/>
  <c r="AL53"/>
  <c r="AK53"/>
  <c r="AI53"/>
  <c r="AH53"/>
  <c r="AG53"/>
  <c r="AF53"/>
  <c r="AE53"/>
  <c r="AC53"/>
  <c r="AB53"/>
  <c r="AA53"/>
  <c r="Z53"/>
  <c r="Y53"/>
  <c r="AQ52"/>
  <c r="AO52"/>
  <c r="AN52"/>
  <c r="AM52"/>
  <c r="AL52"/>
  <c r="AK52"/>
  <c r="AI52"/>
  <c r="AH52"/>
  <c r="AG52"/>
  <c r="AF52"/>
  <c r="AE52"/>
  <c r="AC52"/>
  <c r="AB52"/>
  <c r="AA52"/>
  <c r="Z52"/>
  <c r="Y52"/>
  <c r="AQ51"/>
  <c r="AO51"/>
  <c r="AN51"/>
  <c r="AM51"/>
  <c r="AL51"/>
  <c r="AK51"/>
  <c r="AI51"/>
  <c r="AH51"/>
  <c r="AG51"/>
  <c r="AF51"/>
  <c r="AE51"/>
  <c r="AC51"/>
  <c r="AB51"/>
  <c r="AA51"/>
  <c r="Z51"/>
  <c r="Y51"/>
  <c r="AQ50"/>
  <c r="AO50"/>
  <c r="AN50"/>
  <c r="AM50"/>
  <c r="AL50"/>
  <c r="AK50"/>
  <c r="AI50"/>
  <c r="AH50"/>
  <c r="AG50"/>
  <c r="AF50"/>
  <c r="AE50"/>
  <c r="AC50"/>
  <c r="AB50"/>
  <c r="AA50"/>
  <c r="Z50"/>
  <c r="Y50"/>
  <c r="AQ49"/>
  <c r="AO49"/>
  <c r="AN49"/>
  <c r="AM49"/>
  <c r="AL49"/>
  <c r="AK49"/>
  <c r="AI49"/>
  <c r="AH49"/>
  <c r="AG49"/>
  <c r="AF49"/>
  <c r="AE49"/>
  <c r="AC49"/>
  <c r="AB49"/>
  <c r="AA49"/>
  <c r="Z49"/>
  <c r="Y49"/>
  <c r="AQ48"/>
  <c r="AO48"/>
  <c r="AN48"/>
  <c r="AM48"/>
  <c r="AL48"/>
  <c r="AK48"/>
  <c r="AI48"/>
  <c r="AH48"/>
  <c r="AG48"/>
  <c r="AF48"/>
  <c r="AE48"/>
  <c r="AC48"/>
  <c r="AB48"/>
  <c r="AA48"/>
  <c r="Z48"/>
  <c r="Y48"/>
  <c r="AQ47"/>
  <c r="AO47"/>
  <c r="AN47"/>
  <c r="AM47"/>
  <c r="AL47"/>
  <c r="AK47"/>
  <c r="AI47"/>
  <c r="AH47"/>
  <c r="AG47"/>
  <c r="AF47"/>
  <c r="AE47"/>
  <c r="AC47"/>
  <c r="AB47"/>
  <c r="AA47"/>
  <c r="Z47"/>
  <c r="Y47"/>
  <c r="AQ46"/>
  <c r="AO46"/>
  <c r="AN46"/>
  <c r="AM46"/>
  <c r="AL46"/>
  <c r="AK46"/>
  <c r="AI46"/>
  <c r="AH46"/>
  <c r="AG46"/>
  <c r="AF46"/>
  <c r="AE46"/>
  <c r="AC46"/>
  <c r="AB46"/>
  <c r="AA46"/>
  <c r="Z46"/>
  <c r="Y46"/>
  <c r="AQ45"/>
  <c r="AO45"/>
  <c r="AN45"/>
  <c r="AM45"/>
  <c r="AL45"/>
  <c r="AK45"/>
  <c r="AI45"/>
  <c r="AH45"/>
  <c r="AG45"/>
  <c r="AF45"/>
  <c r="AE45"/>
  <c r="AC45"/>
  <c r="AB45"/>
  <c r="AA45"/>
  <c r="Z45"/>
  <c r="Y45"/>
  <c r="AQ44"/>
  <c r="AO44"/>
  <c r="AN44"/>
  <c r="AM44"/>
  <c r="AL44"/>
  <c r="AK44"/>
  <c r="AI44"/>
  <c r="AH44"/>
  <c r="AG44"/>
  <c r="AF44"/>
  <c r="AE44"/>
  <c r="AC44"/>
  <c r="AB44"/>
  <c r="AA44"/>
  <c r="Z44"/>
  <c r="Y44"/>
  <c r="AQ43"/>
  <c r="AO43"/>
  <c r="AN43"/>
  <c r="AM43"/>
  <c r="AL43"/>
  <c r="AK43"/>
  <c r="AI43"/>
  <c r="AH43"/>
  <c r="AG43"/>
  <c r="AF43"/>
  <c r="AE43"/>
  <c r="AC43"/>
  <c r="AB43"/>
  <c r="AA43"/>
  <c r="Z43"/>
  <c r="Y43"/>
  <c r="AQ42"/>
  <c r="AO42"/>
  <c r="AN42"/>
  <c r="AM42"/>
  <c r="AL42"/>
  <c r="AK42"/>
  <c r="AI42"/>
  <c r="AH42"/>
  <c r="AG42"/>
  <c r="AF42"/>
  <c r="AE42"/>
  <c r="AC42"/>
  <c r="AB42"/>
  <c r="AA42"/>
  <c r="Z42"/>
  <c r="Y42"/>
  <c r="AQ41"/>
  <c r="AO41"/>
  <c r="AN41"/>
  <c r="AM41"/>
  <c r="AL41"/>
  <c r="AK41"/>
  <c r="AI41"/>
  <c r="AH41"/>
  <c r="AG41"/>
  <c r="AF41"/>
  <c r="AE41"/>
  <c r="AC41"/>
  <c r="AB41"/>
  <c r="AA41"/>
  <c r="Z41"/>
  <c r="Y41"/>
  <c r="AQ40"/>
  <c r="AO40"/>
  <c r="AN40"/>
  <c r="AM40"/>
  <c r="AL40"/>
  <c r="AK40"/>
  <c r="AI40"/>
  <c r="AH40"/>
  <c r="AG40"/>
  <c r="AF40"/>
  <c r="AE40"/>
  <c r="AC40"/>
  <c r="AB40"/>
  <c r="AA40"/>
  <c r="Z40"/>
  <c r="Y40"/>
  <c r="AQ39"/>
  <c r="AO39"/>
  <c r="AN39"/>
  <c r="AM39"/>
  <c r="AL39"/>
  <c r="AK39"/>
  <c r="AI39"/>
  <c r="AH39"/>
  <c r="AG39"/>
  <c r="AF39"/>
  <c r="AE39"/>
  <c r="AC39"/>
  <c r="AB39"/>
  <c r="AA39"/>
  <c r="Z39"/>
  <c r="Y39"/>
  <c r="AQ38"/>
  <c r="AO38"/>
  <c r="AN38"/>
  <c r="AM38"/>
  <c r="AL38"/>
  <c r="AK38"/>
  <c r="AI38"/>
  <c r="AH38"/>
  <c r="AG38"/>
  <c r="AF38"/>
  <c r="AE38"/>
  <c r="AC38"/>
  <c r="AB38"/>
  <c r="AA38"/>
  <c r="Z38"/>
  <c r="Y38"/>
  <c r="AQ37"/>
  <c r="AO37"/>
  <c r="AN37"/>
  <c r="AM37"/>
  <c r="AL37"/>
  <c r="AK37"/>
  <c r="AI37"/>
  <c r="AH37"/>
  <c r="AG37"/>
  <c r="AF37"/>
  <c r="AE37"/>
  <c r="AC37"/>
  <c r="AB37"/>
  <c r="AA37"/>
  <c r="Z37"/>
  <c r="Y37"/>
  <c r="AQ36"/>
  <c r="AO36"/>
  <c r="AN36"/>
  <c r="AM36"/>
  <c r="AL36"/>
  <c r="AK36"/>
  <c r="AI36"/>
  <c r="AH36"/>
  <c r="AG36"/>
  <c r="AF36"/>
  <c r="AE36"/>
  <c r="AC36"/>
  <c r="AB36"/>
  <c r="AA36"/>
  <c r="Z36"/>
  <c r="Y36"/>
  <c r="AQ35"/>
  <c r="AO35"/>
  <c r="AN35"/>
  <c r="AM35"/>
  <c r="AL35"/>
  <c r="AK35"/>
  <c r="AI35"/>
  <c r="AH35"/>
  <c r="AG35"/>
  <c r="AF35"/>
  <c r="AE35"/>
  <c r="AC35"/>
  <c r="AB35"/>
  <c r="AA35"/>
  <c r="Z35"/>
  <c r="Y35"/>
  <c r="AQ34"/>
  <c r="AO34"/>
  <c r="AN34"/>
  <c r="AM34"/>
  <c r="AL34"/>
  <c r="AK34"/>
  <c r="AI34"/>
  <c r="AH34"/>
  <c r="AG34"/>
  <c r="AF34"/>
  <c r="AE34"/>
  <c r="AC34"/>
  <c r="AB34"/>
  <c r="AA34"/>
  <c r="Z34"/>
  <c r="Y34"/>
  <c r="AQ33"/>
  <c r="AO33"/>
  <c r="AN33"/>
  <c r="AM33"/>
  <c r="AL33"/>
  <c r="AK33"/>
  <c r="AI33"/>
  <c r="AH33"/>
  <c r="AG33"/>
  <c r="AF33"/>
  <c r="AE33"/>
  <c r="AC33"/>
  <c r="AB33"/>
  <c r="AA33"/>
  <c r="Z33"/>
  <c r="Y33"/>
  <c r="AQ32"/>
  <c r="AO32"/>
  <c r="AN32"/>
  <c r="AM32"/>
  <c r="AL32"/>
  <c r="AK32"/>
  <c r="AI32"/>
  <c r="AH32"/>
  <c r="AG32"/>
  <c r="AF32"/>
  <c r="AE32"/>
  <c r="AC32"/>
  <c r="AB32"/>
  <c r="AA32"/>
  <c r="Z32"/>
  <c r="Y32"/>
  <c r="AQ31"/>
  <c r="AO31"/>
  <c r="AN31"/>
  <c r="AM31"/>
  <c r="AL31"/>
  <c r="AK31"/>
  <c r="AI31"/>
  <c r="AH31"/>
  <c r="AG31"/>
  <c r="AF31"/>
  <c r="AE31"/>
  <c r="AC31"/>
  <c r="AB31"/>
  <c r="AA31"/>
  <c r="Z31"/>
  <c r="Y31"/>
  <c r="AQ30"/>
  <c r="AO30"/>
  <c r="AN30"/>
  <c r="AM30"/>
  <c r="AL30"/>
  <c r="AK30"/>
  <c r="AI30"/>
  <c r="AH30"/>
  <c r="AG30"/>
  <c r="AF30"/>
  <c r="AE30"/>
  <c r="AC30"/>
  <c r="AB30"/>
  <c r="AA30"/>
  <c r="Z30"/>
  <c r="Y30"/>
  <c r="AQ29"/>
  <c r="AO29"/>
  <c r="AN29"/>
  <c r="AM29"/>
  <c r="AL29"/>
  <c r="AK29"/>
  <c r="AI29"/>
  <c r="AH29"/>
  <c r="AG29"/>
  <c r="AF29"/>
  <c r="AE29"/>
  <c r="AC29"/>
  <c r="AB29"/>
  <c r="AA29"/>
  <c r="Z29"/>
  <c r="Y29"/>
  <c r="AQ28"/>
  <c r="AO28"/>
  <c r="AN28"/>
  <c r="AM28"/>
  <c r="AL28"/>
  <c r="AK28"/>
  <c r="AI28"/>
  <c r="AH28"/>
  <c r="AG28"/>
  <c r="AF28"/>
  <c r="AE28"/>
  <c r="AC28"/>
  <c r="AB28"/>
  <c r="AA28"/>
  <c r="Z28"/>
  <c r="Y28"/>
  <c r="AQ27"/>
  <c r="AO27"/>
  <c r="AN27"/>
  <c r="AM27"/>
  <c r="AL27"/>
  <c r="AK27"/>
  <c r="AI27"/>
  <c r="AH27"/>
  <c r="AG27"/>
  <c r="AF27"/>
  <c r="AE27"/>
  <c r="AC27"/>
  <c r="AB27"/>
  <c r="AA27"/>
  <c r="Z27"/>
  <c r="Y27"/>
  <c r="AQ26"/>
  <c r="AO26"/>
  <c r="AN26"/>
  <c r="AM26"/>
  <c r="AL26"/>
  <c r="AK26"/>
  <c r="AI26"/>
  <c r="AH26"/>
  <c r="AG26"/>
  <c r="AF26"/>
  <c r="AE26"/>
  <c r="AC26"/>
  <c r="AB26"/>
  <c r="AA26"/>
  <c r="Z26"/>
  <c r="Y26"/>
  <c r="AQ25"/>
  <c r="AO25"/>
  <c r="AN25"/>
  <c r="AM25"/>
  <c r="AL25"/>
  <c r="AK25"/>
  <c r="AI25"/>
  <c r="AH25"/>
  <c r="AG25"/>
  <c r="AF25"/>
  <c r="AE25"/>
  <c r="AC25"/>
  <c r="AB25"/>
  <c r="AA25"/>
  <c r="Z25"/>
  <c r="Y25"/>
  <c r="AQ24"/>
  <c r="AO24"/>
  <c r="AN24"/>
  <c r="AM24"/>
  <c r="AL24"/>
  <c r="AK24"/>
  <c r="AI24"/>
  <c r="AH24"/>
  <c r="AG24"/>
  <c r="AF24"/>
  <c r="AE24"/>
  <c r="AC24"/>
  <c r="AB24"/>
  <c r="AA24"/>
  <c r="Z24"/>
  <c r="Y24"/>
  <c r="AQ23"/>
  <c r="AO23"/>
  <c r="AN23"/>
  <c r="AM23"/>
  <c r="AL23"/>
  <c r="AK23"/>
  <c r="AI23"/>
  <c r="AH23"/>
  <c r="AG23"/>
  <c r="AF23"/>
  <c r="AE23"/>
  <c r="AC23"/>
  <c r="AB23"/>
  <c r="AA23"/>
  <c r="Z23"/>
  <c r="Y23"/>
  <c r="AQ22"/>
  <c r="AO22"/>
  <c r="AN22"/>
  <c r="AM22"/>
  <c r="AL22"/>
  <c r="AK22"/>
  <c r="AI22"/>
  <c r="AH22"/>
  <c r="AG22"/>
  <c r="AF22"/>
  <c r="AE22"/>
  <c r="AC22"/>
  <c r="AB22"/>
  <c r="AA22"/>
  <c r="Z22"/>
  <c r="Y22"/>
  <c r="AQ21"/>
  <c r="AO21"/>
  <c r="AN21"/>
  <c r="AM21"/>
  <c r="AL21"/>
  <c r="AK21"/>
  <c r="AI21"/>
  <c r="AH21"/>
  <c r="AG21"/>
  <c r="AF21"/>
  <c r="AE21"/>
  <c r="AC21"/>
  <c r="AB21"/>
  <c r="AA21"/>
  <c r="Z21"/>
  <c r="Y21"/>
  <c r="AQ20"/>
  <c r="AO20"/>
  <c r="AN20"/>
  <c r="AM20"/>
  <c r="AL20"/>
  <c r="AK20"/>
  <c r="AI20"/>
  <c r="AH20"/>
  <c r="AG20"/>
  <c r="AF20"/>
  <c r="AE20"/>
  <c r="AC20"/>
  <c r="AB20"/>
  <c r="AA20"/>
  <c r="Z20"/>
  <c r="Y20"/>
  <c r="AQ19"/>
  <c r="AO19"/>
  <c r="AN19"/>
  <c r="AM19"/>
  <c r="AL19"/>
  <c r="AK19"/>
  <c r="AI19"/>
  <c r="AH19"/>
  <c r="AG19"/>
  <c r="AF19"/>
  <c r="AE19"/>
  <c r="AC19"/>
  <c r="AB19"/>
  <c r="AA19"/>
  <c r="Z19"/>
  <c r="Y19"/>
  <c r="AQ18"/>
  <c r="AO18"/>
  <c r="AN18"/>
  <c r="AM18"/>
  <c r="AL18"/>
  <c r="AK18"/>
  <c r="AI18"/>
  <c r="AH18"/>
  <c r="AG18"/>
  <c r="AF18"/>
  <c r="AE18"/>
  <c r="AC18"/>
  <c r="AB18"/>
  <c r="AA18"/>
  <c r="Z18"/>
  <c r="Y18"/>
  <c r="AQ17"/>
  <c r="AO17"/>
  <c r="AN17"/>
  <c r="AM17"/>
  <c r="AL17"/>
  <c r="AK17"/>
  <c r="AI17"/>
  <c r="AH17"/>
  <c r="AG17"/>
  <c r="AF17"/>
  <c r="AE17"/>
  <c r="AC17"/>
  <c r="AB17"/>
  <c r="AA17"/>
  <c r="Z17"/>
  <c r="Y17"/>
  <c r="AQ16"/>
  <c r="AO16"/>
  <c r="AN16"/>
  <c r="AM16"/>
  <c r="AL16"/>
  <c r="AK16"/>
  <c r="AI16"/>
  <c r="AH16"/>
  <c r="AG16"/>
  <c r="AF16"/>
  <c r="AE16"/>
  <c r="AC16"/>
  <c r="AB16"/>
  <c r="AA16"/>
  <c r="Z16"/>
  <c r="Y16"/>
  <c r="AQ15"/>
  <c r="AO15"/>
  <c r="AN15"/>
  <c r="AM15"/>
  <c r="AL15"/>
  <c r="AK15"/>
  <c r="AI15"/>
  <c r="AH15"/>
  <c r="AG15"/>
  <c r="AF15"/>
  <c r="AE15"/>
  <c r="AC15"/>
  <c r="AB15"/>
  <c r="AA15"/>
  <c r="Z15"/>
  <c r="Y15"/>
  <c r="AQ14"/>
  <c r="AO14"/>
  <c r="AN14"/>
  <c r="AM14"/>
  <c r="AL14"/>
  <c r="AK14"/>
  <c r="AI14"/>
  <c r="AH14"/>
  <c r="AG14"/>
  <c r="AF14"/>
  <c r="AE14"/>
  <c r="AC14"/>
  <c r="AB14"/>
  <c r="AA14"/>
  <c r="Z14"/>
  <c r="Y14"/>
  <c r="AQ13"/>
  <c r="AO13"/>
  <c r="AN13"/>
  <c r="AM13"/>
  <c r="AL13"/>
  <c r="AK13"/>
  <c r="AI13"/>
  <c r="AH13"/>
  <c r="AG13"/>
  <c r="AF13"/>
  <c r="AE13"/>
  <c r="AC13"/>
  <c r="AB13"/>
  <c r="AA13"/>
  <c r="Z13"/>
  <c r="Y13"/>
  <c r="AQ12"/>
  <c r="AO12"/>
  <c r="AN12"/>
  <c r="AM12"/>
  <c r="AL12"/>
  <c r="AK12"/>
  <c r="AI12"/>
  <c r="AH12"/>
  <c r="AG12"/>
  <c r="AF12"/>
  <c r="AE12"/>
  <c r="AC12"/>
  <c r="AB12"/>
  <c r="AA12"/>
  <c r="Z12"/>
  <c r="Y12"/>
  <c r="AQ11"/>
  <c r="AO11"/>
  <c r="AN11"/>
  <c r="AM11"/>
  <c r="AL11"/>
  <c r="AK11"/>
  <c r="AI11"/>
  <c r="AH11"/>
  <c r="AG11"/>
  <c r="AF11"/>
  <c r="AE11"/>
  <c r="AC11"/>
  <c r="AB11"/>
  <c r="AA11"/>
  <c r="Z11"/>
  <c r="Y11"/>
  <c r="AQ10"/>
  <c r="AO10"/>
  <c r="AN10"/>
  <c r="AM10"/>
  <c r="AL10"/>
  <c r="AK10"/>
  <c r="AI10"/>
  <c r="AH10"/>
  <c r="AG10"/>
  <c r="AF10"/>
  <c r="AE10"/>
  <c r="AC10"/>
  <c r="AB10"/>
  <c r="AA10"/>
  <c r="Z10"/>
  <c r="Y10"/>
  <c r="AQ9"/>
  <c r="AO9"/>
  <c r="AN9"/>
  <c r="AM9"/>
  <c r="AL9"/>
  <c r="AK9"/>
  <c r="AI9"/>
  <c r="AH9"/>
  <c r="AG9"/>
  <c r="AF9"/>
  <c r="AE9"/>
  <c r="AC9"/>
  <c r="AB9"/>
  <c r="AA9"/>
  <c r="Z9"/>
  <c r="Y9"/>
  <c r="AQ8"/>
  <c r="AO8"/>
  <c r="AN8"/>
  <c r="AM8"/>
  <c r="AL8"/>
  <c r="AK8"/>
  <c r="AI8"/>
  <c r="AH8"/>
  <c r="AG8"/>
  <c r="AF8"/>
  <c r="AE8"/>
  <c r="AC8"/>
  <c r="AB8"/>
  <c r="AA8"/>
  <c r="Z8"/>
  <c r="Y8"/>
  <c r="AQ7"/>
  <c r="AO7"/>
  <c r="AN7"/>
  <c r="AM7"/>
  <c r="AL7"/>
  <c r="AK7"/>
  <c r="AI7"/>
  <c r="AH7"/>
  <c r="AG7"/>
  <c r="AF7"/>
  <c r="AE7"/>
  <c r="AC7"/>
  <c r="AB7"/>
  <c r="AA7"/>
  <c r="Z7"/>
  <c r="Y7"/>
</calcChain>
</file>

<file path=xl/sharedStrings.xml><?xml version="1.0" encoding="utf-8"?>
<sst xmlns="http://schemas.openxmlformats.org/spreadsheetml/2006/main" count="8319" uniqueCount="1750">
  <si>
    <t>ผู้โอน</t>
  </si>
  <si>
    <t>ชนิดครุภัณฑ์</t>
  </si>
  <si>
    <t>ลำดับ</t>
  </si>
  <si>
    <t>เลขประจำตัว</t>
  </si>
  <si>
    <t>ชื่อ-สกุล</t>
  </si>
  <si>
    <t>ตำแหน่ง</t>
  </si>
  <si>
    <t>แผนก/หมวด</t>
  </si>
  <si>
    <t>กอง/หน่วย</t>
  </si>
  <si>
    <t>โครงการ</t>
  </si>
  <si>
    <t>ฝ่าย</t>
  </si>
  <si>
    <t>รหัสหน่วยงาน</t>
  </si>
  <si>
    <t>ใช้เครื่องมือจากหน่วยงาน</t>
  </si>
  <si>
    <t>ชนิดแบตเตอร์รี</t>
  </si>
  <si>
    <t>เครื่องใช้สำนักงาน</t>
  </si>
  <si>
    <t>-</t>
  </si>
  <si>
    <t>กสป-ค.</t>
  </si>
  <si>
    <t/>
  </si>
  <si>
    <t>สังกัดหน่วยงานตนเอง</t>
  </si>
  <si>
    <t>แบตเตอร์รี AA</t>
  </si>
  <si>
    <t>เครื่องมือช่างเทคนิค</t>
  </si>
  <si>
    <t>นางอังคณา  สุขวิบูลย์</t>
  </si>
  <si>
    <t>วก.11</t>
  </si>
  <si>
    <t>อปฟ.</t>
  </si>
  <si>
    <t>นางธมลพรรณ์  ทองศิวะรักษ์</t>
  </si>
  <si>
    <t>หพภ-ห.</t>
  </si>
  <si>
    <t>ส่วนกลาง อปฟ.</t>
  </si>
  <si>
    <t>สังกัดหน่วยงานอื่น</t>
  </si>
  <si>
    <t>แบตเตอร์รี AAA</t>
  </si>
  <si>
    <t>นายสถิตย์  สุขอนันต์</t>
  </si>
  <si>
    <t>วศ.11</t>
  </si>
  <si>
    <t>นางบุณยรัตน์  ทัพพะกุล ณ อยุธยา</t>
  </si>
  <si>
    <t>หพคส-ห.</t>
  </si>
  <si>
    <t xml:space="preserve"> แบตเตอร์รี 9 V.</t>
  </si>
  <si>
    <t>นายวีระพงษ์  เอี่ยมวัฒน์</t>
  </si>
  <si>
    <t>วศ.10</t>
  </si>
  <si>
    <t>หก-สธ.</t>
  </si>
  <si>
    <t>นางสาวศัลสนีย์  บัวชัย</t>
  </si>
  <si>
    <t>หปอ-ค</t>
  </si>
  <si>
    <t>นายพรเลิศ   ตันติวิษณุโสภิต</t>
  </si>
  <si>
    <t>กว-ค.</t>
  </si>
  <si>
    <t>นางสาวสุวิมล  คงจับ</t>
  </si>
  <si>
    <t>นายสุวิทย์  รติธัญกรกุล</t>
  </si>
  <si>
    <t>นายยงยุทธ  ศรีชัย</t>
  </si>
  <si>
    <t>นายกฤษฎา  ศรียานนท์</t>
  </si>
  <si>
    <t>นธง-สธ.</t>
  </si>
  <si>
    <t>พช.4</t>
  </si>
  <si>
    <t>ส่วนกลาง กสป-ค.</t>
  </si>
  <si>
    <t>นายคีรินทร์  บุนนาค</t>
  </si>
  <si>
    <t>หปธ-ค</t>
  </si>
  <si>
    <t>นายธัฎชรพงษ์  เมืองแก่น</t>
  </si>
  <si>
    <t>นายฉลอง  ขาวผ่อง</t>
  </si>
  <si>
    <t>มงป-สธ.</t>
  </si>
  <si>
    <t>นสป-สธ.</t>
  </si>
  <si>
    <t>วศ.7</t>
  </si>
  <si>
    <t>นายชัยวุฒิ  พรหมสุวรรณ</t>
  </si>
  <si>
    <t>ช.3</t>
  </si>
  <si>
    <t>นายชุมพล  วรรณภักตร์</t>
  </si>
  <si>
    <t>นายดนัย  ชูเพ็ชร</t>
  </si>
  <si>
    <t>นายทวีศักดิ์  ศิริสืบ</t>
  </si>
  <si>
    <t>หตต-ค</t>
  </si>
  <si>
    <t>มป1-สธ.</t>
  </si>
  <si>
    <t>นายวิทวัต  วิเวกาภิรัต</t>
  </si>
  <si>
    <t>นายธนกร  ลออสุวรรณ</t>
  </si>
  <si>
    <t>นายยอดเผ่า  บัวชุม</t>
  </si>
  <si>
    <t>ช.6</t>
  </si>
  <si>
    <t>นายธนภพ  เพชรมุนี</t>
  </si>
  <si>
    <t>นายนฤนาถ  ล่ำสัม</t>
  </si>
  <si>
    <t>ช.4</t>
  </si>
  <si>
    <t>นายธนากร  วงษ์ภมร</t>
  </si>
  <si>
    <t>นายมานพ  บัวสอาด</t>
  </si>
  <si>
    <t>นายธวัชชัย  สงเคราะห์ผล</t>
  </si>
  <si>
    <t>นายมนตรี  จิตรบำรุง</t>
  </si>
  <si>
    <t>มบส-สธ.</t>
  </si>
  <si>
    <t>นายธำรงณ์  วงษ์สง่า</t>
  </si>
  <si>
    <t>นายปรีชา  ไกรลักษณวราภา</t>
  </si>
  <si>
    <t>นายยุทธนา  ขุนทรง</t>
  </si>
  <si>
    <t>ช.7</t>
  </si>
  <si>
    <t>นายบุญสิน   เหรียญกิจการ</t>
  </si>
  <si>
    <t>นายประสิทธิ์  ยนตรา</t>
  </si>
  <si>
    <t>นายประเสริฐ  น้ำผึ้ง</t>
  </si>
  <si>
    <t>วศ.8</t>
  </si>
  <si>
    <t>นอค-พร.</t>
  </si>
  <si>
    <t>นายพุทธพงศ์  จิระสถิตย์</t>
  </si>
  <si>
    <t>นายปิยะ  ออมสิน</t>
  </si>
  <si>
    <t>นายพงค์ศิลป์  นราอาจ</t>
  </si>
  <si>
    <t>นายรัตพล  เกิดสมบุญ</t>
  </si>
  <si>
    <t>นายพงษ์พิทักษ์  กฤษณะโลม</t>
  </si>
  <si>
    <t>นายโยธิน  ภู่ทอง</t>
  </si>
  <si>
    <t>ช.5</t>
  </si>
  <si>
    <t>นายภาณุ  สุวิชาเชิดชู</t>
  </si>
  <si>
    <t>นายสุริยันต์  ทรัพย์พาลี</t>
  </si>
  <si>
    <t>นายวิชัย  สุขสุวรรณ</t>
  </si>
  <si>
    <t>กพดก-ห.</t>
  </si>
  <si>
    <t>กพจส-ห.</t>
  </si>
  <si>
    <t>อผช.</t>
  </si>
  <si>
    <t>087920</t>
  </si>
  <si>
    <t>วก.8</t>
  </si>
  <si>
    <t>นายสำเริง  เพ็ชรนพรัตน์</t>
  </si>
  <si>
    <t>นายสุรเวท  ธีรประสาธน์</t>
  </si>
  <si>
    <t>อค-พร.</t>
  </si>
  <si>
    <t>อวท.</t>
  </si>
  <si>
    <t>อพจ.</t>
  </si>
  <si>
    <t>รายละเอียดครุภัณฑ์</t>
  </si>
  <si>
    <t>รายละเอียดในใบเบิก</t>
  </si>
  <si>
    <t>รายละเอียดในใบโอน</t>
  </si>
  <si>
    <t>รายละเอียดผู้รับผิดชอบใช้งาน</t>
  </si>
  <si>
    <t>อื่นๆ</t>
  </si>
  <si>
    <t>แบตเตอร์รี</t>
  </si>
  <si>
    <t>ลำดับที่</t>
  </si>
  <si>
    <t>ลักษณะการใช้งานเครื่องมือเครื่องใช้</t>
  </si>
  <si>
    <t>รายชื่อครุภัณฑ์</t>
  </si>
  <si>
    <t>รหัสครุภัณฑ์</t>
  </si>
  <si>
    <t>รายละเอียดอื่นครุภัณฑ์</t>
  </si>
  <si>
    <t>Serial No.</t>
  </si>
  <si>
    <t>ยี่ห้อ/ผลิตภัณฑ์</t>
  </si>
  <si>
    <t>รุ่น/แบบ/ขนาด</t>
  </si>
  <si>
    <t>รูปภาพ</t>
  </si>
  <si>
    <t>จำนวน</t>
  </si>
  <si>
    <t>ราคา/หน่วย</t>
  </si>
  <si>
    <t>ผู้แทน/สถานที่จำหน่าย</t>
  </si>
  <si>
    <t>ชื่อผู้จำหน่าย/โทร./E-mail</t>
  </si>
  <si>
    <t>ใบเบิกเลขที่</t>
  </si>
  <si>
    <t>วันที่เบิกครุภัณฑ์</t>
  </si>
  <si>
    <t>ชื่อผู้เบิกครุภัณฑ์</t>
  </si>
  <si>
    <t>ชื่อผู้รับครุภัณฑ์</t>
  </si>
  <si>
    <t>วันที่รับครุภัณฑ์</t>
  </si>
  <si>
    <t>เลขที่สัญญา/ใบสั่งซื้อ</t>
  </si>
  <si>
    <t>ใบโอนเลขที่</t>
  </si>
  <si>
    <t>วันที่โอน</t>
  </si>
  <si>
    <t>ชื่อผู้โอน</t>
  </si>
  <si>
    <t>ตำแหน่ง ผู้โอน</t>
  </si>
  <si>
    <t>แผนก/หมวด ผู้โอน</t>
  </si>
  <si>
    <t>กอง/หน่วย ผู้โอน</t>
  </si>
  <si>
    <t>โครงการ ผู้โอน</t>
  </si>
  <si>
    <t>ฝ่าย ผู้โอน</t>
  </si>
  <si>
    <t>ชื่อผู้รับโอน</t>
  </si>
  <si>
    <t>ตำแหน่ง ผู้รับโอน</t>
  </si>
  <si>
    <t>แผนก/หมวด ผู้รับโอน</t>
  </si>
  <si>
    <t>กอง/หน่วย ผู้รับโอน</t>
  </si>
  <si>
    <t>โครงการ ผู้รับโอน</t>
  </si>
  <si>
    <t>ฝ่าย ผู้รับโอน</t>
  </si>
  <si>
    <t>ชื่อผู้รับผิดชอบใช้งาน</t>
  </si>
  <si>
    <t>ตำแหน่ง ผู้ใช้งาน</t>
  </si>
  <si>
    <t>แผนก/หมวด ผู้ใช้งาน</t>
  </si>
  <si>
    <t>กอง/หน่วย ผู้ใช้งาน</t>
  </si>
  <si>
    <t>โครงการ ผู้ใช้งาน</t>
  </si>
  <si>
    <t>ฝ่าย ผู้ใช้งาน</t>
  </si>
  <si>
    <t>หมายเหตุ</t>
  </si>
  <si>
    <t>อายุเครื่องมือ(ปี)</t>
  </si>
  <si>
    <t>Calibrate ครั้งล่าสุด</t>
  </si>
  <si>
    <t>เปลี่ยนครั้งล่าสุด</t>
  </si>
  <si>
    <t>เครื่องมือตรวจวัดด้านไฟฟ้า</t>
  </si>
  <si>
    <t>เครื่องประมวลผลทางไฟฟ้าแบบเคลื่อนที่</t>
  </si>
  <si>
    <t>1000-10-1754-E0558 </t>
  </si>
  <si>
    <t>72026848J </t>
  </si>
  <si>
    <t>TOSHIBA </t>
  </si>
  <si>
    <t>SATELLITE2400-A </t>
  </si>
  <si>
    <t>67-0042305</t>
  </si>
  <si>
    <t>รหัสสินทรัพย์  111400004122-0000 </t>
  </si>
  <si>
    <t>เครื่องใช้ด้าน IT</t>
  </si>
  <si>
    <t>COMPUTER</t>
  </si>
  <si>
    <t>1000-10-1754-L8913 </t>
  </si>
  <si>
    <t>PC WORKSTATION MONI #3CQ9234DDZ  ประกอบด้วย 1.จอแสดงผล  2.ตัวประมวลผลCPU 3.เมาส์  4.คียบอดร์สายPower 5.ที่รองเมาส์ 6.ชุดสายต่อคอม</t>
  </si>
  <si>
    <t>SGH9280F2C </t>
  </si>
  <si>
    <t>HP </t>
  </si>
  <si>
    <t>67-0043270</t>
  </si>
  <si>
    <t>รหัสสินทรัพย์  111400014092-0000 </t>
  </si>
  <si>
    <t>1000-10-1754-L8928 </t>
  </si>
  <si>
    <t>PC WORKSTATION MONI #3CQ923474V  ประกอบด้วย 1.จอแสดงผล  2.ตัวประมวลผลCPU 3.เมาส์  4.คียบอดร์สายPower 5.ที่รองเมาส์ 6.ชุดสายต่อคอม</t>
  </si>
  <si>
    <t>SGH9280DWN </t>
  </si>
  <si>
    <t>67-0043271</t>
  </si>
  <si>
    <t>รหัสสินทรัพย์  111400014107-0000 </t>
  </si>
  <si>
    <t>NOTE BOOK </t>
  </si>
  <si>
    <t>1000-10-1765-L0185 </t>
  </si>
  <si>
    <t>NOTE BOOK ประกอบด้วย 1.ตัวแสดงผล  2.เมาส์  3.สายPower</t>
  </si>
  <si>
    <t>LV-V6203 </t>
  </si>
  <si>
    <t>IBM </t>
  </si>
  <si>
    <t>THINK PAD R50E </t>
  </si>
  <si>
    <t>67-0043286</t>
  </si>
  <si>
    <t>รหัสสินทรัพย์  111400009390-0000 </t>
  </si>
  <si>
    <t>เครื่องมือวัดค่าทางไฟฟ้าและบันทึกค่าพลังงาน CHAUVIN C.A 8332B </t>
  </si>
  <si>
    <t>1000-111400065304-00 </t>
  </si>
  <si>
    <t>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5.Clamp 5-100 A 3 ตัว 6.เครื่องวัดค่ากำลังไฟฟ้า</t>
  </si>
  <si>
    <t>304175 </t>
  </si>
  <si>
    <t>CHAUVIN</t>
  </si>
  <si>
    <t>C.A 8332B </t>
  </si>
  <si>
    <t>Pic-a1.jpg</t>
  </si>
  <si>
    <t>67-0043287</t>
  </si>
  <si>
    <t>รหัสสินทรัพย์  111400065304-0000 </t>
  </si>
  <si>
    <t>เครื่องมือวัดค่าทางไฟฟ้าและบันทึกค่าพลังงาน TAIK S7-330 </t>
  </si>
  <si>
    <t>1000-111400065307-00 </t>
  </si>
  <si>
    <t>เครื่องมือบันทึกข้อมูล DATA Logger  ประกอบด้วย 1.สายPower 2.สายวัดแรงดันพร้อมหัวคีบ 4 ชุด 3.Clamp Hook Amp 500/5 A 3 ตัว 4.เครื่องวัดค่ากำลังไฟฟ้า</t>
  </si>
  <si>
    <t>RI-0513 </t>
  </si>
  <si>
    <t>TAIK </t>
  </si>
  <si>
    <t>S7-330</t>
  </si>
  <si>
    <t>Pic-a2.jpg</t>
  </si>
  <si>
    <t>ZPO-4110018119</t>
  </si>
  <si>
    <t>67-0043288</t>
  </si>
  <si>
    <t>รหัสสินทรัพย์  111400065307-0000 </t>
  </si>
  <si>
    <t>1000-111400065308-00 </t>
  </si>
  <si>
    <t>RI-0549 </t>
  </si>
  <si>
    <t>67-0043289</t>
  </si>
  <si>
    <t>รหัสสินทรัพย์  111400065308-0000 </t>
  </si>
  <si>
    <t>1000-111400075076-00 </t>
  </si>
  <si>
    <t>PC มาตรฐาน PC A MONI#ETLR4080171277B71D4210 </t>
  </si>
  <si>
    <t>PSVCK03M033E10859616 </t>
  </si>
  <si>
    <t>ACER </t>
  </si>
  <si>
    <t>VERITON X6610G </t>
  </si>
  <si>
    <t>ZCPO-5110001654</t>
  </si>
  <si>
    <t>67-0043276</t>
  </si>
  <si>
    <t>รหัสสินทรัพย์  111400075076-0000 </t>
  </si>
  <si>
    <t>Notebook</t>
  </si>
  <si>
    <t>1000-111400075081-00 </t>
  </si>
  <si>
    <t>Notebook มาตรฐาน Notebook Type A </t>
  </si>
  <si>
    <t>LXV4N03164128093BB2000 </t>
  </si>
  <si>
    <t>TRAVELMATE8473T </t>
  </si>
  <si>
    <t>67-0043290</t>
  </si>
  <si>
    <t>รหัสสินทรัพย์  111400075081-0000 </t>
  </si>
  <si>
    <t>เครื่องมือวัดค่าทางไฟฟ้าและบันทึกค่าพลังงาน TAIK S7-7000</t>
  </si>
  <si>
    <t>1000-111400084945-00 </t>
  </si>
  <si>
    <t>เครืองบันทึกข้อมุล Data Logger 1 ชุดประกอบด้วย:1. </t>
  </si>
  <si>
    <t>SI1303 </t>
  </si>
  <si>
    <t>S7-7000 </t>
  </si>
  <si>
    <t>ZPO-4110040503</t>
  </si>
  <si>
    <t>65-0010941</t>
  </si>
  <si>
    <t>รหัสสินทรัพย์  111400084945-0000 </t>
  </si>
  <si>
    <t>1000-111400084949-00 </t>
  </si>
  <si>
    <t>SI1302 </t>
  </si>
  <si>
    <t>65-0010929</t>
  </si>
  <si>
    <t>รหัสสินทรัพย์  111400084949-0000 </t>
  </si>
  <si>
    <t>เครื่องมือตรวจวัดด้านของไหล น้ำ/ลม/อุณหภูมิ</t>
  </si>
  <si>
    <t>เครื่องมือวัดและบันทึกค่าอุณหภูมิความชื้นความเร็วลม TESTO 435</t>
  </si>
  <si>
    <t>1925-20-6461-L0002 </t>
  </si>
  <si>
    <t>เครื่องมือวัดและบันทึกค่าอุณหภูมิความชื้นความเร็วลม TESTO 435  ประกอบด้วย 1.หัววัดค่าอุณหภูมิความชื้น 2.เครื่องวัดค่าค่าอุณหภูมิความชื้น</t>
  </si>
  <si>
    <t>01246929/607 </t>
  </si>
  <si>
    <t>TESTO</t>
  </si>
  <si>
    <t>TESTO 435 </t>
  </si>
  <si>
    <t>Pic-a4.jpg</t>
  </si>
  <si>
    <t>67-0054638</t>
  </si>
  <si>
    <t>รหัสสินทรัพย์  111400004731-0000 </t>
  </si>
  <si>
    <t>1925-20-6461-L0003 </t>
  </si>
  <si>
    <t>67-0054637</t>
  </si>
  <si>
    <t>รหัสสินทรัพย์  111400004732-0000 </t>
  </si>
  <si>
    <t>1925-20-6461-L0009 </t>
  </si>
  <si>
    <t>#01403229 </t>
  </si>
  <si>
    <t>435-1 </t>
  </si>
  <si>
    <t>67-0124461</t>
  </si>
  <si>
    <t>รหัสสินทรัพย์  111400004862-0000 </t>
  </si>
  <si>
    <t>เครื่องมือวิเคราะห์คุณภาพไฟฟ้า 3 เฟส FLUKE 434</t>
  </si>
  <si>
    <t>1925-20-6615-L0003 </t>
  </si>
  <si>
    <t>เครื่องมือวิเคราะห์คุณภาพไฟฟ้า 3 เฟส ประกอบด้วย 1.เครื่องวัดค่า ,2.แคลป์วัดกระแสสลับรุ่น I400S จำนวน 4 ตัว</t>
  </si>
  <si>
    <t>DM9000175 </t>
  </si>
  <si>
    <t>FLUKE</t>
  </si>
  <si>
    <t>434 </t>
  </si>
  <si>
    <t>67-0043292</t>
  </si>
  <si>
    <t>รหัสสินทรัพย์  111400004522-0000 </t>
  </si>
  <si>
    <t>เครื่องมือวัดค่าทางไฟฟ้าและบันทึกค่าพลังงาน CHAUVIN C.A 8332</t>
  </si>
  <si>
    <t>1925-20-6615-L0010 </t>
  </si>
  <si>
    <t>เครื่องมือวัดกำลังไฟฟ้าและพลังงาน ประกอบด้วย 1.คู่มือการใช้งาน+CD 2.สายPower 3.สายวัดแรงดันพร้อมหัวคีบ 4 ชุด 4.สายData Link 5.Amp Flex 3000 A 3 เส้น 6.เครื่องวัดค่ากำลังไฟฟ้า</t>
  </si>
  <si>
    <t>#00297329 </t>
  </si>
  <si>
    <t>CHAUVIN ARNOUX</t>
  </si>
  <si>
    <t>CA8332 </t>
  </si>
  <si>
    <t>Pic-a5.jpg</t>
  </si>
  <si>
    <t>67-0124463</t>
  </si>
  <si>
    <t>รหัสสินทรัพย์  111400004583-0000 </t>
  </si>
  <si>
    <t>เครื่องมือวัดด้านพลังงานความร้อน ก๊าซ และสารละลาย</t>
  </si>
  <si>
    <t>เครื่องมือวัดการแผ่รังสี IST RSS-214 </t>
  </si>
  <si>
    <t>1925-20-6703-E0004 </t>
  </si>
  <si>
    <t>เครื่องมือวัดการแผ่รังสี IST ประกอบด้วย 1.Adaptor 2.Globe Sensor 3.Dry Bulb Sensor 4.Wet Bulb Sensor 5.สายRS-232 6.น้ำยา 7.หัวต่อ 8.เครื่องวัดค่า</t>
  </si>
  <si>
    <t>A3632 </t>
  </si>
  <si>
    <t>IST </t>
  </si>
  <si>
    <t>RSS-214 </t>
  </si>
  <si>
    <t>Pic-a6.jpg</t>
  </si>
  <si>
    <t>67-0124480</t>
  </si>
  <si>
    <t>รหัสสินทรัพย์  111400004720-0000 </t>
  </si>
  <si>
    <t>เครื่องมือวัดค่าทางไฟฟ้าและบันทึกค่าพลังงาน MICROVIP-3 PLUS </t>
  </si>
  <si>
    <t>1925-20-6891-E0095 </t>
  </si>
  <si>
    <t>เครื่องวัดกำลังไฟฟ้าและพลังงานไฟฟ้า แบบบันทึกค่าได้ในตัว  ประกอบด้วย</t>
  </si>
  <si>
    <t>6047 </t>
  </si>
  <si>
    <t>ELCONTROL </t>
  </si>
  <si>
    <t>MICROVIP-3 PLUS </t>
  </si>
  <si>
    <t>67-0042172</t>
  </si>
  <si>
    <t>รหัสสินทรัพย์  111400004184-0000 </t>
  </si>
  <si>
    <t>1925-20-6891-E0098 </t>
  </si>
  <si>
    <t>6050 </t>
  </si>
  <si>
    <t>MICROVIP3 PLUS </t>
  </si>
  <si>
    <t>67-0042175</t>
  </si>
  <si>
    <t>รหัสสินทรัพย์  111400004187-0000 </t>
  </si>
  <si>
    <t>เครื่องมือวัดค่าและบันทึกประสิทธิภาพการเผาไหม้ TESTO 3505</t>
  </si>
  <si>
    <t>1925-20-7194-L0001 </t>
  </si>
  <si>
    <t>เครื่องมือวัดค่าและบันทึกประสิทธิภาพการเผาไหม้ ประกอบด้วย 1.สาย Power 2.สายData Link 2 เส้น 3.หัววัดค่าการเผาไหม้ 4.เครื่องวัดค่าและบันทึกการเผาไหม้</t>
  </si>
  <si>
    <t>#01412628 </t>
  </si>
  <si>
    <t>350S </t>
  </si>
  <si>
    <t>Pic-a7.jpg</t>
  </si>
  <si>
    <t>67-0124469</t>
  </si>
  <si>
    <t>รหัสสินทรัพย์  111400004133-0000 </t>
  </si>
  <si>
    <t>CLAMP-ON METER CHAUVIN F09</t>
  </si>
  <si>
    <t>1925-20-7247-L0037 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</si>
  <si>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</t>
  </si>
  <si>
    <t>150074EGV </t>
  </si>
  <si>
    <t>F09 </t>
  </si>
  <si>
    <t>Pic-a8.jpg</t>
  </si>
  <si>
    <t>67-0124470</t>
  </si>
  <si>
    <t>รหัสสินทรัพย์  111400004580-0000 </t>
  </si>
  <si>
    <t>เครื่องวัดพลังไฟฟ้า CLAMP ON </t>
  </si>
  <si>
    <t>1925-20-7247-L0048 </t>
  </si>
  <si>
    <t>เครื่องวัดพลังไฟฟ้า แบบ CLAMP ON </t>
  </si>
  <si>
    <t>#080202695 </t>
  </si>
  <si>
    <t>HIOKI</t>
  </si>
  <si>
    <t>3286-20 </t>
  </si>
  <si>
    <t>67-0054633</t>
  </si>
  <si>
    <t>รหัสสินทรัพย์  111400004585-0000 </t>
  </si>
  <si>
    <t>เครื่องมือตรวจวัดด้านความสว่าง</t>
  </si>
  <si>
    <t>เครื่องมือวัดความเข็มของแสง TESTO 545 </t>
  </si>
  <si>
    <t>1925-20-7331-E0007 </t>
  </si>
  <si>
    <t>เครื่องมือวัดความเข้มของแสง </t>
  </si>
  <si>
    <t>00829098/305 </t>
  </si>
  <si>
    <t>TESTO-545 </t>
  </si>
  <si>
    <t>67-0043293</t>
  </si>
  <si>
    <t>รหัสสินทรัพย์  111400004769-0000 </t>
  </si>
  <si>
    <t>เครื่องมือวัดคุณภาพน้ำ OXIDIRECL </t>
  </si>
  <si>
    <t>1925-20-7936-L0001 </t>
  </si>
  <si>
    <t>เครื่องมือวัดคุณภาพน้ำ </t>
  </si>
  <si>
    <t>#0602008 </t>
  </si>
  <si>
    <t>AQUALYTIC </t>
  </si>
  <si>
    <t>OXIDIRECL </t>
  </si>
  <si>
    <t>67-0043294</t>
  </si>
  <si>
    <t>รหัสสินทรัพย์  111400004833-0000 </t>
  </si>
  <si>
    <t>เครื่องมือวัดและบันทึกอัตราการไหลของเหลว PT 878 </t>
  </si>
  <si>
    <t>1925-20-8705-L0010 </t>
  </si>
  <si>
    <t>เครื่องมือวัดและบันทึกอัตราการไหลของเหลว ประกอบด้วย 1.คู่มือการใช้งาน+CD 2.สายPower 3.ขายึดวัดระยะ 4.หัวเซ็นเซอร์วัดการไหล 2 หัวพร้อมสายต่อ 5.เครื่องมือวัดอัตราการไหลของน้ำในท่อ</t>
  </si>
  <si>
    <t>3453 </t>
  </si>
  <si>
    <t>GE-PANAMETRICS </t>
  </si>
  <si>
    <t>PT 878 </t>
  </si>
  <si>
    <t>Pic-a9.jpg</t>
  </si>
  <si>
    <t>67-0124472</t>
  </si>
  <si>
    <t>รหัสสินทรัพย์  111400004871-0000 </t>
  </si>
  <si>
    <t>มิเตอร์วัดค่าพลังงานไฟฟ้า(KWHR CLAMP METER) ELITE PRO </t>
  </si>
  <si>
    <t>1925-20-8816-E0031 </t>
  </si>
  <si>
    <t>มิเตอร์วัดค่าพลังงานไฟฟ้า(KWHR CLAMP METER)</t>
  </si>
  <si>
    <t>E4825 </t>
  </si>
  <si>
    <t>DENT INSTRUMENT </t>
  </si>
  <si>
    <t>ELITE PRO </t>
  </si>
  <si>
    <t>67-0043295</t>
  </si>
  <si>
    <t>รหัสสินทรัพย์  111400004227-0000 </t>
  </si>
  <si>
    <t>1925-20-8816-E0032 </t>
  </si>
  <si>
    <t>E4831 </t>
  </si>
  <si>
    <t>67-0043296</t>
  </si>
  <si>
    <t>รหัสสินทรัพย์  111400004228-0000 </t>
  </si>
  <si>
    <t>1925-20-8816-E0033 </t>
  </si>
  <si>
    <t>E4832 </t>
  </si>
  <si>
    <t>67-0043297</t>
  </si>
  <si>
    <t>รหัสสินทรัพย์  111400004229-0000 </t>
  </si>
  <si>
    <t>1925-20-8816-E0034 </t>
  </si>
  <si>
    <t>E4834 </t>
  </si>
  <si>
    <t>67-0043298</t>
  </si>
  <si>
    <t>รหัสสินทรัพย์  111400004230-0000 </t>
  </si>
  <si>
    <t>1925-20-8816-E0035 </t>
  </si>
  <si>
    <t>E4835 </t>
  </si>
  <si>
    <t>67-0043299</t>
  </si>
  <si>
    <t>รหัสสินทรัพย์  111400004231-0000 </t>
  </si>
  <si>
    <t>เครื่องใช้ขนาดใหญ่</t>
  </si>
  <si>
    <t>ตู้เย็น</t>
  </si>
  <si>
    <t>1000-10-1102-B0038</t>
  </si>
  <si>
    <t>ตู้เย็นแบบตั้ง ขนาด 5.5-6.4 CF</t>
  </si>
  <si>
    <t>DISTAR</t>
  </si>
  <si>
    <t>DR561A</t>
  </si>
  <si>
    <t>Pic-a10.jpg</t>
  </si>
  <si>
    <t>87-0053663</t>
  </si>
  <si>
    <t>รหัสสินทรัพย์  990100003903</t>
  </si>
  <si>
    <t>เครื่องใช้ด้านการแสดงภาพนิ่งและภาพเคลื่อนไหว</t>
  </si>
  <si>
    <t>กล้องถ่ายภาพดิจิตรอน</t>
  </si>
  <si>
    <t>1000-10-2523-B0584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</si>
  <si>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128 MB 5.ตัวกล้อง</t>
  </si>
  <si>
    <t>SONY</t>
  </si>
  <si>
    <t>DSC-P10</t>
  </si>
  <si>
    <t>Pic-a11.jpg</t>
  </si>
  <si>
    <t>87-0042311</t>
  </si>
  <si>
    <t>รหัสสินทรัพย์  990100010543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</si>
  <si>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5.ตัวกล้อง</t>
  </si>
  <si>
    <t>Canon</t>
  </si>
  <si>
    <t>SX130IS</t>
  </si>
  <si>
    <t>87-0114319</t>
  </si>
  <si>
    <t>รหัสสินทรัพย์  9901000785800</t>
  </si>
  <si>
    <t>แคลมป์คล้องวัดกระแส AC ขนาด 3000 A. (CLAMP METER 3000/1A. CHAUVIN)</t>
  </si>
  <si>
    <t>1925-20-7247-B0050</t>
  </si>
  <si>
    <t>CLAMP METER FOR A.C.MEASUREMENTS CURRENT PROBE 3000/1A.</t>
  </si>
  <si>
    <t>D30CN</t>
  </si>
  <si>
    <t>Pic-a12.jpg</t>
  </si>
  <si>
    <t>87-0053621</t>
  </si>
  <si>
    <t>รหัสสินทรัพย์  990100012371</t>
  </si>
  <si>
    <t>1925-20-7247-B0051</t>
  </si>
  <si>
    <t>87-0053622</t>
  </si>
  <si>
    <t>รหัสสินทรัพย์  990100012372</t>
  </si>
  <si>
    <t>1925-20-7247-B0052</t>
  </si>
  <si>
    <t>87-0053623</t>
  </si>
  <si>
    <t>รหัสสินทรัพย์  990100012373</t>
  </si>
  <si>
    <t>เครื่องมือวัดค่าทางไฟฟ้า DIGITAL CLAMP-ON METER F05</t>
  </si>
  <si>
    <t>1925-20-7247-B0145</t>
  </si>
  <si>
    <t>F05</t>
  </si>
  <si>
    <t>87-0053682</t>
  </si>
  <si>
    <t>รหัสสินทรัพย์  990100012440</t>
  </si>
  <si>
    <t>1925-20-7247-B0146</t>
  </si>
  <si>
    <t>87-0053683</t>
  </si>
  <si>
    <t>รหัสสินทรัพย์  990100012441</t>
  </si>
  <si>
    <t>1925-20-7247-B0147</t>
  </si>
  <si>
    <t>87-0053684</t>
  </si>
  <si>
    <t>รหัสสินทรัพย์  990100012442</t>
  </si>
  <si>
    <t>DIGITAL TACHOMETER SOKKIMOD</t>
  </si>
  <si>
    <t>1925-20-8198-B0037</t>
  </si>
  <si>
    <t>MONARCH</t>
  </si>
  <si>
    <t>PB230</t>
  </si>
  <si>
    <t>87-0042330</t>
  </si>
  <si>
    <t>รหัสสินทรัพย์  990100016994</t>
  </si>
  <si>
    <t>1925-20-8198-B0038</t>
  </si>
  <si>
    <t>87-0042331</t>
  </si>
  <si>
    <t>รหัสสินทรัพย์  990100016995</t>
  </si>
  <si>
    <t>1925-20-8198-B0007</t>
  </si>
  <si>
    <t>87-0053686</t>
  </si>
  <si>
    <t>รหัสสินทรัพย์  990100017033</t>
  </si>
  <si>
    <t>เครื่องใช้ช่างด้านเทคนิค</t>
  </si>
  <si>
    <t>สว่าน ROTARY</t>
  </si>
  <si>
    <t>1910-20-5085-B0093</t>
  </si>
  <si>
    <t>DRILL,ELECTRIC ROTARY HAMMER DRILL CAP.1/2-1 IN.(1 3-25 ตค) ประกอบด้วย 1.ตัวสว่าน 2.หัวจับดอกสว่าน 3.ดอกสว่าน 4.ดอกโฮซอ</t>
  </si>
  <si>
    <t>003729Y</t>
  </si>
  <si>
    <t>MAKITA</t>
  </si>
  <si>
    <t>HR2410</t>
  </si>
  <si>
    <t>Pic-a14.jpg</t>
  </si>
  <si>
    <t>87-0053687</t>
  </si>
  <si>
    <t>รหัสสินทรัพย์  990100017931</t>
  </si>
  <si>
    <t>1910-20-5085-B0094</t>
  </si>
  <si>
    <t>003730Y</t>
  </si>
  <si>
    <t>87-0053688</t>
  </si>
  <si>
    <t>รหัสสินทรัพย์  990100017934</t>
  </si>
  <si>
    <t>เครื่องวัดค่าของสารละลาย CYBERSCAN PC10 METER</t>
  </si>
  <si>
    <t>1925-20-7999-B0042</t>
  </si>
  <si>
    <t>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</t>
  </si>
  <si>
    <t>EUTECH</t>
  </si>
  <si>
    <t>CYBERSCAN PC10</t>
  </si>
  <si>
    <t>Pic-a15.jpg</t>
  </si>
  <si>
    <t>87-0053609</t>
  </si>
  <si>
    <t>รหัสสินทรัพย์  990100026293</t>
  </si>
  <si>
    <t>1925-20-7999-B0045</t>
  </si>
  <si>
    <t>87-0053690</t>
  </si>
  <si>
    <t>รหัสสินทรัพย์  990100026296</t>
  </si>
  <si>
    <t>เครื่องมือวัดค่าทางไฟฟ้า DIGITAL MULTIMETER FLUKE87</t>
  </si>
  <si>
    <t>1925-20-8154-B0169</t>
  </si>
  <si>
    <t>MULTIMETER,DIGITAL MULTIMETER RANGE AC. 1,000 V.,D C.1,000 V. ประกอบด้วย 1.สายวัดแรงดัน 2 เส้น 2.เครื่องวัดค่า</t>
  </si>
  <si>
    <t>Pic-a16.jpg</t>
  </si>
  <si>
    <t>87-0053691</t>
  </si>
  <si>
    <t>รหัสสินทรัพย์  990100028108</t>
  </si>
  <si>
    <t>1925-20-8154-B0127</t>
  </si>
  <si>
    <t>87 TRUE RMS</t>
  </si>
  <si>
    <t>87-0053548</t>
  </si>
  <si>
    <t>รหัสสินทรัพย์  990100028278</t>
  </si>
  <si>
    <t>1925-20-8154-B0129</t>
  </si>
  <si>
    <t>รหัสสินทรัพย์  990100028280</t>
  </si>
  <si>
    <t>เครื่องมือวัดค่าทางไฟฟ้า DIGITAL MULTIMETER FLUKE189</t>
  </si>
  <si>
    <t>1925-20-8154-B0379</t>
  </si>
  <si>
    <t>MULTIMETER,DIGITAL MULTIMETER RANGE AC. 1,000 V.,D C.1,000 V.ประกอบด้วย 1.สายวัดแรงดัน 2 เส้น 2.Clamp 600AAC,1000ADC 3.เครื่องวัดค่า</t>
  </si>
  <si>
    <t>Pic-a17.jpg</t>
  </si>
  <si>
    <t>รหัสสินทรัพย์  990100028342</t>
  </si>
  <si>
    <t>1925-20-8154-B0380</t>
  </si>
  <si>
    <t>รหัสสินทรัพย์  990100028343</t>
  </si>
  <si>
    <t>เครื่องมือวัดกับดักไอน้ำ PEN CHECK</t>
  </si>
  <si>
    <t>1925-20-6698-B0001</t>
  </si>
  <si>
    <t>PEN CHECK (เครื่องมือวัดกับดักไอน้ำ) ประกอบด้วย 1.แบตตอรี่  2.เครื่องวัด</t>
  </si>
  <si>
    <t>TLV</t>
  </si>
  <si>
    <t>PK2</t>
  </si>
  <si>
    <t>Pic-a18.jpg</t>
  </si>
  <si>
    <t>87-0053693</t>
  </si>
  <si>
    <t>รหัสสินทรัพย์  990100029255</t>
  </si>
  <si>
    <t>1925-20-6698-B0010</t>
  </si>
  <si>
    <t>87-0053694</t>
  </si>
  <si>
    <t>รหัสสินทรัพย์  990100029258</t>
  </si>
  <si>
    <t>เครื่อง MARK เบอรสายไฟ</t>
  </si>
  <si>
    <t>1905-20-3954-B0005</t>
  </si>
  <si>
    <t>MS41600</t>
  </si>
  <si>
    <t>CANNON</t>
  </si>
  <si>
    <t>M-1STD</t>
  </si>
  <si>
    <t>87-0052107</t>
  </si>
  <si>
    <t>รหัสสินทรัพย์  990100037175</t>
  </si>
  <si>
    <t>เครื่องมือทั่วไป</t>
  </si>
  <si>
    <t>เครื่องเจาะและเย็บเล่มหนังสือ</t>
  </si>
  <si>
    <t>1000-10-1958-B0039</t>
  </si>
  <si>
    <t>IBICO</t>
  </si>
  <si>
    <t>COMBO 21</t>
  </si>
  <si>
    <t>Pic-a19.jpg</t>
  </si>
  <si>
    <t>87-0053552</t>
  </si>
  <si>
    <t>รหัสสินทรัพย์  990100048780</t>
  </si>
  <si>
    <t>โต๊ะทำงาน</t>
  </si>
  <si>
    <t>1000-10-0754-B0585</t>
  </si>
  <si>
    <t>โต๊ะทำงาน ขนาด(26-28)X(48-60)X(29-30) INขนาด 120X6 0X75 CM</t>
  </si>
  <si>
    <t>Pic-b1.jpg</t>
  </si>
  <si>
    <t>87-0073963</t>
  </si>
  <si>
    <t>รหัสสินทรัพย์  990100051186</t>
  </si>
  <si>
    <t>เครื่องบันทึกค่าอุณหภูมิและความชื้น TESTOSTER1752</t>
  </si>
  <si>
    <t>1925-20-7693-B0053</t>
  </si>
  <si>
    <t>เครื่องบันทึกค่าอุณหภูมิและความชื้น TEMPERATURE &amp; HUMIDITY METER ประกอบด้วย 1.เครื่องบันทึก</t>
  </si>
  <si>
    <t>TESTOSTER1752</t>
  </si>
  <si>
    <t>Pic-a20.jpg</t>
  </si>
  <si>
    <t>87-0053556</t>
  </si>
  <si>
    <t>รหัสสินทรัพย์  990100059451</t>
  </si>
  <si>
    <t>1925-20-7693-B0081</t>
  </si>
  <si>
    <t>87-0053557</t>
  </si>
  <si>
    <t>รหัสสินทรัพย์  990100059453</t>
  </si>
  <si>
    <t>1925-20-7693-B0082</t>
  </si>
  <si>
    <t>87-0053558</t>
  </si>
  <si>
    <t>รหัสสินทรัพย์  990100059454</t>
  </si>
  <si>
    <t>1925-20-7693-B0083</t>
  </si>
  <si>
    <t>87-0053559</t>
  </si>
  <si>
    <t>รหัสสินทรัพย์  990100059455</t>
  </si>
  <si>
    <t>1925-20-7693-B0084</t>
  </si>
  <si>
    <t>87-0053560</t>
  </si>
  <si>
    <t>รหัสสินทรัพย์  990100059459</t>
  </si>
  <si>
    <t>1925-20-7693-B0085</t>
  </si>
  <si>
    <t>87-0053561</t>
  </si>
  <si>
    <t>รหัสสินทรัพย์  990100059460</t>
  </si>
  <si>
    <t>1925-20-7693-B0086</t>
  </si>
  <si>
    <t>87-0053562</t>
  </si>
  <si>
    <t>รหัสสินทรัพย์  990100059461</t>
  </si>
  <si>
    <t>1925-20-7693-B0087</t>
  </si>
  <si>
    <t>87-0053563</t>
  </si>
  <si>
    <t>รหัสสินทรัพย์  990100059462</t>
  </si>
  <si>
    <t>1925-20-7693-B0088</t>
  </si>
  <si>
    <t>87-0053564</t>
  </si>
  <si>
    <t>รหัสสินทรัพย์  990100059463</t>
  </si>
  <si>
    <t>1925-20-7693-B0062</t>
  </si>
  <si>
    <t>87-0053565</t>
  </si>
  <si>
    <t>รหัสสินทรัพย์  990100059487</t>
  </si>
  <si>
    <t>1925-20-7693-B0065</t>
  </si>
  <si>
    <t>87-0053566</t>
  </si>
  <si>
    <t>รหัสสินทรัพย์  990100059490</t>
  </si>
  <si>
    <t>1925-20-7693-B0073</t>
  </si>
  <si>
    <t>87-0053567</t>
  </si>
  <si>
    <t>รหัสสินทรัพย์  990100059496</t>
  </si>
  <si>
    <t>1925-20-7693-B0075</t>
  </si>
  <si>
    <t>87-0053568</t>
  </si>
  <si>
    <t>รหัสสินทรัพย์  990100059497</t>
  </si>
  <si>
    <t>1925-20-7693-B0076</t>
  </si>
  <si>
    <t>87-0053569</t>
  </si>
  <si>
    <t>รหัสสินทรัพย์  990100059498</t>
  </si>
  <si>
    <t>1925-20-7693-B0079</t>
  </si>
  <si>
    <t>87-0053570</t>
  </si>
  <si>
    <t>รหัสสินทรัพย์  990100059501</t>
  </si>
  <si>
    <t>TOOL,TELEPHONE OR ELECTRONIC TOOL SET</t>
  </si>
  <si>
    <t>1905-20-1722-B0034</t>
  </si>
  <si>
    <t>PROSKIT</t>
  </si>
  <si>
    <t>87-0053549</t>
  </si>
  <si>
    <t>รหัสสินทรัพย์  990100059980</t>
  </si>
  <si>
    <t>1905-20-1722-B0033</t>
  </si>
  <si>
    <t>รหัสสินทรัพย์  990100059985</t>
  </si>
  <si>
    <t>เครื่องมือเชื่อมต่อระบบเครือข่ายสื่อสารข้อมูล</t>
  </si>
  <si>
    <t>วิทยุสื่อสารแบบมือถือ WALKIE TALKIE</t>
  </si>
  <si>
    <t>1700-30-0429-B1077</t>
  </si>
  <si>
    <t>WALKIE TALKIE (วิทยุสื่อสารแบบมือถือ) POWER OUT 5W 11-16 CHANNEL</t>
  </si>
  <si>
    <t>39440 ปท.3027781/4</t>
  </si>
  <si>
    <t>ICOM</t>
  </si>
  <si>
    <t>F10</t>
  </si>
  <si>
    <t>Pic-a21.jpg</t>
  </si>
  <si>
    <t>87-0053571</t>
  </si>
  <si>
    <t>รหัสสินทรัพย์  990100063460</t>
  </si>
  <si>
    <t>1700-30-0429-B1080</t>
  </si>
  <si>
    <t>39443 ปท.3027784/4</t>
  </si>
  <si>
    <t>87-0053572</t>
  </si>
  <si>
    <t>รหัสสินทรัพย์  990100063463</t>
  </si>
  <si>
    <t>1700-30-0429-B1083</t>
  </si>
  <si>
    <t>39446 ปท.3027787/4</t>
  </si>
  <si>
    <t>รหัสสินทรัพย์  990100063466</t>
  </si>
  <si>
    <t>1000-10-1754-L1837 </t>
  </si>
  <si>
    <t>PC TYPE B   ประกอบด้วย 1.จอแสดงผล  2.ตัวประมวลผลCPU 3.เมาส์  4.คียบอดร์สายPower 5.ที่รองเมาส์ 6.ชุดสายต่อคอม</t>
  </si>
  <si>
    <t>C8CZJ1S  MONI #CN0FC2377161861JCA2L </t>
  </si>
  <si>
    <t>DELL</t>
  </si>
  <si>
    <t>OPTIPLEX GX620 </t>
  </si>
  <si>
    <t>Pic-b2.jpg</t>
  </si>
  <si>
    <t>67-0110204</t>
  </si>
  <si>
    <t>รหัสสินทรัพย์ 111400007030-0000 </t>
  </si>
  <si>
    <t>1000-10-1754-L8895 </t>
  </si>
  <si>
    <t>PC WORKSTATION    ประกอบด้วย 1.จอแสดงผล  2.ตัวประมวลผลCPU 3.เมาส์  4.คียบอดร์สายPower 5.ที่รองเมาส์ 6.ชุดสายต่อคอม</t>
  </si>
  <si>
    <t>SGH9280F4R MONI #3CQ9234DGX </t>
  </si>
  <si>
    <t>HP</t>
  </si>
  <si>
    <t>67-0110205</t>
  </si>
  <si>
    <t>รหัสสินทรัพย์ 111400014074-0000 </t>
  </si>
  <si>
    <t>1000-10-1754-L8902 </t>
  </si>
  <si>
    <t>SGH9280F46 MONI #3CQ92349X9 </t>
  </si>
  <si>
    <t>67-0110206</t>
  </si>
  <si>
    <t>รหัสสินทรัพย์ 111400014081-0000 </t>
  </si>
  <si>
    <t>1000-111400075077-00</t>
  </si>
  <si>
    <t>PC มาตรฐาน PC A MONI#ETLR4080171277B6564210  PC WORKSTATION    ประกอบด้วย 1.จอแสดงผล  2.ตัวประมวลผลCPU 3.เมาส์  4.คียบอดร์สายPower 5.ที่รองเมาส์ 6.ชุดสายต่อคอม</t>
  </si>
  <si>
    <t xml:space="preserve">PSVCK03M033E10859597 </t>
  </si>
  <si>
    <t xml:space="preserve">ACER </t>
  </si>
  <si>
    <t xml:space="preserve">VERITON X6610G </t>
  </si>
  <si>
    <t>67-0043278</t>
  </si>
  <si>
    <t>รหัสสินทรัพย์ 111400075077-0000</t>
  </si>
  <si>
    <t xml:space="preserve">NOTEBOOK </t>
  </si>
  <si>
    <t>1000-10-1765-E1201 </t>
  </si>
  <si>
    <t>NOTEBOOK PC แบบที่ 1 ประกอบด้วย 1.ตัวแสดงผล  2.เมาส์  3.สายPower</t>
  </si>
  <si>
    <t>CNU440F3PW </t>
  </si>
  <si>
    <t>NC6000 </t>
  </si>
  <si>
    <t>Pic-b3.jpg</t>
  </si>
  <si>
    <t>67-0110207</t>
  </si>
  <si>
    <t>รหัสสินทรัพย์ 111400009340-0000 </t>
  </si>
  <si>
    <t>1000-111400065305-00 </t>
  </si>
  <si>
    <t>S/N : 00304206 </t>
  </si>
  <si>
    <t>67-0110208</t>
  </si>
  <si>
    <t>รหัสสินทรัพย์ 111400065305-0000</t>
  </si>
  <si>
    <t>1000-111400065306-00 </t>
  </si>
  <si>
    <t>S/N : 01906725 </t>
  </si>
  <si>
    <t>67-0110209</t>
  </si>
  <si>
    <t>รหัสสินทรัพย์ 111400065306-0000</t>
  </si>
  <si>
    <t>1000-111400065309-00 </t>
  </si>
  <si>
    <t>RI-0552 </t>
  </si>
  <si>
    <t>S7-330 </t>
  </si>
  <si>
    <t>67-0110210</t>
  </si>
  <si>
    <t>รหัสสินทรัพย์ 111400065309-0000</t>
  </si>
  <si>
    <t>1000-111400065310-00 </t>
  </si>
  <si>
    <t>RI-0553 </t>
  </si>
  <si>
    <t>67-0110211</t>
  </si>
  <si>
    <t>รหัสสินทรัพย์ 111400065310-0000</t>
  </si>
  <si>
    <t>เครื่องมือวัดค่าและบันทึกประสิทธิภาพการเผาไหม้ TESTO-3505</t>
  </si>
  <si>
    <t>1925-20-7194-E0015 </t>
  </si>
  <si>
    <t>00838806/306 </t>
  </si>
  <si>
    <t>TESTO-350M </t>
  </si>
  <si>
    <t>67-0110212</t>
  </si>
  <si>
    <t>รหัสสินทรัพย์  111400004129-0000 </t>
  </si>
  <si>
    <t>1925-20-7194-E0016 </t>
  </si>
  <si>
    <t>00838802/306 </t>
  </si>
  <si>
    <t>67-0110213</t>
  </si>
  <si>
    <t>รหัสสินทรัพย์  111400004130-0000 </t>
  </si>
  <si>
    <t>เครื่องมือวัดและบันทึกอัตราการไหลของเหลว FUJI </t>
  </si>
  <si>
    <t>1925-20-8705-E0026 </t>
  </si>
  <si>
    <t>เครื่องมือวัดและบันทึกอัตราการไหลของเหลว ประกอบด้วย 1.สายData Link 2.สายPower 3.ขายึดวัดระยะ+หัวเซ็นเซอร์วัดการไหล 2 หัว 4.สายต่อหัวเซ็นเซอร์ 5.อุปกรณ์จับยึด 6.เครื่องมือวัดอัตราการไหลของน้ำในท่อ</t>
  </si>
  <si>
    <t>Q3B-2511T </t>
  </si>
  <si>
    <t>FUJI </t>
  </si>
  <si>
    <t>FLCS1012 </t>
  </si>
  <si>
    <t>Pic-b6.jpg</t>
  </si>
  <si>
    <t>67-0110214</t>
  </si>
  <si>
    <t>รหัสสินทรัพย์  111400004869-0000 </t>
  </si>
  <si>
    <t>1925-20-8705-E0027 </t>
  </si>
  <si>
    <t>Q3B-2512T </t>
  </si>
  <si>
    <t>67-0110215</t>
  </si>
  <si>
    <t>รหัสสินทรัพย์  111400004868-0000 </t>
  </si>
  <si>
    <t>1000-10-2523-F0406</t>
  </si>
  <si>
    <t>DSC-W80</t>
  </si>
  <si>
    <t>Pic-b5.jpg</t>
  </si>
  <si>
    <t>87-0031806</t>
  </si>
  <si>
    <t>รหัสสินทรัพย์  990100011566 ซื้อตามแบบ กฟผ.-พจ.34</t>
  </si>
  <si>
    <t>เครื่องวัดความเร็วรอบ PB 230</t>
  </si>
  <si>
    <t>1925-20-8198-B0042</t>
  </si>
  <si>
    <t>เครื่องวัดความเร็วรอบ DIGITAL TACHOMETER SOKKIMOD ประกอบด้วย 1.Adapter  2.ตัวเครื่องวัด</t>
  </si>
  <si>
    <t>Pic-c3.jpg</t>
  </si>
  <si>
    <t>87-0042335</t>
  </si>
  <si>
    <t>รหัสสินทรัพย์  990100016999</t>
  </si>
  <si>
    <t>1925-20-8198-B0043</t>
  </si>
  <si>
    <t>87-0042336</t>
  </si>
  <si>
    <t>รหัสสินทรัพย์  990100017000</t>
  </si>
  <si>
    <t>เครื่องใช้ด้านทำสำเนา</t>
  </si>
  <si>
    <t>PRINTER LASER</t>
  </si>
  <si>
    <t>1000-10-8954-B3907</t>
  </si>
  <si>
    <t>PRINTER,LASER,DESKJET OR BUBLEJET PRINTER</t>
  </si>
  <si>
    <t>SGFBD05641</t>
  </si>
  <si>
    <t>LASERJET 1015</t>
  </si>
  <si>
    <t>NO.jpg</t>
  </si>
  <si>
    <t>87-0035032</t>
  </si>
  <si>
    <t>รหัสสินทรัพย์  990100034169  ส่งคืนชั้น 7</t>
  </si>
  <si>
    <t>1000-10-0754-B0586</t>
  </si>
  <si>
    <t>87-0073964</t>
  </si>
  <si>
    <t>รหัสสินทรัพย์  990100051188</t>
  </si>
  <si>
    <t>1000-10-0754-B0576</t>
  </si>
  <si>
    <t>โต๊ะทำงาน ขนาด(26-28)X(48-60)X(29-30) INขนาด 120X6 0X75 CM.</t>
  </si>
  <si>
    <t>87-0073984</t>
  </si>
  <si>
    <t>รหัสสินทรัพย์  990100051178</t>
  </si>
  <si>
    <t>เครื่องมือวัดค่าทางไฟฟ้าและบันทึกค่าพลังงาน TAIK Data Logger </t>
  </si>
  <si>
    <t>1000-111400084940-00 </t>
  </si>
  <si>
    <t>เครื่องมือบันทึกข้อมูล DATA Logger  ประกอบด้วย 1.สายPower 2.สายวัดแรงดันพร้อมหัวคีบ 4 ชุด 3.Clamp Hook Amp 500/5 A 3 ตัว 4.เครื่องวัดค่ากำลังไฟฟ้า 5.คู่มือการใช้+Software 6.สาย Link ข้อมูล</t>
  </si>
  <si>
    <t>S/N : SI1306</t>
  </si>
  <si>
    <t>Pic-c16.jpg</t>
  </si>
  <si>
    <t>65-0010925</t>
  </si>
  <si>
    <t>รหัสสินทรัพย์  1000-111400084940-00 รับประกัน 1 ปี ลงทะเบียน 14 ธันวาคม 2554 อปฟ.</t>
  </si>
  <si>
    <t>1000-111400084941-00 </t>
  </si>
  <si>
    <t>S/N : SI1328</t>
  </si>
  <si>
    <t>ZPO-4110040504</t>
  </si>
  <si>
    <t>65-0010926</t>
  </si>
  <si>
    <t>รหัสสินทรัพย์  1000-111400084941-00  รับประกัน 1 ปี ลงทะเบียน 14 ธันวาคม 2554 อปฟ.</t>
  </si>
  <si>
    <t>1000-111400084942-00 </t>
  </si>
  <si>
    <t>S/N : SI1323</t>
  </si>
  <si>
    <t>ZPO-4110040505</t>
  </si>
  <si>
    <t>65-0010927</t>
  </si>
  <si>
    <t>รหัสสินทรัพย์  1000-111400084942-00  รับประกัน 1 ปี ลงทะเบียน 14 ธันวาคม 2554 อปฟ.</t>
  </si>
  <si>
    <t>1000-111400084948-00 </t>
  </si>
  <si>
    <t>S/N : SI1321</t>
  </si>
  <si>
    <t>ZPO-4110040496</t>
  </si>
  <si>
    <t>65-0010944</t>
  </si>
  <si>
    <t>รหัสสินทรัพย์  1000-111400084948-00   รับประกัน 1 ปี ลงทะเบียน 14 ธันวาคม 2554 อปฟ.</t>
  </si>
  <si>
    <t>เครื่องมือวัดค่าทางไฟฟ้าและบันทึกค่าพลังงาน CHAUVIN C.A 8335</t>
  </si>
  <si>
    <t>1000-111400084939-00 </t>
  </si>
  <si>
    <t>เครื่องมือวัดกำลังไฟฟ้าและพลังงาน ประกอบด้วย 1.คู่มือการใช้งาน+CD 2.สายPower+ 3.สายวัดแรงดันหัวสายคีบ 4 ชุด 4.สายData Link 5.Clamp 5-100 A 4 ตัว 6.แคลป์วัดกระแสชนิดอ่อนขนาด 6500 A. จำนวน 4 เส้น 7.เครื่องวัดค่ากำลังไฟฟ้า</t>
  </si>
  <si>
    <t>S/N : 212520</t>
  </si>
  <si>
    <t>C.A 8335</t>
  </si>
  <si>
    <t>Pic-b8.jpg</t>
  </si>
  <si>
    <t>ZPO-4110040487</t>
  </si>
  <si>
    <t>65-0010945</t>
  </si>
  <si>
    <t>รหัสสินทรัพย์  1000-111400084939-00   รับประกัน 1 ปี ลงทะเบียน 14 ธันวาคม 2554 อปฟ.</t>
  </si>
  <si>
    <t>เครื่องมือวัดและบันทึกค่าอุณหภูมิและความชื้นสัมพัทธ์แบบไร้สาย TESTO-175H1</t>
  </si>
  <si>
    <t>1000-111400084938-00 ตัวที่1</t>
  </si>
  <si>
    <t>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</t>
  </si>
  <si>
    <t>S/N : 40306362</t>
  </si>
  <si>
    <t>TESTO-175H1</t>
  </si>
  <si>
    <t>Pic-b7.jpg</t>
  </si>
  <si>
    <t>รหัสสินทรัพย์  1000-111400084938-00   รับประกัน 1 ปี ลงทะเบียน 14 ธันวาคม 2554 อปฟ.</t>
  </si>
  <si>
    <t>1000-111400084938-00 ตัวที่2</t>
  </si>
  <si>
    <t>S/N : 40306363</t>
  </si>
  <si>
    <t>1000-111400084938-00 ตัวที่3</t>
  </si>
  <si>
    <t>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</t>
  </si>
  <si>
    <t>S/N : 40306369</t>
  </si>
  <si>
    <t>1000-111400084938-00 ตัวที่4</t>
  </si>
  <si>
    <t>S/N : 40306371</t>
  </si>
  <si>
    <t>1000-111400084938-00 ตัวที่5</t>
  </si>
  <si>
    <t>S/N : 40306433</t>
  </si>
  <si>
    <t>1000-111400084938-00 ตัวที่6</t>
  </si>
  <si>
    <t>S/N : 40306438</t>
  </si>
  <si>
    <t>1000-111400084938-00 ตัวที่7</t>
  </si>
  <si>
    <t>S/N : 40306991</t>
  </si>
  <si>
    <t>1000-111400084938-00 ตัวที่8</t>
  </si>
  <si>
    <t>S/N : 40307575</t>
  </si>
  <si>
    <t>1000-10-1754-L1829 </t>
  </si>
  <si>
    <t>PC TYPE B MONI #CN0FC2377161863IB687  ประกอบด้วย 1.จอแสดงผล  2.ตัวประมวลผลCPU 3.เมาส์  4.คียบอดร์สายPower 5.ที่รองเมาส์ 6.ชุดสายต่อคอม</t>
  </si>
  <si>
    <t>CPU.S/N.B9CZJ1S </t>
  </si>
  <si>
    <t>DELL </t>
  </si>
  <si>
    <t>67-0079068</t>
  </si>
  <si>
    <t>รหัสสินทรัพย์  111400007038-0000 </t>
  </si>
  <si>
    <t>1000-10-1754-L1830 </t>
  </si>
  <si>
    <t>PC TYPE B MONI #CN0FC2377161863IB115  ประกอบด้วย 1.จอแสดงผล  2.ตัวประมวลผลCPU 3.เมาส์  4.คียบอดร์สายPower 5.ที่รองเมาส์ 6.ชุดสายต่อคอม</t>
  </si>
  <si>
    <t>CPU.S/N.BCCZJ1S </t>
  </si>
  <si>
    <t>67-0079069</t>
  </si>
  <si>
    <t>รหัสสินทรัพย์  111400007037-0000 </t>
  </si>
  <si>
    <t>1000-10-1765-E1197 </t>
  </si>
  <si>
    <t>NOTEBOOK แบบที่ 1 ประกอบด้วย 1.ตัวแสดงผล  2.เมาส์  3.สายPower</t>
  </si>
  <si>
    <t>CNU440F3MB </t>
  </si>
  <si>
    <t>67-0043255</t>
  </si>
  <si>
    <t>รหัสสินทรัพย์  111400009338-0000 </t>
  </si>
  <si>
    <t>1000-10-9730-L0550 </t>
  </si>
  <si>
    <t>COLOR LASER PRINTER ประกอบด้วย 1.ตัวเครื่อง 2.สายPower</t>
  </si>
  <si>
    <t>Q7279001857 </t>
  </si>
  <si>
    <t>RICOH </t>
  </si>
  <si>
    <t>SP C210 SF </t>
  </si>
  <si>
    <t>Pic-c27.jpg</t>
  </si>
  <si>
    <t>67-0043256</t>
  </si>
  <si>
    <t>รหัสสินทรัพย์  111400010208-0000 </t>
  </si>
  <si>
    <t>1000-111400075078-00 </t>
  </si>
  <si>
    <t>PC มาตรฐาน PC A MONI#ETLR4080171277B6444210  ประกอบด้วย 1.จอแสดงผล  2.ตัวประมวลผลCPU 3.เมาส์  4.คียบอดร์สายPower 5.ที่รองเมาส์ 6.ชุดสายต่อคอม</t>
  </si>
  <si>
    <t>PSVCK03M033E10859627 </t>
  </si>
  <si>
    <t>67-0043257</t>
  </si>
  <si>
    <t>รหัสสินทรัพย์  111400075078-0000 </t>
  </si>
  <si>
    <t>1000-111400084944-00 </t>
  </si>
  <si>
    <t>SI1311 </t>
  </si>
  <si>
    <t>65-0010930</t>
  </si>
  <si>
    <t>รหัสสินทรัพย์  111400084944-0000 </t>
  </si>
  <si>
    <t>1000-111400084947-00 </t>
  </si>
  <si>
    <t>SI1310 </t>
  </si>
  <si>
    <t>65-0010943</t>
  </si>
  <si>
    <t>รหัสสินทรัพย์  111400084947-0000 </t>
  </si>
  <si>
    <t>1000-111400086014-00 </t>
  </si>
  <si>
    <t>Printer Laser B B&amp;W low speed Multifunct  1.ตัวเครื่อง 2.สายPower</t>
  </si>
  <si>
    <t>S6819401050 </t>
  </si>
  <si>
    <t>AFICIO SP3400SF </t>
  </si>
  <si>
    <t>Pic-c42.jpg</t>
  </si>
  <si>
    <t>ZCPO-5110002009</t>
  </si>
  <si>
    <t>67-0079071</t>
  </si>
  <si>
    <t>รหัสสินทรัพย์  111400086014-0000 </t>
  </si>
  <si>
    <t>เครื่องมือวัดและบันทึกค่าอุณหภูมิความชื้นความเร็วลม OMEGA </t>
  </si>
  <si>
    <t>1925-20-6454-E0003 </t>
  </si>
  <si>
    <t>เครื่องมือวัดและบันทึกค่าอุณหภูมิความชื้นความเร็วลม OMEGA ประกอบด้วย 1.หัววัดค่าอุณหภูมิความอุณหภูมิความชื้น 2.หัววัดค่าอุณหภูมิความเร็วลม 3.เครื่องวัดค่าค่าอุณหภูมิความชื้น 4.สายพ่วง 2 เส้น 5.สายโหลดข้อมูล 6.ก้านต่อหัววัดความเร็วลม</t>
  </si>
  <si>
    <t>OMEGA </t>
  </si>
  <si>
    <t>HHF710 </t>
  </si>
  <si>
    <t>Pic-c25.jpg</t>
  </si>
  <si>
    <t>67-0043262</t>
  </si>
  <si>
    <t>รหัสสินทรัพย์  111400004718-0000 </t>
  </si>
  <si>
    <t>1925-20-6454-E0014 </t>
  </si>
  <si>
    <t>67-0043258</t>
  </si>
  <si>
    <t>รหัสสินทรัพย์  111400004719-0000 </t>
  </si>
  <si>
    <t>เครื่องมือวัดและบันทึกค่าอุณหภูมิความชื้นความเร็วลม TSI</t>
  </si>
  <si>
    <r>
      <t>เครื่องมือวัดและบันทึกค่าอุณหภูมิความชื้นความเร็วลม TSI ประกอบด้วย 1.เครื่องวัดอุณหภูมิ  ความชื้น 2.หัววัด CO</t>
    </r>
    <r>
      <rPr>
        <vertAlign val="subscript"/>
        <sz val="16"/>
        <rFont val="TH SarabunPSK"/>
        <family val="2"/>
      </rPr>
      <t>2</t>
    </r>
    <r>
      <rPr>
        <sz val="16"/>
        <rFont val="TH SarabunPSK"/>
        <family val="2"/>
      </rPr>
      <t xml:space="preserve">  3.Contecter 4.ขาตั้ง 5.สายต่อ 6.Adapter 7.Software 8.คู่มือ</t>
    </r>
  </si>
  <si>
    <t>TSI</t>
  </si>
  <si>
    <t>8550 3</t>
  </si>
  <si>
    <t>Pic-c26.jpg</t>
  </si>
  <si>
    <t>รหัสสินทรัพย์  111400004718-0000 พัสดุลงรหัสซ้ำกัน</t>
  </si>
  <si>
    <t>รหัสสินทรัพย์  111400004719-0000 พัสดุลงรหัสซ้ำกัน</t>
  </si>
  <si>
    <t>เครื่องมือวัดค่าอุณหภูมิความชื้น KM340</t>
  </si>
  <si>
    <t>เครื่องมือวัดค่าอุณหภูมิความชื้น ประกอบด้วย 1.เครื่องวัดอุณหภูมิ  ความชื้น 2.หัววัดอุณหภูมิแบบสัมผัสพื้นผิว 3.หัววัด อุณหภูมิแบบจุ่ม</t>
  </si>
  <si>
    <t>KANE-MAY </t>
  </si>
  <si>
    <t>KM340</t>
  </si>
  <si>
    <t>Pic-c5.jpg</t>
  </si>
  <si>
    <t>1925-20-6461-L0008 </t>
  </si>
  <si>
    <t>เครื่องมือวัดและบันทึกค่าอุณหภูมิความชื้นความเร็วลม TESTO 435  ประกอบด้วย 1.คู่มือเครื่องมือวัด 2.เครื่องวัดค่าค่าอุณหภูมิความชื้น 3.สายสะพาย</t>
  </si>
  <si>
    <t>01403216, 01397211 </t>
  </si>
  <si>
    <t>Pic-c24.jpg</t>
  </si>
  <si>
    <t>67-0043263</t>
  </si>
  <si>
    <t>รหัสสินทรัพย์  111400004861-0000 </t>
  </si>
  <si>
    <t>เครื่องมือวัดค่าทางไฟฟ้าและบันทึกค่าพลังงาน CHAUVIN C.A 8334</t>
  </si>
  <si>
    <t>1925-20-6615-E0010 </t>
  </si>
  <si>
    <t>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5.FLEXIBLE CLAMP ขนาด 3000 A 3 ชุดพร้อมตัวแปลงสัญญาณ 6.เครื่องวัดค่ากำลังไฟฟ้า</t>
  </si>
  <si>
    <t>#00220196 </t>
  </si>
  <si>
    <t>CA8334 </t>
  </si>
  <si>
    <t>Pic-c12.jpg</t>
  </si>
  <si>
    <t>67-0043268</t>
  </si>
  <si>
    <t>รหัสสินทรัพย์  111400004223-0000 </t>
  </si>
  <si>
    <t>1925-20-6615-L0009 </t>
  </si>
  <si>
    <t>#00297321 </t>
  </si>
  <si>
    <t>67-0043259</t>
  </si>
  <si>
    <t>รหัสสินทรัพย์  111400004582-0000 </t>
  </si>
  <si>
    <t>1925-20-6703-E0007 </t>
  </si>
  <si>
    <t>เครื่องมือวัดการแผ่รังสี IST ประกอบด้วย 1.หนังสือคู่มือ 2.หัว Sinsing  สำรอง 3.หัววัดอุณหภูมิด้วยการแผ่รังสี 4.หัววัดอุณหภูมิกระเปาะแห้ง 5.หัววัดอุณหภูมิกระเปาะเปียก 6.เครื่องวัดการแผ่รังสี  IST 7.ชุดน้ำยาวัดกระเปาะเปียก 8.Hard lock RS 232 9.Power Supply 10.สายโหลดข้อมูล</t>
  </si>
  <si>
    <t>A3651 </t>
  </si>
  <si>
    <t>Pic-c2.jpg</t>
  </si>
  <si>
    <t>67-0043265</t>
  </si>
  <si>
    <t>รหัสสินทรัพย์  111400004721-0000 </t>
  </si>
  <si>
    <t>เครื่องวัดความเร็วรอบ TESTO 475 </t>
  </si>
  <si>
    <t>1925-20-8182-E0019 </t>
  </si>
  <si>
    <t>เครื่องวัดความเร็วรอบ ประกอบด้วย 1.มิเตอร์วัดความเร็วรอบ 2.หัววัดความเร็วรอบด้วยแสง 3.หัววัดความเร็วรอบด้วยการหมุน 4.Adapter Charger  5.หัวต่อ</t>
  </si>
  <si>
    <t>7063166-0021GB </t>
  </si>
  <si>
    <t>TESTO 475 </t>
  </si>
  <si>
    <t>Pic-c9.jpg</t>
  </si>
  <si>
    <t>67-0043266</t>
  </si>
  <si>
    <t>รหัสสินทรัพย์  111400004113-0000 </t>
  </si>
  <si>
    <t>เครื่องมือวัดและบันทึกอัตราการไหลของเหลว PT 868 </t>
  </si>
  <si>
    <t>1925-20-8705-E0010 </t>
  </si>
  <si>
    <t>เครื่องมือวัดและบันทึกอัตราการไหลของเหลว  ประกอบด้วย 1.เครื่องวัดอัตราการไหล 2.หัวเซนเซอร์ 2 หัว 3.Clamp รัดสั้น 1 ชุด 4.Clamp รัดยาว 1 ชุด 5.สายส่งสัญญาณ 6.คู่มือ 7.ชุดเปรียบเทียบ 8.Adapter charger 9.ขวดน้ำยาปรับเทียบ</t>
  </si>
  <si>
    <t>2541 </t>
  </si>
  <si>
    <t>PANAMETRICS </t>
  </si>
  <si>
    <t>PT868 </t>
  </si>
  <si>
    <t>Pic-c8.jpg</t>
  </si>
  <si>
    <t>67-0043267</t>
  </si>
  <si>
    <t>รหัสสินทรัพย์  111400004866-0000 </t>
  </si>
  <si>
    <t>เครื่องมือวัดค่าทางไฟฟ้า  POWER METER NANOVIP 200 A.</t>
  </si>
  <si>
    <t>1925-20-6994-B0002</t>
  </si>
  <si>
    <t>ANALYZER,DIGITAL POWER ANALYZER OR AC LOW POWER WA TT AND WATTHOUR METER(เครื่องมือวัดค่าทางไฟฟ้าPOWER METER NANOVIP) ประกอบด้วย 1.สายวัดแรงดัน 2 เส้น 2.แคลมป์ขนาด 200 A. 3.ตัวเครื่องวัด</t>
  </si>
  <si>
    <t>ELCONTROL</t>
  </si>
  <si>
    <t>4AAEX</t>
  </si>
  <si>
    <t>Pic-c11.jpg</t>
  </si>
  <si>
    <t>87-0073967</t>
  </si>
  <si>
    <t>รหัสสินทรัพย์  990100009408</t>
  </si>
  <si>
    <t>CLAMP-ON METER CHAUVIN F05</t>
  </si>
  <si>
    <t>1925-20-7247-B0143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</si>
  <si>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</t>
  </si>
  <si>
    <t>Pic-c13.jpg</t>
  </si>
  <si>
    <t>87-0074004</t>
  </si>
  <si>
    <t>รหัสสินทรัพย์  990100012438</t>
  </si>
  <si>
    <t>1925-20-7247-B0144</t>
  </si>
  <si>
    <t>87-0073968</t>
  </si>
  <si>
    <t>รหัสสินทรัพย์  990100012439</t>
  </si>
  <si>
    <t>สว่าน ROTARY ขนาด 24 มม. , 600 W.</t>
  </si>
  <si>
    <t>1910-20-5085-B0092</t>
  </si>
  <si>
    <t>003728Y</t>
  </si>
  <si>
    <t>Pic-c14.jpg</t>
  </si>
  <si>
    <t>87-0073965</t>
  </si>
  <si>
    <t>รหัสสินทรัพย์  990100017930</t>
  </si>
  <si>
    <t>1910-20-5085-B0097</t>
  </si>
  <si>
    <t>003751Y</t>
  </si>
  <si>
    <t>87-0074044</t>
  </si>
  <si>
    <t>รหัสสินทรัพย์  990100017939</t>
  </si>
  <si>
    <t>1925-20-7999-B0047</t>
  </si>
  <si>
    <t>87-0073975</t>
  </si>
  <si>
    <t>รหัสสินทรัพย์  990100026298</t>
  </si>
  <si>
    <t>1925-20-6698-B0006</t>
  </si>
  <si>
    <t>PEN CHECK (เครื่องมือวัดกับดักไอน้ำ) ประกอบด้วย 1.แบตตอรี่  2.เครื่องวัด 3.หูฟัง</t>
  </si>
  <si>
    <t>Pic-c18.jpg</t>
  </si>
  <si>
    <t>87-0073966</t>
  </si>
  <si>
    <t>รหัสสินทรัพย์  990100029256</t>
  </si>
  <si>
    <t>1000-10-0754-B0587</t>
  </si>
  <si>
    <t>87-0074049</t>
  </si>
  <si>
    <t>รหัสสินทรัพย์  990100051189</t>
  </si>
  <si>
    <t>1000-10-0754-B0588</t>
  </si>
  <si>
    <t>87-0073961</t>
  </si>
  <si>
    <t>รหัสสินทรัพย์  990100051190</t>
  </si>
  <si>
    <t>1925-20-7693-B0080</t>
  </si>
  <si>
    <t>87-0052042</t>
  </si>
  <si>
    <t>รหัสสินทรัพย์  990100059442</t>
  </si>
  <si>
    <t>1925-20-7693-B0052</t>
  </si>
  <si>
    <t>87-0052049</t>
  </si>
  <si>
    <t>รหัสสินทรัพย์  990100059450</t>
  </si>
  <si>
    <t>1925-20-7693-B0054</t>
  </si>
  <si>
    <t>87-0052048</t>
  </si>
  <si>
    <t>รหัสสินทรัพย์  990100059452</t>
  </si>
  <si>
    <t>1925-20-7693-B0066</t>
  </si>
  <si>
    <t>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</t>
  </si>
  <si>
    <t>Pic-c20.jpg</t>
  </si>
  <si>
    <t>87-0073969</t>
  </si>
  <si>
    <t>รหัสสินทรัพย์  990100059491</t>
  </si>
  <si>
    <t>1925-20-7693-B0067</t>
  </si>
  <si>
    <t>87-0073970</t>
  </si>
  <si>
    <t>รหัสสินทรัพย์  990100059492</t>
  </si>
  <si>
    <t>1925-20-7693-B0069</t>
  </si>
  <si>
    <t>87-0073971</t>
  </si>
  <si>
    <t>รหัสสินทรัพย์  990100059493</t>
  </si>
  <si>
    <t>1925-20-7693-B0070</t>
  </si>
  <si>
    <t>87-0073972</t>
  </si>
  <si>
    <t>รหัสสินทรัพย์  990100059494</t>
  </si>
  <si>
    <t>1925-20-7693-B0071</t>
  </si>
  <si>
    <t>87-0073973</t>
  </si>
  <si>
    <t>รหัสสินทรัพย์  990100059495</t>
  </si>
  <si>
    <t>1925-20-7693-B0077</t>
  </si>
  <si>
    <t>87-0073974</t>
  </si>
  <si>
    <t>รหัสสินทรัพย์  990100059499</t>
  </si>
  <si>
    <t>1925-20-7693-B0078</t>
  </si>
  <si>
    <t>87-0052039</t>
  </si>
  <si>
    <t>รหัสสินทรัพย์  990100059500</t>
  </si>
  <si>
    <t>1925-20-7693-B0042</t>
  </si>
  <si>
    <t>87-0052045</t>
  </si>
  <si>
    <t>รหัสสินทรัพย์  990100059514</t>
  </si>
  <si>
    <t>1925-20-7693-B0044</t>
  </si>
  <si>
    <t>TES OSTER 1752</t>
  </si>
  <si>
    <t>87-0052046</t>
  </si>
  <si>
    <t>รหัสสินทรัพย์  990100059516</t>
  </si>
  <si>
    <t>กล้องถ่ายภาพระบบดิจิตอล</t>
  </si>
  <si>
    <t>CANON</t>
  </si>
  <si>
    <t>SX130 IS</t>
  </si>
  <si>
    <t>Pic-c44.jpg</t>
  </si>
  <si>
    <t>ZCPO-4150064265</t>
  </si>
  <si>
    <t>87-0073960</t>
  </si>
  <si>
    <t>รหัสสินทรัพย์  990100078579</t>
  </si>
  <si>
    <t>1000-10-1754-L1832 </t>
  </si>
  <si>
    <t>PC TYPE B MONI #CN0FC2377161863IB679 ประกอบด้วย 1.จอแสดงผล  2.ตัวประมวลผลCPU 3.เมาส์  4.คียบอดร์สายPower 5.ที่รองเมาส์ 6.ชุดสายต่อคอม</t>
  </si>
  <si>
    <t>4CCZJ1S </t>
  </si>
  <si>
    <t>67-0079070</t>
  </si>
  <si>
    <t>รหัสสินทรัพย์  111400007035-0000 </t>
  </si>
  <si>
    <t>1000-10-8954-L0858 </t>
  </si>
  <si>
    <t>PRINTER LASER TYPE E  1.ตัวเครื่อง 2.สายPower</t>
  </si>
  <si>
    <t>203742 </t>
  </si>
  <si>
    <t>FUJI XEROX </t>
  </si>
  <si>
    <t>DOCUPRINTC2100 </t>
  </si>
  <si>
    <t>Pic-c47.jpg</t>
  </si>
  <si>
    <t>67-0079075</t>
  </si>
  <si>
    <t>รหัสสินทรัพย์  111400010153-0000 </t>
  </si>
  <si>
    <t>1000-10-8954-L0863 </t>
  </si>
  <si>
    <t>203416 </t>
  </si>
  <si>
    <t>67-0079074</t>
  </si>
  <si>
    <t>รหัสสินทรัพย์  111400010156-0000 </t>
  </si>
  <si>
    <t>1000-111400064220-00 </t>
  </si>
  <si>
    <t>Printer (Laser) TYPE E  1.ตัวเครื่อง 2.สายPower</t>
  </si>
  <si>
    <t>S5309200484 </t>
  </si>
  <si>
    <t>AFICIO SP C231S </t>
  </si>
  <si>
    <t>Pic-c49.jpg</t>
  </si>
  <si>
    <t>ZCPO-5110000621</t>
  </si>
  <si>
    <t>67-0079078</t>
  </si>
  <si>
    <t>รหัสสินทรัพย์  111400064220-0000 </t>
  </si>
  <si>
    <t>1000-111400075080-00 </t>
  </si>
  <si>
    <t>PC มาตรฐาน PC A MONI#ETLR4080171277B6424210 ประกอบด้วย 1.จอแสดงผล  2.ตัวประมวลผลCPU 3.เมาส์  4.คียบอดร์สายPower 5.ที่รองเมาส์ 6.ชุดสายต่อคอม</t>
  </si>
  <si>
    <t>PSVCK03M033E10859634 </t>
  </si>
  <si>
    <t>67-0079079</t>
  </si>
  <si>
    <t>รหัสสินทรัพย์  111400075080-0000 </t>
  </si>
  <si>
    <t>1000-111400075082-00 </t>
  </si>
  <si>
    <t>Notebook มาตรฐาน Notebook Type A ประกอบด้วย 1.ตัวแสดงผล  2.เมาส์  3.สายPower</t>
  </si>
  <si>
    <t>LXV4N03164128093D02000 </t>
  </si>
  <si>
    <t>67-0079080</t>
  </si>
  <si>
    <t>รหัสสินทรัพย์  111400075082-0000 </t>
  </si>
  <si>
    <t>เครื่องวัดอุณหภูมิความชื้นสัมพัทธ์แบบไร้สาย TESTO175 H1</t>
  </si>
  <si>
    <t>1000-111400084937-00 </t>
  </si>
  <si>
    <t>เครื่องวัดอุณหภูมิความชื้นสัมพัทธ์แบบไร้สาย ประกอบด้วย 1.เครื่องวัดอุณหภูมิความชื้นสัมพัทธ์แบบไร้สาย 8 เครื่อง 2.USB cable for computer 2 ชุด</t>
  </si>
  <si>
    <t>ไม่เห็นเครื่องมือ</t>
  </si>
  <si>
    <t>TESTO 175 H1</t>
  </si>
  <si>
    <t>Pic-c52.jpg</t>
  </si>
  <si>
    <t>67-0079081</t>
  </si>
  <si>
    <t>รหัสสินทรัพย์  111400084937-0000 </t>
  </si>
  <si>
    <t>เครื่องควบคุมและส่งข้อมูล (RTU) ยี่ห้อION MOD.7500 </t>
  </si>
  <si>
    <t>1925-20-6490-E0312 </t>
  </si>
  <si>
    <t>อุปกรณ์ควบคุมและส่งข้อมูลมิเตอร์ (RTU) ประกอบด้วย ION MO.7500 RTU#PML-RTU-0297 ,ROUTER ยื่ห้อ ZXYELรุ่นZXYELL ,POWER SUPPLY</t>
  </si>
  <si>
    <t>PML-RTU-0297 </t>
  </si>
  <si>
    <t>ION</t>
  </si>
  <si>
    <t>7500 RTU </t>
  </si>
  <si>
    <t>Pic-c41.jpg</t>
  </si>
  <si>
    <t>67-0079082</t>
  </si>
  <si>
    <t>รหัสสินทรัพย์  111400004482-0000 </t>
  </si>
  <si>
    <t>เครื่องมือวัดค่าก๊าซไวไฟ G-750 </t>
  </si>
  <si>
    <t>1925-20-6679-E0007 </t>
  </si>
  <si>
    <t>เครื่องก๊าซไวไฟ ประกอบด้วย 1.เครื่องมือวัดก๊าซไวไฟ 2.ตัวทำปฎิกริยา 3.สายยาง 4.สายPOWER  5.สายส่งข้อมูล 6.สายสะพาย</t>
  </si>
  <si>
    <t>#03030043 </t>
  </si>
  <si>
    <t>GFG </t>
  </si>
  <si>
    <t>G-750 </t>
  </si>
  <si>
    <t>Pic-c10.jpg</t>
  </si>
  <si>
    <t>67-0079083</t>
  </si>
  <si>
    <t>รหัสสินทรัพย์  111400004843-0000 </t>
  </si>
  <si>
    <t>เครื่องตรวจสอบและบันทึกแรงดันน้ำแบบดิจิตอล JUMO </t>
  </si>
  <si>
    <t>1925-20-6877-E0019 </t>
  </si>
  <si>
    <t>เครื่องตรวจสอบและบันทึกแรงดันน้ำแบบดิจิตอล 1ชุดประกอบด้วย:1.PAPERLESS RECORDER LOGOSCREEN-500, 2.PAPERLESS TRANSMITTER RANGE 0-25 BAR 4 EA, 3.PAPERLESS TRANSMITTER RANGE 0-100 BAR 2 EA</t>
  </si>
  <si>
    <t>74951201003350001 </t>
  </si>
  <si>
    <t>JUMO </t>
  </si>
  <si>
    <t>67-0079085</t>
  </si>
  <si>
    <t>รหัสสินทรัพย์  111400004709-0000 </t>
  </si>
  <si>
    <t>เครื่องมือวัดค่าทางไฟฟ้า MICROVIP3 </t>
  </si>
  <si>
    <t>1925-20-6891-E0087 </t>
  </si>
  <si>
    <t>เครื่องมือวัดค่าทางไฟฟ้า MICROVIP3 ใช้ในการตรวจสอบการใช้ไฟฟ้า(ENERGY ANALYZER) ประกอบด้วย 1.สายวัดแรงดัน 4 เส้น 2.เครื่องวัดค่า 3.กระดาษปริ้น 4.สาย Power  5.สายรัด  6.แคลมป์ขนาด200V/5A จำนวน 3 EA.</t>
  </si>
  <si>
    <t>4575 </t>
  </si>
  <si>
    <t>MICROVIP3 </t>
  </si>
  <si>
    <t>Pic-c7.jpg</t>
  </si>
  <si>
    <t>67-0079086</t>
  </si>
  <si>
    <t>รหัสสินทรัพย์  111400004628-0000 </t>
  </si>
  <si>
    <t>เครื่องมือตรวจวัดมลพิษด้านเสียงและฝุ่น</t>
  </si>
  <si>
    <t>เครื่องมือวัดฝุ่น </t>
  </si>
  <si>
    <t>1925-20-6953-E0002 </t>
  </si>
  <si>
    <t>#0832090 </t>
  </si>
  <si>
    <t>CASELLACEL </t>
  </si>
  <si>
    <t>MICRODUST </t>
  </si>
  <si>
    <t>67-0079087</t>
  </si>
  <si>
    <t>รหัสสินทรัพย์  111400004887-0000 </t>
  </si>
  <si>
    <t>1925-20-7247-L0036 </t>
  </si>
  <si>
    <t>150076EGV </t>
  </si>
  <si>
    <t>67-0079088</t>
  </si>
  <si>
    <t>รหัสสินทรัพย์  111400004579-0000 </t>
  </si>
  <si>
    <t>เครื่องมือวัดค่าและบันทึกประสิทธิภาพการเผาไหม้ KANE MAY 900</t>
  </si>
  <si>
    <t>1925-20-7484-E0019 </t>
  </si>
  <si>
    <t>เครื่องมือวัดค่าและบันทึกประสิทธิภาพการเผาไหม้ประกอบด้วย 1.เครื่องวัดประสิทธิภาพการเผาไหม้ 2.สายพร้อมหัววัด 3.เครื่องPrinter  4.สาย Power 2 เส้น</t>
  </si>
  <si>
    <t>55297121 </t>
  </si>
  <si>
    <t>KM900 </t>
  </si>
  <si>
    <t>Pic-c6.jpg</t>
  </si>
  <si>
    <t>67-0079089</t>
  </si>
  <si>
    <t>รหัสสินทรัพย์  111400004115-0000 </t>
  </si>
  <si>
    <t>เครื่องวัดเสียงแบบแยกความถี่ </t>
  </si>
  <si>
    <t>1925-20-7611-E0018 </t>
  </si>
  <si>
    <t>#073423 </t>
  </si>
  <si>
    <t>CEL440 C1 </t>
  </si>
  <si>
    <t>67-0079090</t>
  </si>
  <si>
    <t>รหัสสินทรัพย์  111400004758-0000 </t>
  </si>
  <si>
    <t>1925-20-8705-L0013 </t>
  </si>
  <si>
    <t>#04209 </t>
  </si>
  <si>
    <t>67-0079091</t>
  </si>
  <si>
    <t>รหัสสินทรัพย์  111400004872-0000 </t>
  </si>
  <si>
    <t>แคลมป์วัดกระแส AC แบบ FLEXIBLE A-100</t>
  </si>
  <si>
    <t>1925-20-8818-E0004 </t>
  </si>
  <si>
    <t>AC FLEXIBLE CURRENT CLAMP ขนาด 100 A.จำนวน 3 ชุด ประกอบด้วย 1.FLEXIBLE CLAMPขนาด200-2000A.จำนวน 3 ตัว 2.ชุดต่อสายสัญญาณ 3.คู่มือ</t>
  </si>
  <si>
    <t>P01#103087 ,P02#144626 ,P03#144636</t>
  </si>
  <si>
    <t>P01.1205.05 ขนาด 200-2000 A.</t>
  </si>
  <si>
    <t>Pic-c19.jpg</t>
  </si>
  <si>
    <t>67-0079092</t>
  </si>
  <si>
    <t>รหัสสินทรัพย์  111400004711-0000</t>
  </si>
  <si>
    <t>1925-20-8818-E0005 </t>
  </si>
  <si>
    <t>P01# 144625  ,P02#143101 ,P03#184849</t>
  </si>
  <si>
    <t>67-0079093</t>
  </si>
  <si>
    <t>รหัสสินทรัพย์  111400004712-0000</t>
  </si>
  <si>
    <t>1000-10-1101-B0040</t>
  </si>
  <si>
    <t>ตู้เย็นไฟฟ้าแบบตั้ง ขนาด 4-5 คิวบิกฟุต</t>
  </si>
  <si>
    <t>TOSHIBA</t>
  </si>
  <si>
    <t>GRA1501</t>
  </si>
  <si>
    <t>รหัสสินทรัพย์  990100004081</t>
  </si>
  <si>
    <t>เครื่องมือ</t>
  </si>
  <si>
    <t>ANEMOMETER FOR AIR VELOCITIES</t>
  </si>
  <si>
    <t>1925-20-8034-00005</t>
  </si>
  <si>
    <t>54612B</t>
  </si>
  <si>
    <t>AIRVELOCITY</t>
  </si>
  <si>
    <t>R595120</t>
  </si>
  <si>
    <t>รหัสสินทรัพย์  990100009445</t>
  </si>
  <si>
    <t>1925-20-7247-B0142</t>
  </si>
  <si>
    <t>87-0074027</t>
  </si>
  <si>
    <t>รหัสสินทรัพย์  990100012437</t>
  </si>
  <si>
    <t>COMPUTER, ELECTRONIC FIELD BOOK (เครื่องบันทึกข้อม ูลอิเลคโทรนิคส์)</t>
  </si>
  <si>
    <t>1000-10-9706-B0010</t>
  </si>
  <si>
    <t>TWC4360M31</t>
  </si>
  <si>
    <t>IPAQH4150</t>
  </si>
  <si>
    <t>รหัสสินทรัพย์  990100013344</t>
  </si>
  <si>
    <t>COMPUTER,WIRELESS LAN ACCESS POINT</t>
  </si>
  <si>
    <t>1000-10-9727-B0023</t>
  </si>
  <si>
    <t>75VF3SACCB8E5</t>
  </si>
  <si>
    <t>3 COM</t>
  </si>
  <si>
    <t>AP8250</t>
  </si>
  <si>
    <t>รหัสสินทรัพย์  990100016013</t>
  </si>
  <si>
    <t>DIGITAL INSULATION TESTER 3-1/2 DIGIT RANGE 2000 M OHM DC 1000 V AC 600 V</t>
  </si>
  <si>
    <t>1925-20-8644-B0023</t>
  </si>
  <si>
    <t>87-0074029</t>
  </si>
  <si>
    <t>รหัสสินทรัพย์  990100016746</t>
  </si>
  <si>
    <t>METER ION6200 (ENERGY METER TESTER 10 MA-5A)</t>
  </si>
  <si>
    <t>1925-20-7138-B0292</t>
  </si>
  <si>
    <t>METER ION6200 (ENERGY METER TESTER 10 MA-5A) ประกอบด้วย 1.มิเตอร์ , 2.ตู้เก็บ</t>
  </si>
  <si>
    <t>PML-METER-0281</t>
  </si>
  <si>
    <t>รหัสสินทรัพย์  990100018804</t>
  </si>
  <si>
    <t>1925-20-7138-B0295</t>
  </si>
  <si>
    <t>PML-METER-0284</t>
  </si>
  <si>
    <t>รหัสสินทรัพย์  990100018805</t>
  </si>
  <si>
    <t>1925-20-7138-B0298</t>
  </si>
  <si>
    <t>PML-METER-0287</t>
  </si>
  <si>
    <t>รหัสสินทรัพย์  990100018806</t>
  </si>
  <si>
    <t>1925-20-7999-B0046</t>
  </si>
  <si>
    <t>87-0073954</t>
  </si>
  <si>
    <t>รหัสสินทรัพย์  990100026297</t>
  </si>
  <si>
    <t>MULTIMETER FLUKE189</t>
  </si>
  <si>
    <t>1925-20-8154-B0338</t>
  </si>
  <si>
    <t>87-0074036</t>
  </si>
  <si>
    <t>รหัสสินทรัพย์  990100028297</t>
  </si>
  <si>
    <t>1000-10-8954-B3900</t>
  </si>
  <si>
    <t>PRINTER,LASER,DESKJET OR BUBLEJET PRINTER 1.ตัวเครื่อง 2.สายPower 3.สาย Link Data 4.Sofware</t>
  </si>
  <si>
    <t>SGFBN08055</t>
  </si>
  <si>
    <t>Pic-c50.jpg</t>
  </si>
  <si>
    <t>รหัสสินทรัพย์  990100034210</t>
  </si>
  <si>
    <t>1000-10-0754-B0584</t>
  </si>
  <si>
    <t>รหัสสินทรัพย์  990100051185</t>
  </si>
  <si>
    <t>1000-10-0754-B0589</t>
  </si>
  <si>
    <t>รหัสสินทรัพย์  990100051191</t>
  </si>
  <si>
    <t>TOOL,MACHANIC TOOL (ชุดเครื่องมือทั่วไปไม่มาตราฐาน ชุดเล็ก)</t>
  </si>
  <si>
    <t>1905-20-1715-B0049</t>
  </si>
  <si>
    <t>TOOL,MACHANIC TOOL (ชุดเครื่องมือทั่วไปไม่มาตราฐาน ชุดเล็ก) จำนวน 16 รายการ</t>
  </si>
  <si>
    <t>รหัสสินทรัพย์  990100059889</t>
  </si>
  <si>
    <t>โทรศัพท์เคลื่อนที่ รับบริจาคจาก AIS</t>
  </si>
  <si>
    <t>Nokia</t>
  </si>
  <si>
    <t>C7</t>
  </si>
  <si>
    <t>-.jpg</t>
  </si>
  <si>
    <t>รหัสสินทรัพย์  990100075803</t>
  </si>
  <si>
    <t>มิเตอร์ VIP  ENERGY</t>
  </si>
  <si>
    <t>Vip - 10171</t>
  </si>
  <si>
    <t>POWER METEER VIP  ENERGY แบบ ติดตั้งกับผนัง</t>
  </si>
  <si>
    <t>Pic-c28.jpg</t>
  </si>
  <si>
    <t>Vip - 11920</t>
  </si>
  <si>
    <t>Vip - 14564</t>
  </si>
  <si>
    <t>Vip - 14124</t>
  </si>
  <si>
    <t>Vip - 14563</t>
  </si>
  <si>
    <t>Vip - 14228</t>
  </si>
  <si>
    <t>Vip - 14369</t>
  </si>
  <si>
    <t>Vip - 14598</t>
  </si>
  <si>
    <t>Vip - 14308</t>
  </si>
  <si>
    <t>Vip - 14234</t>
  </si>
  <si>
    <t>Vip - 14248</t>
  </si>
  <si>
    <t>Vip - 14177</t>
  </si>
  <si>
    <t>Vip - 14208</t>
  </si>
  <si>
    <t>Vip - 14363</t>
  </si>
  <si>
    <t>Vip - 14410</t>
  </si>
  <si>
    <t>Vip - 14309</t>
  </si>
  <si>
    <t>Vip - 14605</t>
  </si>
  <si>
    <t>Vip - 14230</t>
  </si>
  <si>
    <t>Vip - 14387</t>
  </si>
  <si>
    <t>Vip - 14508</t>
  </si>
  <si>
    <t>Vip - 14304</t>
  </si>
  <si>
    <t>Vip - 14180</t>
  </si>
  <si>
    <t>Vip - 14372</t>
  </si>
  <si>
    <t>Vip - 14659</t>
  </si>
  <si>
    <t>Vip - 14395</t>
  </si>
  <si>
    <t>Vip - 14262</t>
  </si>
  <si>
    <t>Vip - 14324</t>
  </si>
  <si>
    <t>Vip - 14139</t>
  </si>
  <si>
    <t>Vip - 14344</t>
  </si>
  <si>
    <t>Vip - 14107</t>
  </si>
  <si>
    <t>Vip - 12744</t>
  </si>
  <si>
    <t>Vip - 14566</t>
  </si>
  <si>
    <t>Vip - 14416</t>
  </si>
  <si>
    <t>Vip - 14655</t>
  </si>
  <si>
    <t>Vip - 14579</t>
  </si>
  <si>
    <t>Vip - 1372</t>
  </si>
  <si>
    <t>Vip - 14587</t>
  </si>
  <si>
    <t>Vip - 14202</t>
  </si>
  <si>
    <t>Vip - 14449</t>
  </si>
  <si>
    <t>Vip - 14231</t>
  </si>
  <si>
    <t>Vip - 14233</t>
  </si>
  <si>
    <t>Vip - 14237</t>
  </si>
  <si>
    <t>Vip - 14633</t>
  </si>
  <si>
    <t>Vip - 14213</t>
  </si>
  <si>
    <t>Vip - 14567</t>
  </si>
  <si>
    <t>Vip - 14561</t>
  </si>
  <si>
    <t>Vip - 14559</t>
  </si>
  <si>
    <t>เครื่องใช้งานด้านแปลงหรือส่งสัญญาณ</t>
  </si>
  <si>
    <t>Switching Power Supply</t>
  </si>
  <si>
    <t>Switching Power Supply ประกอบด้วย 1.Power Supply 2.แผ่นฐานรองยึด 2 ชิ้น 3.เกลียวปล่อย 4 ตัว</t>
  </si>
  <si>
    <t>RP 9632574</t>
  </si>
  <si>
    <t>Reign Power</t>
  </si>
  <si>
    <t>PWR 243</t>
  </si>
  <si>
    <t>Pic-c29.jpg</t>
  </si>
  <si>
    <t>RP 9632800</t>
  </si>
  <si>
    <t>RP 9632605</t>
  </si>
  <si>
    <t>ถูกส่งมอบให้นปค.กับ กต. ตามใบส่งมอบ กฟผ.-พด.4287 เลขที่ 357159 กับ 357158</t>
  </si>
  <si>
    <t>RP 9632614</t>
  </si>
  <si>
    <t>RP 9632809</t>
  </si>
  <si>
    <t xml:space="preserve">ตัวแปลงสัญญาณRS -232 to RS-422/RS-485 </t>
  </si>
  <si>
    <t>ตัวแปลงสัญญาณ ประกอบด้วย 1.Adam 4520 2.แผ่นฐานรองยึด 3.คู่มือ</t>
  </si>
  <si>
    <t>L9686136</t>
  </si>
  <si>
    <t>Industrial</t>
  </si>
  <si>
    <t>Adam 4520</t>
  </si>
  <si>
    <t>Pic-c30.jpg</t>
  </si>
  <si>
    <t>ถูกส่งมอบให้นปคกับ กต ตามใบส่งมอบ กฟผ.-พด.4287 เลขที่ 357159 กับ 357158</t>
  </si>
  <si>
    <t>L9686070</t>
  </si>
  <si>
    <t>L9686056</t>
  </si>
  <si>
    <t>L9686143</t>
  </si>
  <si>
    <t>L9686065</t>
  </si>
  <si>
    <t xml:space="preserve">ตัวแปลงสัญญาณRS-485 </t>
  </si>
  <si>
    <t>Adam 4011  Input mV,V,mA output  RS-485 ประกอบด้วย 1.Adam 4011 2.แผ่นฐานรองยึด</t>
  </si>
  <si>
    <t>M 9685877</t>
  </si>
  <si>
    <t>Adam 4011</t>
  </si>
  <si>
    <t>Pic-c31.jpg</t>
  </si>
  <si>
    <t>M 9685873</t>
  </si>
  <si>
    <t>M 9685867</t>
  </si>
  <si>
    <t>M 9685878</t>
  </si>
  <si>
    <t>M 9685862</t>
  </si>
  <si>
    <t>M 9685871</t>
  </si>
  <si>
    <t>M 9685872</t>
  </si>
  <si>
    <t>M 9685866</t>
  </si>
  <si>
    <t>M 9685876</t>
  </si>
  <si>
    <t>M 9685868</t>
  </si>
  <si>
    <t>ตัวส่งสัญญาณการตัดต่อหน้าContacts</t>
  </si>
  <si>
    <t>Adam 4060  Input RS-485 output  Relay Contacts ประกอบด้วย 1.Adam 4060 2.แผ่นฐานรองยึด</t>
  </si>
  <si>
    <t>L9552059</t>
  </si>
  <si>
    <t>Adam 4060</t>
  </si>
  <si>
    <t>Pic-c32.jpg</t>
  </si>
  <si>
    <t>L9552070</t>
  </si>
  <si>
    <t>L9552053</t>
  </si>
  <si>
    <t>L9552048</t>
  </si>
  <si>
    <t>L9552007</t>
  </si>
  <si>
    <t xml:space="preserve">PC 485  BOAD ใช้แปลงสัญญาณRS-485 </t>
  </si>
  <si>
    <t>EL371/2</t>
  </si>
  <si>
    <t>Pic-c33.jpg</t>
  </si>
  <si>
    <t>PC 485  BOAD ใช้แปลงสัญญาณRS-486</t>
  </si>
  <si>
    <t>PC 485  BOAD ใช้แปลงสัญญาณRS-487</t>
  </si>
  <si>
    <t>PC 485  BOAD ใช้แปลงสัญญาณRS-488</t>
  </si>
  <si>
    <t>PC 485  BOAD ใช้แปลงสัญญาณRS-489</t>
  </si>
  <si>
    <t>PC 485  BOAD ใช้แปลงสัญญาณRS-490</t>
  </si>
  <si>
    <t>PC 485  BOAD ใช้แปลงสัญญาณRS-491</t>
  </si>
  <si>
    <t>PC 485  BOAD ใช้แปลงสัญญาณRS-492</t>
  </si>
  <si>
    <t>PC 485  BOAD ใช้แปลงสัญญาณRS-493</t>
  </si>
  <si>
    <t>PC 485  BOAD ใช้แปลงสัญญาณRS-494</t>
  </si>
  <si>
    <t>PC 485  BOAD ใช้แปลงสัญญาณRS-495</t>
  </si>
  <si>
    <t>PC 485  BOAD ใช้แปลงสัญญาณRS-496</t>
  </si>
  <si>
    <t>PC 485  BOAD ใช้แปลงสัญญาณRS-497</t>
  </si>
  <si>
    <t>PC 485  BOAD ใช้แปลงสัญญาณRS-498</t>
  </si>
  <si>
    <t>PC 485  BOAD ใช้แปลงสัญญาณRS-499</t>
  </si>
  <si>
    <t>PC 485  BOAD ใช้แปลงสัญญาณRS-500</t>
  </si>
  <si>
    <t>PC 485  BOAD ใช้แปลงสัญญาณRS-501</t>
  </si>
  <si>
    <t>PC 485  BOAD ใช้แปลงสัญญาณRS-502</t>
  </si>
  <si>
    <t>PC 485  BOAD ใช้แปลงสัญญาณRS-503</t>
  </si>
  <si>
    <t>PC 485  BOAD ใช้แปลงสัญญาณRS-504</t>
  </si>
  <si>
    <t>PC 485  BOAD ใช้แปลงสัญญาณRS-505</t>
  </si>
  <si>
    <t>PC 485  BOAD ใช้แปลงสัญญาณRS-506</t>
  </si>
  <si>
    <t>PC 485  BOAD ใช้แปลงสัญญาณRS-507</t>
  </si>
  <si>
    <t>PC 485  BOAD ใช้แปลงสัญญาณRS-508</t>
  </si>
  <si>
    <t>PC 485  BOAD ใช้แปลงสัญญาณRS-509</t>
  </si>
  <si>
    <t>PC 485  BOAD ใช้แปลงสัญญาณRS-510</t>
  </si>
  <si>
    <t>PC 485  BOAD ใช้แปลงสัญญาณRS-511</t>
  </si>
  <si>
    <t>PC 485  BOAD ใช้แปลงสัญญาณRS-512</t>
  </si>
  <si>
    <t>PC 485  BOAD ใช้แปลงสัญญาณRS-513</t>
  </si>
  <si>
    <t>PC 485  BOAD ใช้แปลงสัญญาณRS-514</t>
  </si>
  <si>
    <t>ตัวขยายสัญญาณRRPEATER 243</t>
  </si>
  <si>
    <t>RRPEATER 243 ใช้ขยายสัญญาณ</t>
  </si>
  <si>
    <t>RRPEATER 243</t>
  </si>
  <si>
    <t>Pic-c34.jpg</t>
  </si>
  <si>
    <t>RRPEATER 244</t>
  </si>
  <si>
    <t>ตัวถอดรหัสVIP 32</t>
  </si>
  <si>
    <t>HARD LOCK  VIP 32</t>
  </si>
  <si>
    <t>VIP-32-00001</t>
  </si>
  <si>
    <t>VIP 32</t>
  </si>
  <si>
    <t>Pic-c35.jpg</t>
  </si>
  <si>
    <t>VIP-32-00002</t>
  </si>
  <si>
    <t>VIP-32-00009</t>
  </si>
  <si>
    <t>VIP-32-00011</t>
  </si>
  <si>
    <t>VIP-32-00012</t>
  </si>
  <si>
    <t>VIP-32-00016</t>
  </si>
  <si>
    <t>VIP-32-00017</t>
  </si>
  <si>
    <t>VIP-32-00018</t>
  </si>
  <si>
    <t>VIP-32-00019</t>
  </si>
  <si>
    <t>VIP-32-00021</t>
  </si>
  <si>
    <t>Serial  Code 21 อยู่กับ Compฯ ตรรวจวัดพลังงาน</t>
  </si>
  <si>
    <t>VIP-32-00025</t>
  </si>
  <si>
    <t>VIP-32-00027</t>
  </si>
  <si>
    <t>VIP-32-00029</t>
  </si>
  <si>
    <t>VIP-32-00030</t>
  </si>
  <si>
    <t>VIP-32-00038</t>
  </si>
  <si>
    <t>VIP-32-00054</t>
  </si>
  <si>
    <t>VIP-32-00055</t>
  </si>
  <si>
    <t>VIP-32-00060</t>
  </si>
  <si>
    <t>ตัวถอดรหัสVIP247</t>
  </si>
  <si>
    <t>HARD LOCK  VIP 247</t>
  </si>
  <si>
    <t>VIP-247-00001</t>
  </si>
  <si>
    <t>VIP 248</t>
  </si>
  <si>
    <t>Pic-c36.jpg</t>
  </si>
  <si>
    <t>VIP-247-00002</t>
  </si>
  <si>
    <t>VIP-247-00003</t>
  </si>
  <si>
    <t>VIP-247-00004</t>
  </si>
  <si>
    <t>VIP-247-00005</t>
  </si>
  <si>
    <t>VIP-247-00006</t>
  </si>
  <si>
    <t>VIP-247-00007</t>
  </si>
  <si>
    <t>VIP-247-00008</t>
  </si>
  <si>
    <t>VIP-247-00009</t>
  </si>
  <si>
    <t>VIP-247-00010</t>
  </si>
  <si>
    <t>VIP-247-00017</t>
  </si>
  <si>
    <t>เครื่องมือไฟฟ้าใช้งานด้านคล้อง BusBar</t>
  </si>
  <si>
    <t>แคลมป์วัดกระแส AC แบบตัวC ขนาด 200 A</t>
  </si>
  <si>
    <t>Current Transformer ขนาด 200/5 A.</t>
  </si>
  <si>
    <t>CT200-00001</t>
  </si>
  <si>
    <t>CT200</t>
  </si>
  <si>
    <t>Pic-c37.jpg</t>
  </si>
  <si>
    <t>CT200-00002</t>
  </si>
  <si>
    <t>CT200-00003</t>
  </si>
  <si>
    <t>CT200-00004</t>
  </si>
  <si>
    <t>CT200-00005</t>
  </si>
  <si>
    <t>CT200-00006</t>
  </si>
  <si>
    <t>CT200-00007</t>
  </si>
  <si>
    <t>CT200-00008</t>
  </si>
  <si>
    <t>CT200-00009</t>
  </si>
  <si>
    <t>CT200-00010</t>
  </si>
  <si>
    <t>CT200-00011</t>
  </si>
  <si>
    <t>CT200-00012</t>
  </si>
  <si>
    <t>CT200-00013</t>
  </si>
  <si>
    <t>CT200-00014</t>
  </si>
  <si>
    <t>CT200-00015</t>
  </si>
  <si>
    <t>CT200-00016</t>
  </si>
  <si>
    <t>CT200-00017</t>
  </si>
  <si>
    <t>CT200-00018</t>
  </si>
  <si>
    <t>CT200-00019</t>
  </si>
  <si>
    <t>CT200-00020</t>
  </si>
  <si>
    <t>CT200-00021</t>
  </si>
  <si>
    <t>CT200-00022</t>
  </si>
  <si>
    <t>CT200-00023</t>
  </si>
  <si>
    <t>CT200-00024</t>
  </si>
  <si>
    <t>CT200-00025</t>
  </si>
  <si>
    <t>CT200-00026</t>
  </si>
  <si>
    <t>CT200-00027</t>
  </si>
  <si>
    <t>CT200-00028</t>
  </si>
  <si>
    <t>CT200-00029</t>
  </si>
  <si>
    <t>CT200-00030</t>
  </si>
  <si>
    <t>CT200-00031</t>
  </si>
  <si>
    <t>CT200-00032</t>
  </si>
  <si>
    <t>CT200-00033</t>
  </si>
  <si>
    <t>CT200-00034</t>
  </si>
  <si>
    <t>CT200-00035</t>
  </si>
  <si>
    <t>CT200-00036</t>
  </si>
  <si>
    <t>CT200-00037</t>
  </si>
  <si>
    <t>CT200-00038</t>
  </si>
  <si>
    <t>CT200-00039</t>
  </si>
  <si>
    <t>CT200-00040</t>
  </si>
  <si>
    <t>CT200-00041</t>
  </si>
  <si>
    <t>CT200-00042</t>
  </si>
  <si>
    <t>CT200-00043</t>
  </si>
  <si>
    <t>CT200-00044</t>
  </si>
  <si>
    <t>แคลมป์วัดกระแส AC แบบตัวC ขนาด 500 A</t>
  </si>
  <si>
    <t>Current Transformer ขนาด 500/5 A.</t>
  </si>
  <si>
    <t>CT500-00001</t>
  </si>
  <si>
    <t>CT500</t>
  </si>
  <si>
    <t>CT500-00002</t>
  </si>
  <si>
    <t>CT500-00003</t>
  </si>
  <si>
    <t>CT500-00004</t>
  </si>
  <si>
    <t>CT500-00005</t>
  </si>
  <si>
    <t>CT500-00006</t>
  </si>
  <si>
    <t>CT500-00007</t>
  </si>
  <si>
    <t>CT500-00008</t>
  </si>
  <si>
    <t>CT500-00009</t>
  </si>
  <si>
    <t>CT500-00010</t>
  </si>
  <si>
    <t>CT500-00011</t>
  </si>
  <si>
    <t>CT500-00012</t>
  </si>
  <si>
    <t>CT500-00013</t>
  </si>
  <si>
    <t>CT500-00014</t>
  </si>
  <si>
    <t>CT500-00015</t>
  </si>
  <si>
    <t>CT500-00016</t>
  </si>
  <si>
    <t>CT500-00017</t>
  </si>
  <si>
    <t>CT500-00018</t>
  </si>
  <si>
    <t>CT500-00019</t>
  </si>
  <si>
    <t>CT500-00020</t>
  </si>
  <si>
    <t>CT500-00021</t>
  </si>
  <si>
    <t>CT500-00022</t>
  </si>
  <si>
    <t>CT500-00023</t>
  </si>
  <si>
    <t>CT500-00024</t>
  </si>
  <si>
    <t>CT500-00025</t>
  </si>
  <si>
    <t>CT500-00026</t>
  </si>
  <si>
    <t>CT500-00027</t>
  </si>
  <si>
    <t>CT500-00028</t>
  </si>
  <si>
    <t>CT500-00029</t>
  </si>
  <si>
    <t>CT500-00030</t>
  </si>
  <si>
    <t>แคลมป์วัดกระแส AC แบบตัวC ขนาด 1000 A</t>
  </si>
  <si>
    <t>Current Transformer ขนาด 1000/5 A.</t>
  </si>
  <si>
    <t>CT1000-00001</t>
  </si>
  <si>
    <t>CT1000</t>
  </si>
  <si>
    <t>CT1000-00002</t>
  </si>
  <si>
    <t>CT1000-00003</t>
  </si>
  <si>
    <t>CT1000-00004</t>
  </si>
  <si>
    <t>CT1000-00005</t>
  </si>
  <si>
    <t>CT1000-00006</t>
  </si>
  <si>
    <t>CT1000-00007</t>
  </si>
  <si>
    <t>CT1000-00008</t>
  </si>
  <si>
    <t>CT1000-00009</t>
  </si>
  <si>
    <t>CT1000-00010</t>
  </si>
  <si>
    <t>CT1000-00011</t>
  </si>
  <si>
    <t>CT1000-00012</t>
  </si>
  <si>
    <t>CT1000-00013</t>
  </si>
  <si>
    <t>CT1000-00014</t>
  </si>
  <si>
    <t>CT1000-00015</t>
  </si>
  <si>
    <t>CT1000-00016</t>
  </si>
  <si>
    <t>CT1000-00017</t>
  </si>
  <si>
    <t>CT1000-00018</t>
  </si>
  <si>
    <t>CT1000-00019</t>
  </si>
  <si>
    <t>CT1000-00020</t>
  </si>
  <si>
    <t>CT1000-00021</t>
  </si>
  <si>
    <t>CT1000-00022</t>
  </si>
  <si>
    <t>CT1000-00023</t>
  </si>
  <si>
    <t>CT1000-00024</t>
  </si>
  <si>
    <t>CT1000-00025</t>
  </si>
  <si>
    <t>CT1000-00026</t>
  </si>
  <si>
    <t>CT1000-00027</t>
  </si>
  <si>
    <t>CT1000-00028</t>
  </si>
  <si>
    <t>CT1000-00029</t>
  </si>
  <si>
    <t>CT1000-00030</t>
  </si>
  <si>
    <t>CT1000-00031</t>
  </si>
  <si>
    <t>CT1000-00032</t>
  </si>
  <si>
    <t>CT1000-00033</t>
  </si>
  <si>
    <t>CT1000-00034</t>
  </si>
  <si>
    <t>CT1000-00035</t>
  </si>
  <si>
    <t>CT1000-00036</t>
  </si>
  <si>
    <t>แคลมป์วัดกระแส AC แบบตัวC ขนาด 3000 A</t>
  </si>
  <si>
    <t>Current Transformer ขนาด 3000/5 A.</t>
  </si>
  <si>
    <t>CT3000-00001</t>
  </si>
  <si>
    <t>CT3000</t>
  </si>
  <si>
    <t>CT3000-00002</t>
  </si>
  <si>
    <t>CT3000-00003</t>
  </si>
  <si>
    <t>CT3000-00004</t>
  </si>
  <si>
    <t>CT3000-00005</t>
  </si>
  <si>
    <t>CT3000-00006</t>
  </si>
  <si>
    <t>CT3000-00007</t>
  </si>
  <si>
    <t>CT3000-00008</t>
  </si>
  <si>
    <t>CT3000-00009</t>
  </si>
  <si>
    <t>CT3000-00010</t>
  </si>
  <si>
    <t>CT3000-00011</t>
  </si>
  <si>
    <t>CT3000-00012</t>
  </si>
  <si>
    <t>CT3000-00013</t>
  </si>
  <si>
    <t>CT3000-00014</t>
  </si>
  <si>
    <t>CT3000-00015</t>
  </si>
  <si>
    <t>CT3000-00016</t>
  </si>
  <si>
    <t>CT3000-00017</t>
  </si>
  <si>
    <t>CT3000-00018</t>
  </si>
  <si>
    <t>CT3000-00019</t>
  </si>
  <si>
    <t>CT3000-00020</t>
  </si>
  <si>
    <t>CT3000-00021</t>
  </si>
  <si>
    <t>CT3000-00022</t>
  </si>
  <si>
    <t>CT3000-00023</t>
  </si>
  <si>
    <t>CT3000-00024</t>
  </si>
  <si>
    <t>CT3000-00025</t>
  </si>
  <si>
    <t>CT3000-00026</t>
  </si>
  <si>
    <t>CT3000-00027</t>
  </si>
  <si>
    <t>CT3000-00028</t>
  </si>
  <si>
    <t>CT3000-00029</t>
  </si>
  <si>
    <t>CT3000-00030</t>
  </si>
  <si>
    <t>CT3000-00031</t>
  </si>
  <si>
    <t>CT3000-00032</t>
  </si>
  <si>
    <t>CT3000-00033</t>
  </si>
  <si>
    <t>CT3000-00034</t>
  </si>
  <si>
    <t>CT3000-00035</t>
  </si>
  <si>
    <t>CT3000-00036</t>
  </si>
  <si>
    <t>CT3000-00037</t>
  </si>
  <si>
    <t>CT3000-00038</t>
  </si>
  <si>
    <t>CT3000-00039</t>
  </si>
  <si>
    <t>CT3000-00040</t>
  </si>
  <si>
    <t>CT3000-00041</t>
  </si>
  <si>
    <t>CT3000-00042</t>
  </si>
  <si>
    <t>CT3000-00043</t>
  </si>
  <si>
    <t>CT3000-00044</t>
  </si>
  <si>
    <t>CT3000-00045</t>
  </si>
  <si>
    <t>CT3000-00046</t>
  </si>
  <si>
    <t>CT3000-00047</t>
  </si>
  <si>
    <t>CT3000-00048</t>
  </si>
  <si>
    <t>CT3000-00049</t>
  </si>
  <si>
    <t>CT3000-00050</t>
  </si>
  <si>
    <t>CT3000-00051</t>
  </si>
  <si>
    <t>CT3000-00052</t>
  </si>
  <si>
    <t>CT3000-00053</t>
  </si>
  <si>
    <t>CT3000-00054</t>
  </si>
  <si>
    <t>CT3000-00055</t>
  </si>
  <si>
    <t>CT3000-00056</t>
  </si>
  <si>
    <t>CT3000-00057</t>
  </si>
  <si>
    <t>หมวกนิรภัย(AOSafety)</t>
  </si>
  <si>
    <t>AOS-00001</t>
  </si>
  <si>
    <t>หมวกนิรภัย(AOSafety) สีขาว</t>
  </si>
  <si>
    <t>AOSafety</t>
  </si>
  <si>
    <t>Pic-c38.jpg</t>
  </si>
  <si>
    <t>AOS-00002</t>
  </si>
  <si>
    <t>AOS-00003</t>
  </si>
  <si>
    <t>AOS-00004</t>
  </si>
  <si>
    <t>แว่นตา (Aersite)</t>
  </si>
  <si>
    <t>AER-00001</t>
  </si>
  <si>
    <t>แว่นตา (Aersite) ป้องกันเศษผงเข้าตา</t>
  </si>
  <si>
    <t>Aersite</t>
  </si>
  <si>
    <t>Pic-c39.jpg</t>
  </si>
  <si>
    <t>AER-00002</t>
  </si>
  <si>
    <t>AER-00003</t>
  </si>
  <si>
    <t>ชุดถุงมือกันไฟฟ้า (KCL)</t>
  </si>
  <si>
    <t>KCL-00001</t>
  </si>
  <si>
    <t>ชุดถุงมือกันไฟฟ้า (KCL) ชนิดยางสีแดง</t>
  </si>
  <si>
    <t>KCL</t>
  </si>
  <si>
    <t>Pic-c40.jpg</t>
  </si>
  <si>
    <t>KCL-00002</t>
  </si>
  <si>
    <t>KCL-00003</t>
  </si>
  <si>
    <t>1000-111400084937-00ตัวที่1</t>
  </si>
  <si>
    <t>S/N : 40305617</t>
  </si>
  <si>
    <t>รหัสสินทรัพย์  1000-111400084937-00</t>
  </si>
  <si>
    <t>1000-111400084937-00ตัวที่2</t>
  </si>
  <si>
    <t>S/N : 40305599</t>
  </si>
  <si>
    <t>1000-111400084937-00ตัวที่3</t>
  </si>
  <si>
    <t>S/N : 40305608</t>
  </si>
  <si>
    <t>1000-111400084937-00ตัวที่4</t>
  </si>
  <si>
    <t>S/N : 40305610</t>
  </si>
  <si>
    <t>1000-111400084937-00ตัวที่5</t>
  </si>
  <si>
    <t>S/N : 40305593</t>
  </si>
  <si>
    <t>1000-111400084937-00ตัวที่6</t>
  </si>
  <si>
    <t>S/N : 40306353</t>
  </si>
  <si>
    <t>1000-111400084937-00ตัวที่7</t>
  </si>
  <si>
    <t>S/N : 40306094</t>
  </si>
  <si>
    <t>1000-111400084937-00ตัวที่8</t>
  </si>
  <si>
    <t>S/N : 40306356</t>
  </si>
  <si>
    <t>sdfsdf</t>
  </si>
  <si>
    <t>SwcPS - RP 9632574</t>
  </si>
  <si>
    <t>SwcPS - RP 9632800</t>
  </si>
  <si>
    <t>SwcPS - RP 9632605</t>
  </si>
  <si>
    <t>SwcPS - RP 9632614</t>
  </si>
  <si>
    <t>SwcPS - RP 9632809</t>
  </si>
  <si>
    <t>IDC - L9686136</t>
  </si>
  <si>
    <t>IDC - L9686070</t>
  </si>
  <si>
    <t>IDC - L9686056</t>
  </si>
  <si>
    <t>IDC - L9686143</t>
  </si>
  <si>
    <t>IDC - L9686065</t>
  </si>
  <si>
    <t>IDC - M 9685877</t>
  </si>
  <si>
    <t>IDC - M 9685873</t>
  </si>
  <si>
    <t>IDC - M 9685867</t>
  </si>
  <si>
    <t>IDC - M 9685878</t>
  </si>
  <si>
    <t>IDC - M 9685862</t>
  </si>
  <si>
    <t>IDC - M 9685871</t>
  </si>
  <si>
    <t>IDC - M 9685872</t>
  </si>
  <si>
    <t>IDC - M 9685866</t>
  </si>
  <si>
    <t>IDC - M 9685876</t>
  </si>
  <si>
    <t>IDC - M 9685868</t>
  </si>
  <si>
    <t>IDC - L9552059</t>
  </si>
  <si>
    <t>IDC - L9552070</t>
  </si>
  <si>
    <t>IDC - L9552053</t>
  </si>
  <si>
    <t>IDC - L9552048</t>
  </si>
  <si>
    <t>IDC - L9552007</t>
  </si>
  <si>
    <t>PC - 1531</t>
  </si>
  <si>
    <t>PC - 1533</t>
  </si>
  <si>
    <t>PC - 1537</t>
  </si>
  <si>
    <t>PC - 1540</t>
  </si>
  <si>
    <t>PC - 1542</t>
  </si>
  <si>
    <t>PC - 1545</t>
  </si>
  <si>
    <t>PC - 1554</t>
  </si>
  <si>
    <t>PC - 1638</t>
  </si>
  <si>
    <t>PC - 1639</t>
  </si>
  <si>
    <t>PC - 1644</t>
  </si>
  <si>
    <t>PC - 1645</t>
  </si>
  <si>
    <t>PC - 1646</t>
  </si>
  <si>
    <t>PC - 1648</t>
  </si>
  <si>
    <t>PC - 1650</t>
  </si>
  <si>
    <t>PC - 1653</t>
  </si>
  <si>
    <t>PC - 1658</t>
  </si>
  <si>
    <t>PC - 1663</t>
  </si>
  <si>
    <t>PC - 1668</t>
  </si>
  <si>
    <t>PC - 1667</t>
  </si>
  <si>
    <t>PC - 1684</t>
  </si>
  <si>
    <t>PC - 1310</t>
  </si>
  <si>
    <t>PC - 1549</t>
  </si>
  <si>
    <t>PC - 1311</t>
  </si>
  <si>
    <t>PC - 1345</t>
  </si>
  <si>
    <t>PC - 1641</t>
  </si>
  <si>
    <t>PC - 1353</t>
  </si>
  <si>
    <t>PC - 1313</t>
  </si>
  <si>
    <t>PC - 1324</t>
  </si>
  <si>
    <t>PC - 1339</t>
  </si>
  <si>
    <t>PC - 1530</t>
  </si>
  <si>
    <t>RPT - 1064</t>
  </si>
  <si>
    <t>RPT - 1082</t>
  </si>
  <si>
    <t>HL - VIP-32-00001</t>
  </si>
  <si>
    <t>HL - VIP-32-00002</t>
  </si>
  <si>
    <t>HL - VIP-32-00009</t>
  </si>
  <si>
    <t>HL - VIP-32-00011</t>
  </si>
  <si>
    <t>HL - VIP-32-00012</t>
  </si>
  <si>
    <t>HL - VIP-32-00016</t>
  </si>
  <si>
    <t>HL - VIP-32-00017</t>
  </si>
  <si>
    <t>HL - VIP-32-00018</t>
  </si>
  <si>
    <t>HL - VIP-32-00019</t>
  </si>
  <si>
    <t>HL - VIP-32-00021</t>
  </si>
  <si>
    <t>HL - VIP-32-00025</t>
  </si>
  <si>
    <t>HL - VIP-32-00027</t>
  </si>
  <si>
    <t>HL - VIP-32-00029</t>
  </si>
  <si>
    <t>HL - VIP-32-00030</t>
  </si>
  <si>
    <t>HL - VIP-32-00038</t>
  </si>
  <si>
    <t>HL - VIP-32-00054</t>
  </si>
  <si>
    <t>HL - VIP-32-00055</t>
  </si>
  <si>
    <t>HL - VIP-32-00060</t>
  </si>
  <si>
    <t>HL - VIP-247-00001</t>
  </si>
  <si>
    <t>HL - VIP-247-00002</t>
  </si>
  <si>
    <t>HL - VIP-247-00003</t>
  </si>
  <si>
    <t>HL - VIP-247-00004</t>
  </si>
  <si>
    <t>HL - VIP-247-00005</t>
  </si>
  <si>
    <t>HL - VIP-247-00006</t>
  </si>
  <si>
    <t>HL - VIP-247-00007</t>
  </si>
  <si>
    <t>HL - VIP-247-00008</t>
  </si>
  <si>
    <t>HL - VIP-247-00009</t>
  </si>
  <si>
    <t>HL - VIP-247-00010</t>
  </si>
  <si>
    <t>HL - VIP-247-00017</t>
  </si>
  <si>
    <t>ECT - CT200-00001</t>
  </si>
  <si>
    <t>ECT - CT200-00002</t>
  </si>
  <si>
    <t>ECT - CT200-00003</t>
  </si>
  <si>
    <t>ECT - CT200-00004</t>
  </si>
  <si>
    <t>ECT - CT200-00005</t>
  </si>
  <si>
    <t>ECT - CT200-00006</t>
  </si>
  <si>
    <t>ECT - CT200-00007</t>
  </si>
  <si>
    <t>ECT - CT200-00008</t>
  </si>
  <si>
    <t>ECT - CT200-00009</t>
  </si>
  <si>
    <t>ECT - CT200-00010</t>
  </si>
  <si>
    <t>ECT - CT200-00011</t>
  </si>
  <si>
    <t>ECT - CT200-00012</t>
  </si>
  <si>
    <t>ECT - CT200-00013</t>
  </si>
  <si>
    <t>ECT - CT200-00014</t>
  </si>
  <si>
    <t>ECT - CT200-00015</t>
  </si>
  <si>
    <t>ECT - CT200-00016</t>
  </si>
  <si>
    <t>ECT - CT200-00017</t>
  </si>
  <si>
    <t>ECT - CT200-00018</t>
  </si>
  <si>
    <t>ECT - CT200-00019</t>
  </si>
  <si>
    <t>ECT - CT200-00020</t>
  </si>
  <si>
    <t>ECT - CT200-00021</t>
  </si>
  <si>
    <t>ECT - CT200-00022</t>
  </si>
  <si>
    <t>ECT - CT200-00023</t>
  </si>
  <si>
    <t>ECT - CT200-00024</t>
  </si>
  <si>
    <t>ECT - CT200-00025</t>
  </si>
  <si>
    <t>ECT - CT200-00026</t>
  </si>
  <si>
    <t>ECT - CT200-00027</t>
  </si>
  <si>
    <t>ECT - CT200-00028</t>
  </si>
  <si>
    <t>ECT - CT200-00029</t>
  </si>
  <si>
    <t>ECT - CT200-00030</t>
  </si>
  <si>
    <t>ECT - CT200-00031</t>
  </si>
  <si>
    <t>ECT - CT200-00032</t>
  </si>
  <si>
    <t>ECT - CT200-00033</t>
  </si>
  <si>
    <t>ECT - CT200-00034</t>
  </si>
  <si>
    <t>ECT - CT200-00035</t>
  </si>
  <si>
    <t>ECT - CT200-00036</t>
  </si>
  <si>
    <t>ECT - CT200-00037</t>
  </si>
  <si>
    <t>ECT - CT200-00038</t>
  </si>
  <si>
    <t>ECT - CT200-00039</t>
  </si>
  <si>
    <t>ECT - CT200-00040</t>
  </si>
  <si>
    <t>ECT - CT200-00041</t>
  </si>
  <si>
    <t>ECT - CT200-00042</t>
  </si>
  <si>
    <t>ECT - CT200-00043</t>
  </si>
  <si>
    <t>ECT - CT200-00044</t>
  </si>
  <si>
    <t>ECT - CT500-00001</t>
  </si>
  <si>
    <t>ECT - CT500-00002</t>
  </si>
  <si>
    <t>ECT - CT500-00003</t>
  </si>
  <si>
    <t>ECT - CT500-00004</t>
  </si>
  <si>
    <t>ECT - CT500-00005</t>
  </si>
  <si>
    <t>ECT - CT500-00006</t>
  </si>
  <si>
    <t>ECT - CT500-00007</t>
  </si>
  <si>
    <t>ECT - CT500-00008</t>
  </si>
  <si>
    <t>ECT - CT500-00009</t>
  </si>
  <si>
    <t>ECT - CT500-00010</t>
  </si>
  <si>
    <t>ECT - CT500-00011</t>
  </si>
  <si>
    <t>ECT - CT500-00012</t>
  </si>
  <si>
    <t>ECT - CT500-00013</t>
  </si>
  <si>
    <t>ECT - CT500-00014</t>
  </si>
  <si>
    <t>ECT - CT500-00015</t>
  </si>
  <si>
    <t>ECT - CT500-00016</t>
  </si>
  <si>
    <t>ECT - CT500-00017</t>
  </si>
  <si>
    <t>ECT - CT500-00018</t>
  </si>
  <si>
    <t>ECT - CT500-00019</t>
  </si>
  <si>
    <t>ECT - CT500-00020</t>
  </si>
  <si>
    <t>ECT - CT500-00021</t>
  </si>
  <si>
    <t>ECT - CT500-00022</t>
  </si>
  <si>
    <t>ECT - CT500-00023</t>
  </si>
  <si>
    <t>ECT - CT500-00024</t>
  </si>
  <si>
    <t>ECT - CT500-00025</t>
  </si>
  <si>
    <t>ECT - CT500-00026</t>
  </si>
  <si>
    <t>ECT - CT500-00027</t>
  </si>
  <si>
    <t>ECT - CT500-00028</t>
  </si>
  <si>
    <t>ECT - CT500-00029</t>
  </si>
  <si>
    <t>ECT - CT500-00030</t>
  </si>
  <si>
    <t>ECT - CT1000-00001</t>
  </si>
  <si>
    <t>ECT - CT1000-00002</t>
  </si>
  <si>
    <t>ECT - CT1000-00003</t>
  </si>
  <si>
    <t>ECT - CT1000-00004</t>
  </si>
  <si>
    <t>ECT - CT1000-00005</t>
  </si>
  <si>
    <t>ECT - CT1000-00006</t>
  </si>
  <si>
    <t>ECT - CT1000-00007</t>
  </si>
  <si>
    <t>ECT - CT1000-00008</t>
  </si>
  <si>
    <t>ECT - CT1000-00009</t>
  </si>
  <si>
    <t>ECT - CT1000-00010</t>
  </si>
  <si>
    <t>ECT - CT1000-00011</t>
  </si>
  <si>
    <t>ECT - CT1000-00012</t>
  </si>
  <si>
    <t>ECT - CT1000-00013</t>
  </si>
  <si>
    <t>ECT - CT1000-00014</t>
  </si>
  <si>
    <t>ECT - CT1000-00015</t>
  </si>
  <si>
    <t>ECT - CT1000-00016</t>
  </si>
  <si>
    <t>ECT - CT1000-00017</t>
  </si>
  <si>
    <t>ECT - CT1000-00018</t>
  </si>
  <si>
    <t>ECT - CT1000-00019</t>
  </si>
  <si>
    <t>ECT - CT1000-00020</t>
  </si>
  <si>
    <t>ECT - CT1000-00021</t>
  </si>
  <si>
    <t>ECT - CT1000-00022</t>
  </si>
  <si>
    <t>ECT - CT1000-00023</t>
  </si>
  <si>
    <t>ECT - CT1000-00024</t>
  </si>
  <si>
    <t>ECT - CT1000-00025</t>
  </si>
  <si>
    <t>ECT - CT1000-00026</t>
  </si>
  <si>
    <t>ECT - CT1000-00027</t>
  </si>
  <si>
    <t>ECT - CT1000-00028</t>
  </si>
  <si>
    <t>ECT - CT1000-00029</t>
  </si>
  <si>
    <t>ECT - CT1000-00030</t>
  </si>
  <si>
    <t>ECT - CT1000-00031</t>
  </si>
  <si>
    <t>ECT - CT1000-00032</t>
  </si>
  <si>
    <t>ECT - CT1000-00033</t>
  </si>
  <si>
    <t>ECT - CT1000-00034</t>
  </si>
  <si>
    <t>ECT - CT1000-00035</t>
  </si>
  <si>
    <t>ECT - CT1000-00036</t>
  </si>
  <si>
    <t>ECT - CT3000-00001</t>
  </si>
  <si>
    <t>ECT - CT3000-00002</t>
  </si>
  <si>
    <t>ECT - CT3000-00003</t>
  </si>
  <si>
    <t>ECT - CT3000-00004</t>
  </si>
  <si>
    <t>ECT - CT3000-00005</t>
  </si>
  <si>
    <t>ECT - CT3000-00006</t>
  </si>
  <si>
    <t>ECT - CT3000-00007</t>
  </si>
  <si>
    <t>ECT - CT3000-00008</t>
  </si>
  <si>
    <t>ECT - CT3000-00009</t>
  </si>
  <si>
    <t>ECT - CT3000-00010</t>
  </si>
  <si>
    <t>ECT - CT3000-00011</t>
  </si>
  <si>
    <t>ECT - CT3000-00012</t>
  </si>
  <si>
    <t>ECT - CT3000-00013</t>
  </si>
  <si>
    <t>ECT - CT3000-00014</t>
  </si>
  <si>
    <t>ECT - CT3000-00015</t>
  </si>
  <si>
    <t>ECT - CT3000-00016</t>
  </si>
  <si>
    <t>ECT - CT3000-00017</t>
  </si>
  <si>
    <t>ECT - CT3000-00018</t>
  </si>
  <si>
    <t>ECT - CT3000-00019</t>
  </si>
  <si>
    <t>ECT - CT3000-00020</t>
  </si>
  <si>
    <t>ECT - CT3000-00021</t>
  </si>
  <si>
    <t>ECT - CT3000-00022</t>
  </si>
  <si>
    <t>ECT - CT3000-00023</t>
  </si>
  <si>
    <t>ECT - CT3000-00024</t>
  </si>
  <si>
    <t>ECT - CT3000-00025</t>
  </si>
  <si>
    <t>ECT - CT3000-00026</t>
  </si>
  <si>
    <t>ECT - CT3000-00027</t>
  </si>
  <si>
    <t>ECT - CT3000-00028</t>
  </si>
  <si>
    <t>ECT - CT3000-00029</t>
  </si>
  <si>
    <t>ECT - CT3000-00030</t>
  </si>
  <si>
    <t>ECT - CT3000-00031</t>
  </si>
  <si>
    <t>ECT - CT3000-00032</t>
  </si>
  <si>
    <t>ECT - CT3000-00033</t>
  </si>
  <si>
    <t>ECT - CT3000-00034</t>
  </si>
  <si>
    <t>ECT - CT3000-00035</t>
  </si>
  <si>
    <t>ECT - CT3000-00036</t>
  </si>
  <si>
    <t>ECT - CT3000-00037</t>
  </si>
  <si>
    <t>ECT - CT3000-00038</t>
  </si>
  <si>
    <t>ECT - CT3000-00039</t>
  </si>
  <si>
    <t>ECT - CT3000-00040</t>
  </si>
  <si>
    <t>ECT - CT3000-00041</t>
  </si>
  <si>
    <t>ECT - CT3000-00042</t>
  </si>
  <si>
    <t>ECT - CT3000-00043</t>
  </si>
  <si>
    <t>ECT - CT3000-00044</t>
  </si>
  <si>
    <t>ECT - CT3000-00045</t>
  </si>
  <si>
    <t>ECT - CT3000-00046</t>
  </si>
  <si>
    <t>ECT - CT3000-00047</t>
  </si>
  <si>
    <t>ECT - CT3000-00048</t>
  </si>
  <si>
    <t>ECT - CT3000-00049</t>
  </si>
  <si>
    <t>ECT - CT3000-00050</t>
  </si>
  <si>
    <t>ECT - CT3000-00051</t>
  </si>
  <si>
    <t>ECT - CT3000-00052</t>
  </si>
  <si>
    <t>ECT - CT3000-00053</t>
  </si>
  <si>
    <t>ECT - CT3000-00054</t>
  </si>
  <si>
    <t>ECT - CT3000-00055</t>
  </si>
  <si>
    <t>ECT - CT3000-00056</t>
  </si>
  <si>
    <t>ECT - CT3000-00057</t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</si>
</sst>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87" formatCode="B1mmm\-yy"/>
    <numFmt numFmtId="188" formatCode="d\-mmm\-bbbb"/>
    <numFmt numFmtId="189" formatCode="dd\-mmm\-bbbb"/>
    <numFmt numFmtId="190" formatCode="_-* #,##0.0000_-;\-* #,##0.0000_-;_-* &quot;-&quot;??_-;_-@_-"/>
    <numFmt numFmtId="191" formatCode="dd\-mmmm\-bbbb"/>
  </numFmts>
  <fonts count="28">
    <font>
      <sz val="10"/>
      <name val="Arial"/>
      <family val="2"/>
    </font>
    <font>
      <sz val="14"/>
      <name val="Cordia New"/>
      <family val="2"/>
    </font>
    <font>
      <sz val="12"/>
      <name val="Cordia New"/>
      <family val="2"/>
    </font>
    <font>
      <b/>
      <sz val="12"/>
      <name val="Cordia New"/>
      <family val="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indexed="10"/>
      <name val="TH SarabunPSK"/>
      <family val="2"/>
    </font>
    <font>
      <sz val="16"/>
      <color indexed="14"/>
      <name val="TH SarabunPSK"/>
      <family val="2"/>
    </font>
    <font>
      <vertAlign val="subscript"/>
      <sz val="16"/>
      <name val="TH SarabunPSK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1"/>
      <color indexed="8"/>
      <name val="Tahoma"/>
      <family val="2"/>
      <charset val="222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9">
    <xf numFmtId="0" fontId="0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1" fillId="0" borderId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4" borderId="0" applyNumberFormat="0" applyBorder="0" applyAlignment="0" applyProtection="0"/>
    <xf numFmtId="0" fontId="12" fillId="8" borderId="0" applyNumberFormat="0" applyBorder="0" applyAlignment="0" applyProtection="0"/>
    <xf numFmtId="0" fontId="13" fillId="25" borderId="10" applyNumberFormat="0" applyAlignment="0" applyProtection="0"/>
    <xf numFmtId="0" fontId="14" fillId="26" borderId="11" applyNumberFormat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19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20" fillId="12" borderId="10" applyNumberFormat="0" applyAlignment="0" applyProtection="0"/>
    <xf numFmtId="0" fontId="21" fillId="0" borderId="15" applyNumberFormat="0" applyFill="0" applyAlignment="0" applyProtection="0"/>
    <xf numFmtId="0" fontId="22" fillId="27" borderId="0" applyNumberFormat="0" applyBorder="0" applyAlignment="0" applyProtection="0"/>
    <xf numFmtId="0" fontId="1" fillId="0" borderId="0"/>
    <xf numFmtId="0" fontId="4" fillId="0" borderId="0"/>
    <xf numFmtId="0" fontId="4" fillId="0" borderId="0"/>
    <xf numFmtId="0" fontId="10" fillId="28" borderId="16" applyNumberFormat="0" applyFont="0" applyAlignment="0" applyProtection="0"/>
    <xf numFmtId="0" fontId="23" fillId="25" borderId="17" applyNumberFormat="0" applyAlignment="0" applyProtection="0"/>
    <xf numFmtId="9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26" fillId="0" borderId="0" applyNumberFormat="0" applyFill="0" applyBorder="0" applyAlignment="0" applyProtection="0"/>
    <xf numFmtId="19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4" fillId="0" borderId="0"/>
  </cellStyleXfs>
  <cellXfs count="113">
    <xf numFmtId="0" fontId="0" fillId="0" borderId="0" xfId="0"/>
    <xf numFmtId="0" fontId="2" fillId="0" borderId="0" xfId="2" applyFont="1"/>
    <xf numFmtId="0" fontId="2" fillId="0" borderId="0" xfId="2" applyFont="1" applyFill="1"/>
    <xf numFmtId="0" fontId="2" fillId="0" borderId="0" xfId="2" applyFont="1" applyProtection="1"/>
    <xf numFmtId="0" fontId="3" fillId="2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2" fillId="0" borderId="0" xfId="2" applyFont="1" applyAlignment="1"/>
    <xf numFmtId="0" fontId="2" fillId="0" borderId="0" xfId="2" applyFont="1" applyAlignment="1">
      <alignment horizontal="center"/>
    </xf>
    <xf numFmtId="0" fontId="2" fillId="0" borderId="0" xfId="2" quotePrefix="1" applyFont="1"/>
    <xf numFmtId="0" fontId="2" fillId="0" borderId="0" xfId="2" applyFont="1" applyAlignment="1">
      <alignment horizontal="left"/>
    </xf>
    <xf numFmtId="0" fontId="5" fillId="0" borderId="0" xfId="3" applyFont="1"/>
    <xf numFmtId="1" fontId="5" fillId="0" borderId="0" xfId="3" applyNumberFormat="1" applyFont="1"/>
    <xf numFmtId="4" fontId="5" fillId="0" borderId="0" xfId="3" applyNumberFormat="1" applyFont="1" applyAlignment="1">
      <alignment horizontal="left"/>
    </xf>
    <xf numFmtId="187" fontId="5" fillId="0" borderId="0" xfId="3" applyNumberFormat="1" applyFont="1"/>
    <xf numFmtId="0" fontId="5" fillId="0" borderId="0" xfId="2" applyFont="1"/>
    <xf numFmtId="0" fontId="5" fillId="0" borderId="0" xfId="3" applyFont="1" applyProtection="1">
      <protection locked="0"/>
    </xf>
    <xf numFmtId="0" fontId="5" fillId="0" borderId="0" xfId="3" applyFont="1" applyAlignment="1">
      <alignment horizontal="left"/>
    </xf>
    <xf numFmtId="2" fontId="5" fillId="0" borderId="0" xfId="3" applyNumberFormat="1" applyFont="1"/>
    <xf numFmtId="0" fontId="5" fillId="0" borderId="0" xfId="3" applyFont="1" applyAlignment="1">
      <alignment horizontal="left"/>
    </xf>
    <xf numFmtId="0" fontId="5" fillId="3" borderId="1" xfId="3" applyFont="1" applyFill="1" applyBorder="1" applyAlignment="1">
      <alignment horizontal="centerContinuous"/>
    </xf>
    <xf numFmtId="0" fontId="5" fillId="3" borderId="2" xfId="3" applyFont="1" applyFill="1" applyBorder="1" applyAlignment="1">
      <alignment horizontal="centerContinuous"/>
    </xf>
    <xf numFmtId="1" fontId="5" fillId="3" borderId="2" xfId="3" applyNumberFormat="1" applyFont="1" applyFill="1" applyBorder="1" applyAlignment="1">
      <alignment horizontal="centerContinuous"/>
    </xf>
    <xf numFmtId="4" fontId="5" fillId="3" borderId="2" xfId="3" applyNumberFormat="1" applyFont="1" applyFill="1" applyBorder="1" applyAlignment="1">
      <alignment horizontal="centerContinuous"/>
    </xf>
    <xf numFmtId="0" fontId="5" fillId="3" borderId="3" xfId="3" applyFont="1" applyFill="1" applyBorder="1" applyAlignment="1">
      <alignment horizontal="centerContinuous"/>
    </xf>
    <xf numFmtId="0" fontId="5" fillId="4" borderId="1" xfId="3" applyFont="1" applyFill="1" applyBorder="1" applyAlignment="1">
      <alignment horizontal="centerContinuous" vertical="center"/>
    </xf>
    <xf numFmtId="0" fontId="5" fillId="4" borderId="2" xfId="3" applyFont="1" applyFill="1" applyBorder="1" applyAlignment="1">
      <alignment horizontal="centerContinuous" vertical="center"/>
    </xf>
    <xf numFmtId="0" fontId="5" fillId="4" borderId="3" xfId="3" applyFont="1" applyFill="1" applyBorder="1" applyAlignment="1">
      <alignment horizontal="centerContinuous" vertical="center"/>
    </xf>
    <xf numFmtId="0" fontId="5" fillId="3" borderId="4" xfId="3" applyFont="1" applyFill="1" applyBorder="1" applyAlignment="1">
      <alignment vertical="center"/>
    </xf>
    <xf numFmtId="0" fontId="5" fillId="4" borderId="2" xfId="3" applyFont="1" applyFill="1" applyBorder="1" applyAlignment="1">
      <alignment horizontal="centerContinuous"/>
    </xf>
    <xf numFmtId="0" fontId="5" fillId="4" borderId="3" xfId="3" applyFont="1" applyFill="1" applyBorder="1" applyAlignment="1">
      <alignment horizontal="centerContinuous"/>
    </xf>
    <xf numFmtId="0" fontId="5" fillId="3" borderId="1" xfId="3" applyFont="1" applyFill="1" applyBorder="1" applyAlignment="1">
      <alignment horizontal="centerContinuous" vertical="center"/>
    </xf>
    <xf numFmtId="0" fontId="5" fillId="3" borderId="2" xfId="3" applyFont="1" applyFill="1" applyBorder="1" applyAlignment="1">
      <alignment horizontal="centerContinuous" vertical="center"/>
    </xf>
    <xf numFmtId="0" fontId="5" fillId="3" borderId="3" xfId="3" applyFont="1" applyFill="1" applyBorder="1" applyAlignment="1">
      <alignment horizontal="centerContinuous" vertical="center"/>
    </xf>
    <xf numFmtId="1" fontId="5" fillId="4" borderId="1" xfId="3" applyNumberFormat="1" applyFont="1" applyFill="1" applyBorder="1" applyAlignment="1">
      <alignment horizontal="centerContinuous"/>
    </xf>
    <xf numFmtId="0" fontId="6" fillId="3" borderId="1" xfId="3" applyFont="1" applyFill="1" applyBorder="1" applyAlignment="1">
      <alignment horizontal="center"/>
    </xf>
    <xf numFmtId="0" fontId="6" fillId="3" borderId="3" xfId="3" applyFont="1" applyFill="1" applyBorder="1" applyAlignment="1">
      <alignment horizontal="center"/>
    </xf>
    <xf numFmtId="0" fontId="6" fillId="4" borderId="5" xfId="2" applyFont="1" applyFill="1" applyBorder="1" applyAlignment="1">
      <alignment vertical="center"/>
    </xf>
    <xf numFmtId="0" fontId="6" fillId="3" borderId="5" xfId="2" applyFont="1" applyFill="1" applyBorder="1" applyAlignment="1">
      <alignment horizontal="center" vertical="center"/>
    </xf>
    <xf numFmtId="0" fontId="6" fillId="4" borderId="5" xfId="3" applyFont="1" applyFill="1" applyBorder="1" applyAlignment="1">
      <alignment horizontal="center" vertical="center" wrapText="1"/>
    </xf>
    <xf numFmtId="0" fontId="6" fillId="3" borderId="5" xfId="3" applyFont="1" applyFill="1" applyBorder="1" applyAlignment="1">
      <alignment horizontal="center" vertical="center" wrapText="1"/>
    </xf>
    <xf numFmtId="1" fontId="6" fillId="4" borderId="5" xfId="2" applyNumberFormat="1" applyFont="1" applyFill="1" applyBorder="1" applyAlignment="1">
      <alignment horizontal="center" vertical="center"/>
    </xf>
    <xf numFmtId="0" fontId="6" fillId="5" borderId="5" xfId="2" applyFont="1" applyFill="1" applyBorder="1" applyAlignment="1">
      <alignment horizontal="center" vertical="center"/>
    </xf>
    <xf numFmtId="1" fontId="6" fillId="3" borderId="5" xfId="2" applyNumberFormat="1" applyFont="1" applyFill="1" applyBorder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6" fillId="3" borderId="5" xfId="2" applyNumberFormat="1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6" borderId="5" xfId="2" applyFont="1" applyFill="1" applyBorder="1" applyAlignment="1">
      <alignment horizontal="center" vertical="center"/>
    </xf>
    <xf numFmtId="1" fontId="6" fillId="4" borderId="5" xfId="3" applyNumberFormat="1" applyFont="1" applyFill="1" applyBorder="1" applyAlignment="1">
      <alignment horizontal="center" vertical="center"/>
    </xf>
    <xf numFmtId="187" fontId="6" fillId="4" borderId="5" xfId="3" applyNumberFormat="1" applyFont="1" applyFill="1" applyBorder="1" applyAlignment="1">
      <alignment horizontal="center" vertical="center"/>
    </xf>
    <xf numFmtId="0" fontId="6" fillId="3" borderId="5" xfId="3" applyFont="1" applyFill="1" applyBorder="1" applyAlignment="1">
      <alignment horizontal="center"/>
    </xf>
    <xf numFmtId="0" fontId="6" fillId="0" borderId="0" xfId="3" applyFont="1" applyFill="1"/>
    <xf numFmtId="0" fontId="6" fillId="0" borderId="0" xfId="3" applyFont="1"/>
    <xf numFmtId="0" fontId="6" fillId="2" borderId="0" xfId="2" applyFont="1" applyFill="1" applyAlignment="1">
      <alignment horizontal="center"/>
    </xf>
    <xf numFmtId="0" fontId="6" fillId="0" borderId="0" xfId="3" applyFont="1" applyProtection="1">
      <protection locked="0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5" fillId="0" borderId="8" xfId="3" applyFont="1" applyFill="1" applyBorder="1" applyAlignment="1">
      <alignment vertical="center" wrapText="1"/>
    </xf>
    <xf numFmtId="1" fontId="5" fillId="0" borderId="7" xfId="4" applyNumberFormat="1" applyFont="1" applyBorder="1" applyAlignment="1">
      <alignment horizontal="left" vertical="center"/>
    </xf>
    <xf numFmtId="0" fontId="5" fillId="0" borderId="7" xfId="4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7" xfId="2" applyFont="1" applyFill="1" applyBorder="1" applyAlignment="1">
      <alignment horizontal="center" vertical="center"/>
    </xf>
    <xf numFmtId="4" fontId="5" fillId="0" borderId="7" xfId="1" applyNumberFormat="1" applyFont="1" applyFill="1" applyBorder="1" applyAlignment="1">
      <alignment vertical="center"/>
    </xf>
    <xf numFmtId="0" fontId="5" fillId="0" borderId="7" xfId="2" applyFont="1" applyFill="1" applyBorder="1" applyAlignment="1">
      <alignment horizontal="left" vertical="center"/>
    </xf>
    <xf numFmtId="0" fontId="5" fillId="0" borderId="9" xfId="2" applyFont="1" applyFill="1" applyBorder="1" applyAlignment="1">
      <alignment horizontal="left" vertical="center"/>
    </xf>
    <xf numFmtId="188" fontId="5" fillId="0" borderId="7" xfId="2" applyNumberFormat="1" applyFont="1" applyFill="1" applyBorder="1" applyAlignment="1">
      <alignment vertical="center"/>
    </xf>
    <xf numFmtId="189" fontId="5" fillId="0" borderId="7" xfId="2" applyNumberFormat="1" applyFont="1" applyFill="1" applyBorder="1" applyAlignment="1">
      <alignment vertical="center"/>
    </xf>
    <xf numFmtId="0" fontId="5" fillId="0" borderId="7" xfId="2" applyFont="1" applyBorder="1" applyAlignment="1">
      <alignment horizontal="left" vertical="center"/>
    </xf>
    <xf numFmtId="1" fontId="5" fillId="0" borderId="7" xfId="3" applyNumberFormat="1" applyFont="1" applyFill="1" applyBorder="1" applyAlignment="1">
      <alignment horizontal="left" vertical="center" wrapText="1"/>
    </xf>
    <xf numFmtId="4" fontId="5" fillId="0" borderId="7" xfId="3" applyNumberFormat="1" applyFont="1" applyBorder="1" applyAlignment="1">
      <alignment horizontal="center" vertical="center"/>
    </xf>
    <xf numFmtId="0" fontId="5" fillId="0" borderId="4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1" fontId="5" fillId="0" borderId="0" xfId="3" applyNumberFormat="1" applyFont="1" applyBorder="1" applyAlignment="1">
      <alignment vertical="center"/>
    </xf>
    <xf numFmtId="1" fontId="5" fillId="0" borderId="0" xfId="3" applyNumberFormat="1" applyFont="1" applyBorder="1" applyAlignment="1">
      <alignment horizontal="left" vertical="center"/>
    </xf>
    <xf numFmtId="0" fontId="5" fillId="0" borderId="0" xfId="3" applyFont="1" applyBorder="1" applyAlignment="1" applyProtection="1">
      <alignment vertical="center"/>
      <protection locked="0"/>
    </xf>
    <xf numFmtId="1" fontId="5" fillId="0" borderId="0" xfId="3" applyNumberFormat="1" applyFont="1" applyAlignment="1">
      <alignment horizontal="left"/>
    </xf>
    <xf numFmtId="0" fontId="5" fillId="0" borderId="7" xfId="3" applyFont="1" applyBorder="1" applyAlignment="1">
      <alignment vertical="center"/>
    </xf>
    <xf numFmtId="188" fontId="5" fillId="0" borderId="7" xfId="5" applyNumberFormat="1" applyFont="1" applyFill="1" applyBorder="1" applyAlignment="1">
      <alignment vertical="center"/>
    </xf>
    <xf numFmtId="0" fontId="7" fillId="0" borderId="0" xfId="3" applyFont="1"/>
    <xf numFmtId="0" fontId="5" fillId="0" borderId="0" xfId="3" applyFont="1" applyFill="1"/>
    <xf numFmtId="0" fontId="5" fillId="0" borderId="7" xfId="3" applyFont="1" applyBorder="1"/>
    <xf numFmtId="0" fontId="5" fillId="0" borderId="0" xfId="2" applyFont="1" applyFill="1" applyBorder="1" applyAlignment="1">
      <alignment horizontal="left" vertical="center"/>
    </xf>
    <xf numFmtId="1" fontId="5" fillId="0" borderId="7" xfId="4" applyNumberFormat="1" applyFont="1" applyFill="1" applyBorder="1" applyAlignment="1">
      <alignment horizontal="left" vertical="center"/>
    </xf>
    <xf numFmtId="0" fontId="5" fillId="0" borderId="7" xfId="4" applyFont="1" applyFill="1" applyBorder="1" applyAlignment="1">
      <alignment horizontal="left" vertical="center"/>
    </xf>
    <xf numFmtId="4" fontId="5" fillId="0" borderId="7" xfId="3" applyNumberFormat="1" applyFont="1" applyFill="1" applyBorder="1" applyAlignment="1">
      <alignment horizontal="center" vertical="center"/>
    </xf>
    <xf numFmtId="0" fontId="5" fillId="0" borderId="7" xfId="3" applyFont="1" applyFill="1" applyBorder="1"/>
    <xf numFmtId="0" fontId="5" fillId="0" borderId="0" xfId="3" applyFont="1" applyFill="1" applyBorder="1" applyAlignment="1">
      <alignment vertical="center"/>
    </xf>
    <xf numFmtId="1" fontId="5" fillId="0" borderId="0" xfId="3" applyNumberFormat="1" applyFont="1" applyFill="1" applyBorder="1" applyAlignment="1">
      <alignment horizontal="left" vertical="center"/>
    </xf>
    <xf numFmtId="0" fontId="5" fillId="0" borderId="0" xfId="2" applyFont="1" applyFill="1"/>
    <xf numFmtId="0" fontId="5" fillId="0" borderId="0" xfId="3" applyFont="1" applyFill="1" applyProtection="1">
      <protection locked="0"/>
    </xf>
    <xf numFmtId="0" fontId="5" fillId="0" borderId="7" xfId="5" applyFont="1" applyFill="1" applyBorder="1" applyAlignment="1">
      <alignment horizontal="center" vertical="center"/>
    </xf>
    <xf numFmtId="0" fontId="7" fillId="0" borderId="0" xfId="3" applyFont="1" applyProtection="1">
      <protection locked="0"/>
    </xf>
    <xf numFmtId="0" fontId="7" fillId="0" borderId="0" xfId="2" applyFont="1" applyBorder="1" applyAlignment="1">
      <alignment horizontal="left" vertical="center"/>
    </xf>
    <xf numFmtId="0" fontId="7" fillId="0" borderId="8" xfId="3" applyFont="1" applyFill="1" applyBorder="1" applyAlignment="1">
      <alignment vertical="center" wrapText="1"/>
    </xf>
    <xf numFmtId="1" fontId="7" fillId="0" borderId="7" xfId="4" applyNumberFormat="1" applyFont="1" applyBorder="1" applyAlignment="1">
      <alignment horizontal="left" vertical="center"/>
    </xf>
    <xf numFmtId="0" fontId="7" fillId="0" borderId="7" xfId="4" applyFont="1" applyBorder="1" applyAlignment="1">
      <alignment horizontal="left" vertical="center"/>
    </xf>
    <xf numFmtId="0" fontId="7" fillId="0" borderId="7" xfId="5" applyFont="1" applyFill="1" applyBorder="1" applyAlignment="1">
      <alignment horizontal="center" vertical="center"/>
    </xf>
    <xf numFmtId="4" fontId="7" fillId="0" borderId="7" xfId="1" applyNumberFormat="1" applyFont="1" applyFill="1" applyBorder="1" applyAlignment="1">
      <alignment vertical="center"/>
    </xf>
    <xf numFmtId="0" fontId="7" fillId="0" borderId="7" xfId="2" applyFont="1" applyFill="1" applyBorder="1" applyAlignment="1">
      <alignment horizontal="left" vertical="center"/>
    </xf>
    <xf numFmtId="0" fontId="7" fillId="0" borderId="9" xfId="2" applyFont="1" applyFill="1" applyBorder="1" applyAlignment="1">
      <alignment horizontal="left" vertical="center"/>
    </xf>
    <xf numFmtId="188" fontId="7" fillId="0" borderId="7" xfId="2" applyNumberFormat="1" applyFont="1" applyFill="1" applyBorder="1" applyAlignment="1">
      <alignment vertical="center"/>
    </xf>
    <xf numFmtId="188" fontId="7" fillId="0" borderId="7" xfId="5" applyNumberFormat="1" applyFont="1" applyFill="1" applyBorder="1" applyAlignment="1">
      <alignment vertical="center"/>
    </xf>
    <xf numFmtId="0" fontId="7" fillId="0" borderId="7" xfId="2" applyFont="1" applyBorder="1" applyAlignment="1">
      <alignment horizontal="left" vertical="center"/>
    </xf>
    <xf numFmtId="0" fontId="7" fillId="0" borderId="7" xfId="2" applyFont="1" applyBorder="1" applyAlignment="1">
      <alignment horizontal="center" vertical="center"/>
    </xf>
    <xf numFmtId="1" fontId="7" fillId="0" borderId="7" xfId="3" applyNumberFormat="1" applyFont="1" applyFill="1" applyBorder="1" applyAlignment="1">
      <alignment horizontal="left" vertical="center" wrapText="1"/>
    </xf>
    <xf numFmtId="4" fontId="7" fillId="0" borderId="7" xfId="3" applyNumberFormat="1" applyFont="1" applyBorder="1" applyAlignment="1">
      <alignment horizontal="center" vertical="center"/>
    </xf>
    <xf numFmtId="0" fontId="7" fillId="0" borderId="7" xfId="3" applyFont="1" applyBorder="1"/>
    <xf numFmtId="0" fontId="7" fillId="0" borderId="0" xfId="3" applyFont="1" applyBorder="1" applyAlignment="1">
      <alignment vertical="center"/>
    </xf>
    <xf numFmtId="1" fontId="7" fillId="0" borderId="0" xfId="3" applyNumberFormat="1" applyFont="1" applyBorder="1" applyAlignment="1">
      <alignment horizontal="left" vertical="center"/>
    </xf>
    <xf numFmtId="0" fontId="7" fillId="0" borderId="0" xfId="2" applyFont="1"/>
    <xf numFmtId="0" fontId="5" fillId="0" borderId="7" xfId="5" applyFont="1" applyBorder="1" applyAlignment="1">
      <alignment horizontal="left" vertical="center"/>
    </xf>
    <xf numFmtId="0" fontId="8" fillId="0" borderId="0" xfId="3" applyFont="1" applyBorder="1" applyAlignment="1">
      <alignment vertical="center"/>
    </xf>
    <xf numFmtId="4" fontId="5" fillId="0" borderId="0" xfId="3" applyNumberFormat="1" applyFont="1"/>
    <xf numFmtId="1" fontId="5" fillId="29" borderId="7" xfId="4" applyNumberFormat="1" applyFont="1" applyFill="1" applyBorder="1" applyAlignment="1">
      <alignment horizontal="left" vertical="center"/>
    </xf>
  </cellXfs>
  <cellStyles count="59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Comma 2" xfId="33"/>
    <cellStyle name="Comma 3" xfId="34"/>
    <cellStyle name="Comma 4" xfId="35"/>
    <cellStyle name="Comma 5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 2" xfId="46"/>
    <cellStyle name="Normal 3" xfId="47"/>
    <cellStyle name="Normal 4" xfId="48"/>
    <cellStyle name="Note" xfId="49"/>
    <cellStyle name="Output" xfId="50"/>
    <cellStyle name="Percent 2" xfId="51"/>
    <cellStyle name="Title" xfId="52"/>
    <cellStyle name="Total" xfId="53"/>
    <cellStyle name="Warning Text" xfId="54"/>
    <cellStyle name="เครื่องหมายจุลภาค" xfId="1" builtinId="3"/>
    <cellStyle name="เครื่องหมายจุลภาค 2" xfId="55"/>
    <cellStyle name="เครื่องหมายจุลภาค 3" xfId="56"/>
    <cellStyle name="เครื่องหมายจุลภาค 3 2" xfId="57"/>
    <cellStyle name="ปกติ" xfId="0" builtinId="0"/>
    <cellStyle name="ปกติ 2" xfId="58"/>
    <cellStyle name="ปกติ_ตารางแสดงรายละเอี" xfId="3"/>
    <cellStyle name="ปกติ_รายการเครื่องมือ" xfId="2"/>
    <cellStyle name="ปกติ_รายการเครื่องมือ_DurableArticles1" xfId="5"/>
    <cellStyle name="ปกติ_สรุปยอดเมย.-ปี255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B1:AJ47"/>
  <sheetViews>
    <sheetView topLeftCell="H1" workbookViewId="0">
      <pane ySplit="2" topLeftCell="A3" activePane="bottomLeft" state="frozenSplit"/>
      <selection activeCell="AJ6" sqref="AJ6"/>
      <selection pane="bottomLeft" activeCell="AJ6" sqref="AJ6"/>
    </sheetView>
  </sheetViews>
  <sheetFormatPr defaultRowHeight="18.75"/>
  <cols>
    <col min="1" max="1" width="9.140625" style="1"/>
    <col min="2" max="2" width="14.28515625" style="1" customWidth="1"/>
    <col min="3" max="5" width="3.28515625" style="1" customWidth="1"/>
    <col min="6" max="6" width="5.5703125" style="1" customWidth="1"/>
    <col min="7" max="7" width="9" style="1" customWidth="1"/>
    <col min="8" max="8" width="19.85546875" style="1" customWidth="1"/>
    <col min="9" max="9" width="13.140625" style="1" customWidth="1"/>
    <col min="10" max="10" width="11.5703125" style="1" customWidth="1"/>
    <col min="11" max="11" width="12.5703125" style="1" customWidth="1"/>
    <col min="12" max="12" width="9.42578125" style="1" customWidth="1"/>
    <col min="13" max="13" width="3.85546875" style="1" customWidth="1"/>
    <col min="14" max="14" width="19.85546875" style="1" customWidth="1"/>
    <col min="15" max="15" width="20.28515625" style="1" customWidth="1"/>
    <col min="16" max="16" width="10.28515625" style="1" customWidth="1"/>
    <col min="17" max="17" width="21.5703125" style="1" customWidth="1"/>
    <col min="18" max="18" width="9.5703125" style="1" customWidth="1"/>
    <col min="19" max="19" width="10.5703125" style="1" customWidth="1"/>
    <col min="20" max="22" width="4.42578125" style="1" customWidth="1"/>
    <col min="23" max="24" width="9.140625" style="1"/>
    <col min="25" max="25" width="16.7109375" style="1" customWidth="1"/>
    <col min="26" max="26" width="9.140625" style="1"/>
    <col min="27" max="27" width="5.5703125" style="1" customWidth="1"/>
    <col min="28" max="28" width="9" style="1" customWidth="1"/>
    <col min="29" max="29" width="19.85546875" style="1" customWidth="1"/>
    <col min="30" max="30" width="13.140625" style="1" customWidth="1"/>
    <col min="31" max="31" width="11.5703125" style="1" customWidth="1"/>
    <col min="32" max="32" width="12.5703125" style="1" customWidth="1"/>
    <col min="33" max="33" width="9.42578125" style="1" customWidth="1"/>
    <col min="34" max="34" width="3.85546875" style="1" customWidth="1"/>
    <col min="35" max="35" width="9.140625" style="1"/>
    <col min="36" max="36" width="14.5703125" style="1" customWidth="1"/>
    <col min="37" max="16384" width="9.140625" style="1"/>
  </cols>
  <sheetData>
    <row r="1" spans="2:36">
      <c r="C1" s="2"/>
      <c r="D1" s="2"/>
      <c r="F1" s="3"/>
      <c r="AA1" s="3" t="s">
        <v>0</v>
      </c>
    </row>
    <row r="2" spans="2:36">
      <c r="B2" s="4" t="s">
        <v>1</v>
      </c>
      <c r="C2" s="5"/>
      <c r="D2" s="5"/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O2" s="4" t="s">
        <v>4</v>
      </c>
      <c r="Q2" s="4" t="s">
        <v>6</v>
      </c>
      <c r="S2" s="4" t="s">
        <v>7</v>
      </c>
      <c r="W2" s="4" t="s">
        <v>10</v>
      </c>
      <c r="Y2" s="4" t="s">
        <v>11</v>
      </c>
      <c r="AA2" s="4" t="s">
        <v>2</v>
      </c>
      <c r="AB2" s="4" t="s">
        <v>3</v>
      </c>
      <c r="AC2" s="4" t="s">
        <v>4</v>
      </c>
      <c r="AD2" s="4" t="s">
        <v>5</v>
      </c>
      <c r="AE2" s="4" t="s">
        <v>6</v>
      </c>
      <c r="AF2" s="4" t="s">
        <v>7</v>
      </c>
      <c r="AG2" s="4" t="s">
        <v>8</v>
      </c>
      <c r="AH2" s="4" t="s">
        <v>9</v>
      </c>
      <c r="AJ2" s="4" t="s">
        <v>12</v>
      </c>
    </row>
    <row r="3" spans="2:36">
      <c r="B3" s="1" t="s">
        <v>13</v>
      </c>
      <c r="C3" s="2"/>
      <c r="D3" s="2"/>
      <c r="F3" s="6">
        <v>1</v>
      </c>
      <c r="G3" s="7" t="s">
        <v>14</v>
      </c>
      <c r="H3" s="7" t="s">
        <v>14</v>
      </c>
      <c r="I3" s="7" t="s">
        <v>14</v>
      </c>
      <c r="J3" s="7" t="s">
        <v>14</v>
      </c>
      <c r="K3" s="7" t="s">
        <v>14</v>
      </c>
      <c r="L3" s="7" t="s">
        <v>14</v>
      </c>
      <c r="M3" s="7" t="s">
        <v>14</v>
      </c>
      <c r="O3" s="7" t="s">
        <v>14</v>
      </c>
      <c r="Q3" s="7" t="s">
        <v>14</v>
      </c>
      <c r="S3" s="7" t="s">
        <v>14</v>
      </c>
      <c r="W3" s="1" t="s">
        <v>15</v>
      </c>
      <c r="X3" s="8" t="s">
        <v>16</v>
      </c>
      <c r="Y3" s="1" t="s">
        <v>17</v>
      </c>
      <c r="AA3" s="6">
        <v>1</v>
      </c>
      <c r="AB3" s="7" t="s">
        <v>14</v>
      </c>
      <c r="AC3" s="7" t="s">
        <v>14</v>
      </c>
      <c r="AD3" s="7" t="s">
        <v>14</v>
      </c>
      <c r="AE3" s="7" t="s">
        <v>14</v>
      </c>
      <c r="AF3" s="7" t="s">
        <v>14</v>
      </c>
      <c r="AG3" s="7" t="s">
        <v>14</v>
      </c>
      <c r="AH3" s="7" t="s">
        <v>14</v>
      </c>
      <c r="AJ3" s="9" t="s">
        <v>18</v>
      </c>
    </row>
    <row r="4" spans="2:36">
      <c r="B4" s="1" t="s">
        <v>19</v>
      </c>
      <c r="C4" s="2"/>
      <c r="D4" s="2"/>
      <c r="F4" s="6">
        <v>2</v>
      </c>
      <c r="G4" s="6">
        <v>332194</v>
      </c>
      <c r="H4" s="1" t="s">
        <v>20</v>
      </c>
      <c r="I4" s="1" t="s">
        <v>21</v>
      </c>
      <c r="J4" s="1" t="s">
        <v>14</v>
      </c>
      <c r="K4" s="1" t="s">
        <v>14</v>
      </c>
      <c r="L4" s="1" t="s">
        <v>14</v>
      </c>
      <c r="M4" s="1" t="s">
        <v>22</v>
      </c>
      <c r="O4" s="1" t="s">
        <v>23</v>
      </c>
      <c r="Q4" s="1" t="s">
        <v>24</v>
      </c>
      <c r="S4" s="1" t="s">
        <v>25</v>
      </c>
      <c r="Y4" s="1" t="s">
        <v>26</v>
      </c>
      <c r="AA4" s="6">
        <v>2</v>
      </c>
      <c r="AB4" s="6">
        <v>332194</v>
      </c>
      <c r="AC4" s="1" t="s">
        <v>20</v>
      </c>
      <c r="AD4" s="1" t="s">
        <v>21</v>
      </c>
      <c r="AE4" s="7" t="s">
        <v>14</v>
      </c>
      <c r="AF4" s="7" t="s">
        <v>14</v>
      </c>
      <c r="AG4" s="7" t="s">
        <v>14</v>
      </c>
      <c r="AH4" s="1" t="s">
        <v>22</v>
      </c>
      <c r="AJ4" s="9" t="s">
        <v>27</v>
      </c>
    </row>
    <row r="5" spans="2:36">
      <c r="C5" s="2"/>
      <c r="D5" s="2"/>
      <c r="F5" s="6">
        <v>3</v>
      </c>
      <c r="G5" s="1">
        <v>178187</v>
      </c>
      <c r="H5" s="1" t="s">
        <v>28</v>
      </c>
      <c r="I5" s="1" t="s">
        <v>29</v>
      </c>
      <c r="J5" s="1" t="s">
        <v>14</v>
      </c>
      <c r="K5" s="1" t="s">
        <v>14</v>
      </c>
      <c r="L5" s="1" t="s">
        <v>14</v>
      </c>
      <c r="M5" s="1" t="s">
        <v>22</v>
      </c>
      <c r="O5" s="1" t="s">
        <v>30</v>
      </c>
      <c r="Q5" s="1" t="s">
        <v>31</v>
      </c>
      <c r="S5" s="1" t="s">
        <v>25</v>
      </c>
      <c r="AA5" s="6">
        <v>3</v>
      </c>
      <c r="AB5" s="1">
        <v>178187</v>
      </c>
      <c r="AC5" s="1" t="s">
        <v>28</v>
      </c>
      <c r="AD5" s="1" t="s">
        <v>29</v>
      </c>
      <c r="AE5" s="7" t="s">
        <v>14</v>
      </c>
      <c r="AF5" s="7" t="s">
        <v>14</v>
      </c>
      <c r="AG5" s="7" t="s">
        <v>14</v>
      </c>
      <c r="AH5" s="1" t="s">
        <v>22</v>
      </c>
      <c r="AJ5" s="9" t="s">
        <v>32</v>
      </c>
    </row>
    <row r="6" spans="2:36">
      <c r="F6" s="6">
        <v>8</v>
      </c>
      <c r="G6" s="1">
        <v>418439</v>
      </c>
      <c r="H6" s="1" t="s">
        <v>33</v>
      </c>
      <c r="I6" s="1" t="s">
        <v>34</v>
      </c>
      <c r="J6" s="1" t="s">
        <v>14</v>
      </c>
      <c r="K6" s="1" t="s">
        <v>14</v>
      </c>
      <c r="L6" s="1" t="s">
        <v>35</v>
      </c>
      <c r="M6" s="1" t="s">
        <v>22</v>
      </c>
      <c r="O6" s="1" t="s">
        <v>36</v>
      </c>
      <c r="Q6" s="1" t="s">
        <v>37</v>
      </c>
      <c r="S6" s="1" t="s">
        <v>25</v>
      </c>
      <c r="AA6" s="6">
        <v>8</v>
      </c>
      <c r="AB6" s="1">
        <v>418439</v>
      </c>
      <c r="AC6" s="1" t="s">
        <v>33</v>
      </c>
      <c r="AD6" s="1" t="s">
        <v>34</v>
      </c>
      <c r="AE6" s="7" t="s">
        <v>14</v>
      </c>
      <c r="AF6" s="7" t="s">
        <v>14</v>
      </c>
      <c r="AG6" s="7" t="s">
        <v>14</v>
      </c>
      <c r="AH6" s="1" t="s">
        <v>22</v>
      </c>
    </row>
    <row r="7" spans="2:36">
      <c r="F7" s="6">
        <v>9</v>
      </c>
      <c r="G7" s="1">
        <v>421049</v>
      </c>
      <c r="H7" s="1" t="s">
        <v>38</v>
      </c>
      <c r="I7" s="1" t="s">
        <v>39</v>
      </c>
      <c r="J7" s="1" t="s">
        <v>14</v>
      </c>
      <c r="K7" s="1" t="s">
        <v>14</v>
      </c>
      <c r="L7" s="1" t="s">
        <v>14</v>
      </c>
      <c r="M7" s="1" t="s">
        <v>22</v>
      </c>
      <c r="O7" s="1" t="s">
        <v>40</v>
      </c>
      <c r="Q7" s="1" t="s">
        <v>37</v>
      </c>
      <c r="S7" s="1" t="s">
        <v>25</v>
      </c>
      <c r="AA7" s="6">
        <v>9</v>
      </c>
      <c r="AB7" s="1">
        <v>421049</v>
      </c>
      <c r="AC7" s="1" t="s">
        <v>38</v>
      </c>
      <c r="AD7" s="1" t="s">
        <v>39</v>
      </c>
      <c r="AE7" s="7" t="s">
        <v>14</v>
      </c>
      <c r="AF7" s="7" t="s">
        <v>14</v>
      </c>
      <c r="AG7" s="7" t="s">
        <v>14</v>
      </c>
      <c r="AH7" s="1" t="s">
        <v>22</v>
      </c>
    </row>
    <row r="8" spans="2:36">
      <c r="F8" s="6">
        <v>18</v>
      </c>
      <c r="G8" s="1">
        <v>316865</v>
      </c>
      <c r="H8" s="1" t="s">
        <v>41</v>
      </c>
      <c r="I8" s="1" t="s">
        <v>34</v>
      </c>
      <c r="J8" s="1" t="s">
        <v>14</v>
      </c>
      <c r="K8" s="1" t="s">
        <v>14</v>
      </c>
      <c r="L8" s="1" t="s">
        <v>14</v>
      </c>
      <c r="M8" s="1" t="s">
        <v>22</v>
      </c>
      <c r="O8" s="1" t="s">
        <v>20</v>
      </c>
      <c r="Q8" s="1" t="s">
        <v>37</v>
      </c>
      <c r="S8" s="1" t="s">
        <v>25</v>
      </c>
      <c r="AA8" s="6">
        <v>18</v>
      </c>
      <c r="AB8" s="1">
        <v>316865</v>
      </c>
      <c r="AC8" s="1" t="s">
        <v>41</v>
      </c>
      <c r="AD8" s="1" t="s">
        <v>34</v>
      </c>
      <c r="AE8" s="7" t="s">
        <v>14</v>
      </c>
      <c r="AF8" s="7" t="s">
        <v>14</v>
      </c>
      <c r="AG8" s="7" t="s">
        <v>14</v>
      </c>
      <c r="AH8" s="1" t="s">
        <v>22</v>
      </c>
    </row>
    <row r="9" spans="2:36">
      <c r="F9" s="6">
        <v>19</v>
      </c>
      <c r="G9" s="6">
        <v>436364</v>
      </c>
      <c r="H9" s="1" t="s">
        <v>42</v>
      </c>
      <c r="I9" s="1" t="s">
        <v>15</v>
      </c>
      <c r="J9" s="1" t="s">
        <v>14</v>
      </c>
      <c r="K9" s="1" t="s">
        <v>15</v>
      </c>
      <c r="L9" s="1" t="s">
        <v>14</v>
      </c>
      <c r="M9" s="1" t="s">
        <v>22</v>
      </c>
      <c r="O9" s="1" t="s">
        <v>43</v>
      </c>
      <c r="Q9" s="1" t="s">
        <v>37</v>
      </c>
      <c r="S9" s="1" t="s">
        <v>25</v>
      </c>
      <c r="AA9" s="6">
        <v>19</v>
      </c>
      <c r="AB9" s="6">
        <v>436364</v>
      </c>
      <c r="AC9" s="1" t="s">
        <v>42</v>
      </c>
      <c r="AD9" s="1" t="s">
        <v>44</v>
      </c>
      <c r="AE9" s="7" t="s">
        <v>14</v>
      </c>
      <c r="AF9" s="7" t="s">
        <v>44</v>
      </c>
      <c r="AG9" s="7" t="s">
        <v>35</v>
      </c>
      <c r="AH9" s="1" t="s">
        <v>22</v>
      </c>
    </row>
    <row r="10" spans="2:36">
      <c r="F10" s="6">
        <v>21</v>
      </c>
      <c r="G10" s="1">
        <v>577545</v>
      </c>
      <c r="H10" s="1" t="s">
        <v>40</v>
      </c>
      <c r="I10" s="1" t="s">
        <v>45</v>
      </c>
      <c r="J10" s="1" t="s">
        <v>46</v>
      </c>
      <c r="K10" s="1" t="s">
        <v>15</v>
      </c>
      <c r="L10" s="1" t="s">
        <v>14</v>
      </c>
      <c r="M10" s="1" t="s">
        <v>22</v>
      </c>
      <c r="O10" s="1" t="s">
        <v>47</v>
      </c>
      <c r="Q10" s="1" t="s">
        <v>48</v>
      </c>
      <c r="S10" s="1" t="s">
        <v>25</v>
      </c>
      <c r="AA10" s="6">
        <v>21</v>
      </c>
      <c r="AB10" s="1">
        <v>577545</v>
      </c>
      <c r="AC10" s="1" t="s">
        <v>40</v>
      </c>
      <c r="AD10" s="1" t="s">
        <v>45</v>
      </c>
      <c r="AE10" s="7" t="s">
        <v>14</v>
      </c>
      <c r="AF10" s="7" t="s">
        <v>44</v>
      </c>
      <c r="AG10" s="7" t="s">
        <v>35</v>
      </c>
      <c r="AH10" s="1" t="s">
        <v>22</v>
      </c>
    </row>
    <row r="11" spans="2:36">
      <c r="F11" s="6">
        <v>22</v>
      </c>
      <c r="G11" s="6">
        <v>554103</v>
      </c>
      <c r="H11" s="1" t="s">
        <v>49</v>
      </c>
      <c r="I11" s="1" t="s">
        <v>37</v>
      </c>
      <c r="J11" s="1" t="s">
        <v>37</v>
      </c>
      <c r="K11" s="1" t="s">
        <v>15</v>
      </c>
      <c r="L11" s="1" t="s">
        <v>14</v>
      </c>
      <c r="M11" s="1" t="s">
        <v>22</v>
      </c>
      <c r="O11" s="1" t="s">
        <v>50</v>
      </c>
      <c r="Q11" s="1" t="s">
        <v>48</v>
      </c>
      <c r="S11" s="1" t="s">
        <v>25</v>
      </c>
      <c r="AA11" s="6">
        <v>22</v>
      </c>
      <c r="AB11" s="6">
        <v>554103</v>
      </c>
      <c r="AC11" s="1" t="s">
        <v>49</v>
      </c>
      <c r="AD11" s="1" t="s">
        <v>51</v>
      </c>
      <c r="AE11" s="1" t="s">
        <v>51</v>
      </c>
      <c r="AF11" s="1" t="s">
        <v>52</v>
      </c>
      <c r="AG11" s="7" t="s">
        <v>35</v>
      </c>
      <c r="AH11" s="1" t="s">
        <v>22</v>
      </c>
    </row>
    <row r="12" spans="2:36">
      <c r="F12" s="6">
        <v>23</v>
      </c>
      <c r="G12" s="6">
        <v>556475</v>
      </c>
      <c r="H12" s="1" t="s">
        <v>36</v>
      </c>
      <c r="I12" s="1" t="s">
        <v>53</v>
      </c>
      <c r="J12" s="1" t="s">
        <v>37</v>
      </c>
      <c r="K12" s="1" t="s">
        <v>15</v>
      </c>
      <c r="L12" s="1" t="s">
        <v>14</v>
      </c>
      <c r="M12" s="1" t="s">
        <v>22</v>
      </c>
      <c r="O12" s="1" t="s">
        <v>54</v>
      </c>
      <c r="Q12" s="1" t="s">
        <v>48</v>
      </c>
      <c r="S12" s="1" t="s">
        <v>25</v>
      </c>
      <c r="AA12" s="6">
        <v>23</v>
      </c>
      <c r="AB12" s="6">
        <v>556475</v>
      </c>
      <c r="AC12" s="1" t="s">
        <v>36</v>
      </c>
      <c r="AD12" s="1" t="s">
        <v>53</v>
      </c>
      <c r="AE12" s="1" t="s">
        <v>51</v>
      </c>
      <c r="AF12" s="1" t="s">
        <v>52</v>
      </c>
      <c r="AG12" s="7" t="s">
        <v>35</v>
      </c>
      <c r="AH12" s="1" t="s">
        <v>22</v>
      </c>
    </row>
    <row r="13" spans="2:36">
      <c r="F13" s="6">
        <v>24</v>
      </c>
      <c r="G13" s="6">
        <v>584142</v>
      </c>
      <c r="H13" s="1" t="s">
        <v>30</v>
      </c>
      <c r="I13" s="1" t="s">
        <v>55</v>
      </c>
      <c r="J13" s="1" t="s">
        <v>37</v>
      </c>
      <c r="K13" s="1" t="s">
        <v>15</v>
      </c>
      <c r="L13" s="1" t="s">
        <v>14</v>
      </c>
      <c r="M13" s="1" t="s">
        <v>22</v>
      </c>
      <c r="O13" s="1" t="s">
        <v>56</v>
      </c>
      <c r="Q13" s="1" t="s">
        <v>48</v>
      </c>
      <c r="S13" s="1" t="s">
        <v>25</v>
      </c>
      <c r="AA13" s="6">
        <v>24</v>
      </c>
      <c r="AB13" s="6">
        <v>584142</v>
      </c>
      <c r="AC13" s="1" t="s">
        <v>30</v>
      </c>
      <c r="AD13" s="1" t="s">
        <v>55</v>
      </c>
      <c r="AE13" s="1" t="s">
        <v>51</v>
      </c>
      <c r="AF13" s="1" t="s">
        <v>52</v>
      </c>
      <c r="AG13" s="7" t="s">
        <v>35</v>
      </c>
      <c r="AH13" s="1" t="s">
        <v>22</v>
      </c>
    </row>
    <row r="14" spans="2:36">
      <c r="F14" s="6">
        <v>25</v>
      </c>
      <c r="G14" s="6">
        <v>584258</v>
      </c>
      <c r="H14" s="1" t="s">
        <v>43</v>
      </c>
      <c r="I14" s="1" t="s">
        <v>55</v>
      </c>
      <c r="J14" s="1" t="s">
        <v>37</v>
      </c>
      <c r="K14" s="1" t="s">
        <v>15</v>
      </c>
      <c r="L14" s="1" t="s">
        <v>14</v>
      </c>
      <c r="M14" s="1" t="s">
        <v>22</v>
      </c>
      <c r="O14" s="1" t="s">
        <v>57</v>
      </c>
      <c r="Q14" s="1" t="s">
        <v>48</v>
      </c>
      <c r="S14" s="1" t="s">
        <v>25</v>
      </c>
      <c r="AA14" s="6">
        <v>25</v>
      </c>
      <c r="AB14" s="6">
        <v>584258</v>
      </c>
      <c r="AC14" s="1" t="s">
        <v>43</v>
      </c>
      <c r="AD14" s="1" t="s">
        <v>55</v>
      </c>
      <c r="AE14" s="1" t="s">
        <v>51</v>
      </c>
      <c r="AF14" s="1" t="s">
        <v>52</v>
      </c>
      <c r="AG14" s="7" t="s">
        <v>35</v>
      </c>
      <c r="AH14" s="1" t="s">
        <v>22</v>
      </c>
    </row>
    <row r="15" spans="2:36">
      <c r="F15" s="6">
        <v>26</v>
      </c>
      <c r="G15" s="6">
        <v>477370</v>
      </c>
      <c r="H15" s="1" t="s">
        <v>58</v>
      </c>
      <c r="I15" s="1" t="s">
        <v>48</v>
      </c>
      <c r="J15" s="1" t="s">
        <v>48</v>
      </c>
      <c r="K15" s="1" t="s">
        <v>15</v>
      </c>
      <c r="L15" s="1" t="s">
        <v>14</v>
      </c>
      <c r="M15" s="1" t="s">
        <v>22</v>
      </c>
      <c r="O15" s="1" t="s">
        <v>58</v>
      </c>
      <c r="Q15" s="1" t="s">
        <v>59</v>
      </c>
      <c r="S15" s="1" t="s">
        <v>25</v>
      </c>
      <c r="AA15" s="6">
        <v>26</v>
      </c>
      <c r="AB15" s="6">
        <v>477370</v>
      </c>
      <c r="AC15" s="1" t="s">
        <v>58</v>
      </c>
      <c r="AD15" s="1" t="s">
        <v>60</v>
      </c>
      <c r="AE15" s="1" t="s">
        <v>60</v>
      </c>
      <c r="AF15" s="1" t="s">
        <v>52</v>
      </c>
      <c r="AG15" s="7" t="s">
        <v>35</v>
      </c>
      <c r="AH15" s="1" t="s">
        <v>22</v>
      </c>
    </row>
    <row r="16" spans="2:36">
      <c r="F16" s="6">
        <v>27</v>
      </c>
      <c r="G16" s="6">
        <v>558621</v>
      </c>
      <c r="H16" s="1" t="s">
        <v>61</v>
      </c>
      <c r="I16" s="1" t="s">
        <v>53</v>
      </c>
      <c r="J16" s="1" t="s">
        <v>48</v>
      </c>
      <c r="K16" s="1" t="s">
        <v>15</v>
      </c>
      <c r="L16" s="1" t="s">
        <v>14</v>
      </c>
      <c r="M16" s="1" t="s">
        <v>22</v>
      </c>
      <c r="O16" s="1" t="s">
        <v>62</v>
      </c>
      <c r="Q16" s="1" t="s">
        <v>59</v>
      </c>
      <c r="S16" s="1" t="s">
        <v>25</v>
      </c>
      <c r="AA16" s="6">
        <v>27</v>
      </c>
      <c r="AB16" s="6">
        <v>558621</v>
      </c>
      <c r="AC16" s="1" t="s">
        <v>61</v>
      </c>
      <c r="AD16" s="1" t="s">
        <v>53</v>
      </c>
      <c r="AE16" s="1" t="s">
        <v>60</v>
      </c>
      <c r="AF16" s="1" t="s">
        <v>52</v>
      </c>
      <c r="AG16" s="7" t="s">
        <v>35</v>
      </c>
      <c r="AH16" s="1" t="s">
        <v>22</v>
      </c>
    </row>
    <row r="17" spans="6:34">
      <c r="F17" s="6">
        <v>28</v>
      </c>
      <c r="G17" s="6">
        <v>554251</v>
      </c>
      <c r="H17" s="1" t="s">
        <v>63</v>
      </c>
      <c r="I17" s="1" t="s">
        <v>64</v>
      </c>
      <c r="J17" s="1" t="s">
        <v>48</v>
      </c>
      <c r="K17" s="1" t="s">
        <v>15</v>
      </c>
      <c r="L17" s="1" t="s">
        <v>14</v>
      </c>
      <c r="M17" s="1" t="s">
        <v>22</v>
      </c>
      <c r="O17" s="1" t="s">
        <v>65</v>
      </c>
      <c r="Q17" s="1" t="s">
        <v>59</v>
      </c>
      <c r="S17" s="1" t="s">
        <v>25</v>
      </c>
      <c r="AA17" s="6">
        <v>28</v>
      </c>
      <c r="AB17" s="6">
        <v>554251</v>
      </c>
      <c r="AC17" s="1" t="s">
        <v>63</v>
      </c>
      <c r="AD17" s="1" t="s">
        <v>64</v>
      </c>
      <c r="AE17" s="1" t="s">
        <v>60</v>
      </c>
      <c r="AF17" s="1" t="s">
        <v>52</v>
      </c>
      <c r="AG17" s="7" t="s">
        <v>35</v>
      </c>
      <c r="AH17" s="1" t="s">
        <v>22</v>
      </c>
    </row>
    <row r="18" spans="6:34">
      <c r="F18" s="6">
        <v>29</v>
      </c>
      <c r="G18" s="6">
        <v>577529</v>
      </c>
      <c r="H18" s="1" t="s">
        <v>66</v>
      </c>
      <c r="I18" s="1" t="s">
        <v>67</v>
      </c>
      <c r="J18" s="1" t="s">
        <v>48</v>
      </c>
      <c r="K18" s="1" t="s">
        <v>15</v>
      </c>
      <c r="L18" s="1" t="s">
        <v>14</v>
      </c>
      <c r="M18" s="1" t="s">
        <v>22</v>
      </c>
      <c r="O18" s="1" t="s">
        <v>68</v>
      </c>
      <c r="Q18" s="1" t="s">
        <v>46</v>
      </c>
      <c r="S18" s="1" t="s">
        <v>25</v>
      </c>
      <c r="AA18" s="6">
        <v>29</v>
      </c>
      <c r="AB18" s="6">
        <v>577529</v>
      </c>
      <c r="AC18" s="1" t="s">
        <v>66</v>
      </c>
      <c r="AD18" s="1" t="s">
        <v>67</v>
      </c>
      <c r="AE18" s="1" t="s">
        <v>60</v>
      </c>
      <c r="AF18" s="1" t="s">
        <v>52</v>
      </c>
      <c r="AG18" s="7" t="s">
        <v>35</v>
      </c>
      <c r="AH18" s="1" t="s">
        <v>22</v>
      </c>
    </row>
    <row r="19" spans="6:34">
      <c r="F19" s="6">
        <v>30</v>
      </c>
      <c r="G19" s="1">
        <v>584282</v>
      </c>
      <c r="H19" s="1" t="s">
        <v>69</v>
      </c>
      <c r="I19" s="1" t="s">
        <v>55</v>
      </c>
      <c r="J19" s="1" t="s">
        <v>48</v>
      </c>
      <c r="K19" s="1" t="s">
        <v>15</v>
      </c>
      <c r="L19" s="1" t="s">
        <v>14</v>
      </c>
      <c r="M19" s="1" t="s">
        <v>22</v>
      </c>
      <c r="O19" s="1" t="s">
        <v>70</v>
      </c>
      <c r="Q19" s="1" t="s">
        <v>14</v>
      </c>
      <c r="S19" s="1" t="s">
        <v>25</v>
      </c>
      <c r="AA19" s="6">
        <v>30</v>
      </c>
      <c r="AB19" s="1">
        <v>584282</v>
      </c>
      <c r="AC19" s="1" t="s">
        <v>69</v>
      </c>
      <c r="AD19" s="1" t="s">
        <v>55</v>
      </c>
      <c r="AE19" s="1" t="s">
        <v>60</v>
      </c>
      <c r="AF19" s="1" t="s">
        <v>52</v>
      </c>
      <c r="AG19" s="7" t="s">
        <v>35</v>
      </c>
      <c r="AH19" s="1" t="s">
        <v>22</v>
      </c>
    </row>
    <row r="20" spans="6:34">
      <c r="F20" s="6">
        <v>31</v>
      </c>
      <c r="G20" s="1">
        <v>543861</v>
      </c>
      <c r="H20" s="1" t="s">
        <v>71</v>
      </c>
      <c r="I20" s="1" t="s">
        <v>59</v>
      </c>
      <c r="J20" s="1" t="s">
        <v>59</v>
      </c>
      <c r="K20" s="1" t="s">
        <v>15</v>
      </c>
      <c r="L20" s="1" t="s">
        <v>14</v>
      </c>
      <c r="M20" s="1" t="s">
        <v>22</v>
      </c>
      <c r="O20" s="1" t="s">
        <v>49</v>
      </c>
      <c r="Q20" s="1" t="s">
        <v>14</v>
      </c>
      <c r="S20" s="1" t="s">
        <v>25</v>
      </c>
      <c r="AA20" s="6">
        <v>31</v>
      </c>
      <c r="AB20" s="1">
        <v>543861</v>
      </c>
      <c r="AC20" s="1" t="s">
        <v>71</v>
      </c>
      <c r="AD20" s="1" t="s">
        <v>72</v>
      </c>
      <c r="AE20" s="1" t="s">
        <v>72</v>
      </c>
      <c r="AF20" s="7" t="s">
        <v>44</v>
      </c>
      <c r="AG20" s="7" t="s">
        <v>35</v>
      </c>
      <c r="AH20" s="1" t="s">
        <v>22</v>
      </c>
    </row>
    <row r="21" spans="6:34">
      <c r="F21" s="6">
        <v>32</v>
      </c>
      <c r="G21" s="1">
        <v>556955</v>
      </c>
      <c r="H21" s="1" t="s">
        <v>65</v>
      </c>
      <c r="I21" s="1" t="s">
        <v>53</v>
      </c>
      <c r="J21" s="1" t="s">
        <v>59</v>
      </c>
      <c r="K21" s="1" t="s">
        <v>15</v>
      </c>
      <c r="L21" s="1" t="s">
        <v>14</v>
      </c>
      <c r="M21" s="1" t="s">
        <v>22</v>
      </c>
      <c r="O21" s="1" t="s">
        <v>73</v>
      </c>
      <c r="Q21" s="1" t="s">
        <v>14</v>
      </c>
      <c r="S21" s="1" t="s">
        <v>25</v>
      </c>
      <c r="AA21" s="6">
        <v>32</v>
      </c>
      <c r="AB21" s="1">
        <v>556955</v>
      </c>
      <c r="AC21" s="1" t="s">
        <v>65</v>
      </c>
      <c r="AD21" s="1" t="s">
        <v>53</v>
      </c>
      <c r="AE21" s="1" t="s">
        <v>72</v>
      </c>
      <c r="AF21" s="7" t="s">
        <v>44</v>
      </c>
      <c r="AG21" s="7" t="s">
        <v>35</v>
      </c>
      <c r="AH21" s="1" t="s">
        <v>22</v>
      </c>
    </row>
    <row r="22" spans="6:34">
      <c r="F22" s="6">
        <v>33</v>
      </c>
      <c r="G22" s="1">
        <v>584126</v>
      </c>
      <c r="H22" s="1" t="s">
        <v>74</v>
      </c>
      <c r="I22" s="1" t="s">
        <v>55</v>
      </c>
      <c r="J22" s="1" t="s">
        <v>59</v>
      </c>
      <c r="K22" s="1" t="s">
        <v>15</v>
      </c>
      <c r="L22" s="1" t="s">
        <v>14</v>
      </c>
      <c r="M22" s="1" t="s">
        <v>22</v>
      </c>
      <c r="O22" s="1" t="s">
        <v>66</v>
      </c>
      <c r="Q22" s="1" t="s">
        <v>14</v>
      </c>
      <c r="S22" s="1" t="s">
        <v>25</v>
      </c>
      <c r="AA22" s="6">
        <v>33</v>
      </c>
      <c r="AB22" s="1">
        <v>584126</v>
      </c>
      <c r="AC22" s="1" t="s">
        <v>74</v>
      </c>
      <c r="AD22" s="1" t="s">
        <v>55</v>
      </c>
      <c r="AE22" s="1" t="s">
        <v>72</v>
      </c>
      <c r="AF22" s="7" t="s">
        <v>44</v>
      </c>
      <c r="AG22" s="7" t="s">
        <v>35</v>
      </c>
      <c r="AH22" s="1" t="s">
        <v>22</v>
      </c>
    </row>
    <row r="23" spans="6:34">
      <c r="F23" s="6">
        <v>34</v>
      </c>
      <c r="G23" s="6">
        <v>502626</v>
      </c>
      <c r="H23" s="1" t="s">
        <v>75</v>
      </c>
      <c r="I23" s="1" t="s">
        <v>76</v>
      </c>
      <c r="J23" s="1" t="s">
        <v>14</v>
      </c>
      <c r="K23" s="1" t="s">
        <v>25</v>
      </c>
      <c r="L23" s="1" t="s">
        <v>14</v>
      </c>
      <c r="M23" s="1" t="s">
        <v>22</v>
      </c>
      <c r="O23" s="1" t="s">
        <v>77</v>
      </c>
      <c r="Q23" s="1" t="s">
        <v>14</v>
      </c>
      <c r="S23" s="1" t="s">
        <v>25</v>
      </c>
      <c r="AA23" s="6">
        <v>34</v>
      </c>
      <c r="AB23" s="6">
        <v>502626</v>
      </c>
      <c r="AC23" s="1" t="s">
        <v>75</v>
      </c>
      <c r="AD23" s="1" t="s">
        <v>76</v>
      </c>
      <c r="AE23" s="7" t="s">
        <v>14</v>
      </c>
      <c r="AF23" s="7" t="s">
        <v>14</v>
      </c>
      <c r="AG23" s="7" t="s">
        <v>35</v>
      </c>
      <c r="AH23" s="1" t="s">
        <v>22</v>
      </c>
    </row>
    <row r="24" spans="6:34">
      <c r="F24" s="6">
        <v>35</v>
      </c>
      <c r="G24" s="1">
        <v>530433</v>
      </c>
      <c r="H24" s="1" t="s">
        <v>73</v>
      </c>
      <c r="I24" s="1" t="s">
        <v>64</v>
      </c>
      <c r="J24" s="1" t="s">
        <v>14</v>
      </c>
      <c r="K24" s="1" t="s">
        <v>25</v>
      </c>
      <c r="L24" s="1" t="s">
        <v>14</v>
      </c>
      <c r="M24" s="1" t="s">
        <v>22</v>
      </c>
      <c r="O24" s="1" t="s">
        <v>78</v>
      </c>
      <c r="Q24" s="1" t="s">
        <v>14</v>
      </c>
      <c r="S24" s="1" t="s">
        <v>25</v>
      </c>
      <c r="AA24" s="6">
        <v>35</v>
      </c>
      <c r="AB24" s="1">
        <v>530433</v>
      </c>
      <c r="AC24" s="1" t="s">
        <v>73</v>
      </c>
      <c r="AD24" s="1" t="s">
        <v>64</v>
      </c>
      <c r="AE24" s="7" t="s">
        <v>14</v>
      </c>
      <c r="AF24" s="7" t="s">
        <v>14</v>
      </c>
      <c r="AG24" s="7" t="s">
        <v>35</v>
      </c>
      <c r="AH24" s="1" t="s">
        <v>22</v>
      </c>
    </row>
    <row r="25" spans="6:34">
      <c r="F25" s="6">
        <v>36</v>
      </c>
      <c r="G25" s="1">
        <v>482080</v>
      </c>
      <c r="H25" s="1" t="s">
        <v>62</v>
      </c>
      <c r="I25" s="1" t="s">
        <v>53</v>
      </c>
      <c r="J25" s="1" t="s">
        <v>14</v>
      </c>
      <c r="K25" s="1" t="s">
        <v>25</v>
      </c>
      <c r="L25" s="1" t="s">
        <v>14</v>
      </c>
      <c r="M25" s="1" t="s">
        <v>22</v>
      </c>
      <c r="O25" s="1" t="s">
        <v>79</v>
      </c>
      <c r="Q25" s="1" t="s">
        <v>14</v>
      </c>
      <c r="S25" s="1" t="s">
        <v>25</v>
      </c>
      <c r="AA25" s="6">
        <v>36</v>
      </c>
      <c r="AB25" s="1">
        <v>482080</v>
      </c>
      <c r="AC25" s="1" t="s">
        <v>62</v>
      </c>
      <c r="AD25" s="1" t="s">
        <v>53</v>
      </c>
      <c r="AE25" s="7" t="s">
        <v>14</v>
      </c>
      <c r="AF25" s="7" t="s">
        <v>14</v>
      </c>
      <c r="AG25" s="7" t="s">
        <v>35</v>
      </c>
      <c r="AH25" s="1" t="s">
        <v>22</v>
      </c>
    </row>
    <row r="26" spans="6:34">
      <c r="F26" s="6">
        <v>37</v>
      </c>
      <c r="G26" s="6">
        <v>369187</v>
      </c>
      <c r="H26" s="1" t="s">
        <v>47</v>
      </c>
      <c r="I26" s="1" t="s">
        <v>80</v>
      </c>
      <c r="J26" s="1" t="s">
        <v>14</v>
      </c>
      <c r="K26" s="1" t="s">
        <v>25</v>
      </c>
      <c r="L26" s="1" t="s">
        <v>14</v>
      </c>
      <c r="M26" s="1" t="s">
        <v>22</v>
      </c>
      <c r="O26" s="1" t="s">
        <v>74</v>
      </c>
      <c r="Q26" s="1" t="s">
        <v>14</v>
      </c>
      <c r="S26" s="1" t="s">
        <v>81</v>
      </c>
      <c r="AA26" s="6">
        <v>37</v>
      </c>
      <c r="AB26" s="6">
        <v>369187</v>
      </c>
      <c r="AC26" s="1" t="s">
        <v>47</v>
      </c>
      <c r="AD26" s="1" t="s">
        <v>80</v>
      </c>
      <c r="AE26" s="7" t="s">
        <v>14</v>
      </c>
      <c r="AF26" s="7" t="s">
        <v>14</v>
      </c>
      <c r="AG26" s="7" t="s">
        <v>35</v>
      </c>
      <c r="AH26" s="1" t="s">
        <v>22</v>
      </c>
    </row>
    <row r="27" spans="6:34">
      <c r="F27" s="1">
        <v>38</v>
      </c>
      <c r="G27" s="1">
        <v>554081</v>
      </c>
      <c r="H27" s="1" t="s">
        <v>82</v>
      </c>
      <c r="I27" s="1" t="s">
        <v>53</v>
      </c>
      <c r="J27" s="1" t="s">
        <v>14</v>
      </c>
      <c r="K27" s="1" t="s">
        <v>25</v>
      </c>
      <c r="L27" s="1" t="s">
        <v>14</v>
      </c>
      <c r="M27" s="1" t="s">
        <v>22</v>
      </c>
      <c r="O27" s="1" t="s">
        <v>83</v>
      </c>
      <c r="Q27" s="1" t="s">
        <v>14</v>
      </c>
      <c r="S27" s="1" t="s">
        <v>15</v>
      </c>
      <c r="AA27" s="1">
        <v>38</v>
      </c>
      <c r="AB27" s="1">
        <v>554081</v>
      </c>
      <c r="AC27" s="1" t="s">
        <v>82</v>
      </c>
      <c r="AD27" s="1" t="s">
        <v>53</v>
      </c>
      <c r="AE27" s="7" t="s">
        <v>14</v>
      </c>
      <c r="AF27" s="7" t="s">
        <v>14</v>
      </c>
      <c r="AG27" s="7" t="s">
        <v>35</v>
      </c>
      <c r="AH27" s="1" t="s">
        <v>22</v>
      </c>
    </row>
    <row r="28" spans="6:34">
      <c r="F28" s="1">
        <v>39</v>
      </c>
      <c r="G28" s="1">
        <v>577510</v>
      </c>
      <c r="H28" s="1" t="s">
        <v>78</v>
      </c>
      <c r="I28" s="1" t="s">
        <v>67</v>
      </c>
      <c r="J28" s="1" t="s">
        <v>14</v>
      </c>
      <c r="K28" s="1" t="s">
        <v>25</v>
      </c>
      <c r="L28" s="1" t="s">
        <v>14</v>
      </c>
      <c r="M28" s="1" t="s">
        <v>22</v>
      </c>
      <c r="O28" s="1" t="s">
        <v>84</v>
      </c>
      <c r="Q28" s="1" t="s">
        <v>14</v>
      </c>
      <c r="S28" s="1" t="s">
        <v>15</v>
      </c>
      <c r="AA28" s="1">
        <v>39</v>
      </c>
      <c r="AB28" s="1">
        <v>577510</v>
      </c>
      <c r="AC28" s="1" t="s">
        <v>78</v>
      </c>
      <c r="AD28" s="1" t="s">
        <v>67</v>
      </c>
      <c r="AE28" s="7" t="s">
        <v>14</v>
      </c>
      <c r="AF28" s="7" t="s">
        <v>14</v>
      </c>
      <c r="AG28" s="7" t="s">
        <v>35</v>
      </c>
      <c r="AH28" s="1" t="s">
        <v>22</v>
      </c>
    </row>
    <row r="29" spans="6:34">
      <c r="F29" s="1">
        <v>40</v>
      </c>
      <c r="G29" s="1">
        <v>584177</v>
      </c>
      <c r="H29" s="1" t="s">
        <v>85</v>
      </c>
      <c r="I29" s="1" t="s">
        <v>55</v>
      </c>
      <c r="J29" s="1" t="s">
        <v>14</v>
      </c>
      <c r="K29" s="1" t="s">
        <v>25</v>
      </c>
      <c r="L29" s="1" t="s">
        <v>14</v>
      </c>
      <c r="M29" s="1" t="s">
        <v>22</v>
      </c>
      <c r="O29" s="1" t="s">
        <v>86</v>
      </c>
      <c r="Q29" s="1" t="s">
        <v>14</v>
      </c>
      <c r="S29" s="1" t="s">
        <v>15</v>
      </c>
      <c r="AA29" s="1">
        <v>40</v>
      </c>
      <c r="AB29" s="1">
        <v>584177</v>
      </c>
      <c r="AC29" s="1" t="s">
        <v>85</v>
      </c>
      <c r="AD29" s="1" t="s">
        <v>55</v>
      </c>
      <c r="AE29" s="7" t="s">
        <v>14</v>
      </c>
      <c r="AF29" s="7" t="s">
        <v>14</v>
      </c>
      <c r="AG29" s="7" t="s">
        <v>35</v>
      </c>
      <c r="AH29" s="1" t="s">
        <v>22</v>
      </c>
    </row>
    <row r="30" spans="6:34">
      <c r="F30" s="1">
        <v>41</v>
      </c>
      <c r="G30" s="1">
        <v>584169</v>
      </c>
      <c r="H30" s="1" t="s">
        <v>87</v>
      </c>
      <c r="I30" s="1" t="s">
        <v>55</v>
      </c>
      <c r="J30" s="1" t="s">
        <v>14</v>
      </c>
      <c r="K30" s="1" t="s">
        <v>25</v>
      </c>
      <c r="L30" s="1" t="s">
        <v>14</v>
      </c>
      <c r="M30" s="1" t="s">
        <v>22</v>
      </c>
      <c r="O30" s="1" t="s">
        <v>38</v>
      </c>
      <c r="Q30" s="1" t="s">
        <v>14</v>
      </c>
      <c r="S30" s="1" t="s">
        <v>15</v>
      </c>
      <c r="AA30" s="1">
        <v>41</v>
      </c>
      <c r="AB30" s="1">
        <v>584169</v>
      </c>
      <c r="AC30" s="1" t="s">
        <v>87</v>
      </c>
      <c r="AD30" s="1" t="s">
        <v>55</v>
      </c>
      <c r="AE30" s="7" t="s">
        <v>14</v>
      </c>
      <c r="AF30" s="7" t="s">
        <v>14</v>
      </c>
      <c r="AG30" s="7" t="s">
        <v>35</v>
      </c>
      <c r="AH30" s="1" t="s">
        <v>22</v>
      </c>
    </row>
    <row r="31" spans="6:34">
      <c r="F31" s="1">
        <v>43</v>
      </c>
      <c r="G31" s="6">
        <v>554278</v>
      </c>
      <c r="H31" s="1" t="s">
        <v>56</v>
      </c>
      <c r="I31" s="1" t="s">
        <v>88</v>
      </c>
      <c r="J31" s="1" t="s">
        <v>14</v>
      </c>
      <c r="K31" s="1" t="s">
        <v>25</v>
      </c>
      <c r="L31" s="1" t="s">
        <v>14</v>
      </c>
      <c r="M31" s="1" t="s">
        <v>22</v>
      </c>
      <c r="O31" s="1" t="s">
        <v>82</v>
      </c>
      <c r="Q31" s="1" t="s">
        <v>14</v>
      </c>
      <c r="S31" s="1" t="s">
        <v>15</v>
      </c>
      <c r="AA31" s="1">
        <v>43</v>
      </c>
      <c r="AB31" s="6">
        <v>554278</v>
      </c>
      <c r="AC31" s="1" t="s">
        <v>56</v>
      </c>
      <c r="AD31" s="1" t="s">
        <v>88</v>
      </c>
      <c r="AE31" s="7" t="s">
        <v>14</v>
      </c>
      <c r="AF31" s="7" t="s">
        <v>14</v>
      </c>
      <c r="AG31" s="7" t="s">
        <v>35</v>
      </c>
      <c r="AH31" s="1" t="s">
        <v>22</v>
      </c>
    </row>
    <row r="32" spans="6:34">
      <c r="F32" s="1">
        <v>44</v>
      </c>
      <c r="G32" s="1">
        <v>584274</v>
      </c>
      <c r="H32" s="1" t="s">
        <v>68</v>
      </c>
      <c r="I32" s="1" t="s">
        <v>55</v>
      </c>
      <c r="J32" s="1" t="s">
        <v>14</v>
      </c>
      <c r="K32" s="1" t="s">
        <v>25</v>
      </c>
      <c r="L32" s="1" t="s">
        <v>14</v>
      </c>
      <c r="M32" s="1" t="s">
        <v>22</v>
      </c>
      <c r="O32" s="1" t="s">
        <v>89</v>
      </c>
      <c r="Q32" s="1" t="s">
        <v>14</v>
      </c>
      <c r="S32" s="1" t="s">
        <v>15</v>
      </c>
      <c r="AA32" s="1">
        <v>44</v>
      </c>
      <c r="AB32" s="1">
        <v>584274</v>
      </c>
      <c r="AC32" s="1" t="s">
        <v>68</v>
      </c>
      <c r="AD32" s="1" t="s">
        <v>55</v>
      </c>
      <c r="AE32" s="7" t="s">
        <v>14</v>
      </c>
      <c r="AF32" s="7" t="s">
        <v>14</v>
      </c>
      <c r="AG32" s="7" t="s">
        <v>35</v>
      </c>
      <c r="AH32" s="1" t="s">
        <v>22</v>
      </c>
    </row>
    <row r="33" spans="6:34">
      <c r="F33" s="1">
        <v>45</v>
      </c>
      <c r="G33" s="6">
        <v>557080</v>
      </c>
      <c r="H33" s="1" t="s">
        <v>54</v>
      </c>
      <c r="I33" s="1" t="s">
        <v>53</v>
      </c>
      <c r="J33" s="1" t="s">
        <v>14</v>
      </c>
      <c r="K33" s="1" t="s">
        <v>25</v>
      </c>
      <c r="L33" s="1" t="s">
        <v>14</v>
      </c>
      <c r="M33" s="1" t="s">
        <v>22</v>
      </c>
      <c r="O33" s="1" t="s">
        <v>71</v>
      </c>
      <c r="Q33" s="1" t="s">
        <v>14</v>
      </c>
      <c r="S33" s="1" t="s">
        <v>15</v>
      </c>
      <c r="AA33" s="1">
        <v>45</v>
      </c>
      <c r="AB33" s="6">
        <v>557080</v>
      </c>
      <c r="AC33" s="1" t="s">
        <v>54</v>
      </c>
      <c r="AD33" s="1" t="s">
        <v>53</v>
      </c>
      <c r="AE33" s="7" t="s">
        <v>14</v>
      </c>
      <c r="AF33" s="7" t="s">
        <v>14</v>
      </c>
      <c r="AG33" s="7" t="s">
        <v>35</v>
      </c>
      <c r="AH33" s="1" t="s">
        <v>22</v>
      </c>
    </row>
    <row r="34" spans="6:34">
      <c r="F34" s="1">
        <v>46</v>
      </c>
      <c r="G34" s="1">
        <v>530204</v>
      </c>
      <c r="H34" s="1" t="s">
        <v>50</v>
      </c>
      <c r="I34" s="1" t="s">
        <v>67</v>
      </c>
      <c r="J34" s="1" t="s">
        <v>14</v>
      </c>
      <c r="K34" s="1" t="s">
        <v>25</v>
      </c>
      <c r="L34" s="1" t="s">
        <v>14</v>
      </c>
      <c r="M34" s="1" t="s">
        <v>22</v>
      </c>
      <c r="O34" s="1" t="s">
        <v>69</v>
      </c>
      <c r="Q34" s="1" t="s">
        <v>14</v>
      </c>
      <c r="S34" s="1" t="s">
        <v>15</v>
      </c>
      <c r="AA34" s="1">
        <v>46</v>
      </c>
      <c r="AB34" s="1">
        <v>530204</v>
      </c>
      <c r="AC34" s="1" t="s">
        <v>50</v>
      </c>
      <c r="AD34" s="1" t="s">
        <v>67</v>
      </c>
      <c r="AE34" s="7" t="s">
        <v>14</v>
      </c>
      <c r="AF34" s="7" t="s">
        <v>14</v>
      </c>
      <c r="AG34" s="7" t="s">
        <v>35</v>
      </c>
      <c r="AH34" s="1" t="s">
        <v>22</v>
      </c>
    </row>
    <row r="35" spans="6:34">
      <c r="F35" s="1">
        <v>47</v>
      </c>
      <c r="G35" s="1">
        <v>558648</v>
      </c>
      <c r="H35" s="1" t="s">
        <v>57</v>
      </c>
      <c r="I35" s="1" t="s">
        <v>53</v>
      </c>
      <c r="J35" s="1" t="s">
        <v>14</v>
      </c>
      <c r="K35" s="1" t="s">
        <v>25</v>
      </c>
      <c r="L35" s="1" t="s">
        <v>14</v>
      </c>
      <c r="M35" s="1" t="s">
        <v>22</v>
      </c>
      <c r="O35" s="1" t="s">
        <v>42</v>
      </c>
      <c r="Q35" s="1" t="s">
        <v>14</v>
      </c>
      <c r="S35" s="1" t="s">
        <v>15</v>
      </c>
      <c r="AA35" s="1">
        <v>47</v>
      </c>
      <c r="AB35" s="1">
        <v>558648</v>
      </c>
      <c r="AC35" s="1" t="s">
        <v>57</v>
      </c>
      <c r="AD35" s="1" t="s">
        <v>53</v>
      </c>
      <c r="AE35" s="7" t="s">
        <v>14</v>
      </c>
      <c r="AF35" s="7" t="s">
        <v>14</v>
      </c>
      <c r="AG35" s="7" t="s">
        <v>35</v>
      </c>
      <c r="AH35" s="1" t="s">
        <v>22</v>
      </c>
    </row>
    <row r="36" spans="6:34">
      <c r="F36" s="1">
        <v>48</v>
      </c>
      <c r="G36" s="1">
        <v>584223</v>
      </c>
      <c r="H36" s="1" t="s">
        <v>79</v>
      </c>
      <c r="I36" s="1" t="s">
        <v>55</v>
      </c>
      <c r="J36" s="1" t="s">
        <v>14</v>
      </c>
      <c r="K36" s="1" t="s">
        <v>25</v>
      </c>
      <c r="L36" s="1" t="s">
        <v>14</v>
      </c>
      <c r="M36" s="1" t="s">
        <v>22</v>
      </c>
      <c r="O36" s="1" t="s">
        <v>63</v>
      </c>
      <c r="Q36" s="1" t="s">
        <v>14</v>
      </c>
      <c r="S36" s="1" t="s">
        <v>15</v>
      </c>
      <c r="AA36" s="1">
        <v>48</v>
      </c>
      <c r="AB36" s="1">
        <v>584223</v>
      </c>
      <c r="AC36" s="1" t="s">
        <v>79</v>
      </c>
      <c r="AD36" s="1" t="s">
        <v>55</v>
      </c>
      <c r="AE36" s="7" t="s">
        <v>14</v>
      </c>
      <c r="AF36" s="7" t="s">
        <v>14</v>
      </c>
      <c r="AG36" s="7" t="s">
        <v>35</v>
      </c>
      <c r="AH36" s="1" t="s">
        <v>22</v>
      </c>
    </row>
    <row r="37" spans="6:34">
      <c r="F37" s="1">
        <v>52</v>
      </c>
      <c r="G37" s="1">
        <v>487686</v>
      </c>
      <c r="H37" s="1" t="s">
        <v>90</v>
      </c>
      <c r="I37" s="1" t="s">
        <v>88</v>
      </c>
      <c r="J37" s="1" t="s">
        <v>14</v>
      </c>
      <c r="K37" s="1" t="s">
        <v>25</v>
      </c>
      <c r="L37" s="1" t="s">
        <v>14</v>
      </c>
      <c r="M37" s="1" t="s">
        <v>22</v>
      </c>
      <c r="O37" s="1" t="s">
        <v>75</v>
      </c>
      <c r="Q37" s="1" t="s">
        <v>14</v>
      </c>
      <c r="S37" s="1" t="s">
        <v>15</v>
      </c>
      <c r="AA37" s="1">
        <v>52</v>
      </c>
      <c r="AB37" s="1">
        <v>487686</v>
      </c>
      <c r="AC37" s="1" t="s">
        <v>90</v>
      </c>
      <c r="AD37" s="1" t="s">
        <v>88</v>
      </c>
      <c r="AE37" s="7" t="s">
        <v>14</v>
      </c>
      <c r="AF37" s="7" t="s">
        <v>14</v>
      </c>
      <c r="AG37" s="7" t="s">
        <v>35</v>
      </c>
      <c r="AH37" s="1" t="s">
        <v>22</v>
      </c>
    </row>
    <row r="38" spans="6:34">
      <c r="F38" s="1">
        <v>53</v>
      </c>
      <c r="G38" s="1">
        <v>577502</v>
      </c>
      <c r="H38" s="1" t="s">
        <v>91</v>
      </c>
      <c r="I38" s="1" t="s">
        <v>67</v>
      </c>
      <c r="J38" s="1" t="s">
        <v>14</v>
      </c>
      <c r="K38" s="1" t="s">
        <v>25</v>
      </c>
      <c r="L38" s="1" t="s">
        <v>14</v>
      </c>
      <c r="M38" s="1" t="s">
        <v>22</v>
      </c>
      <c r="O38" s="1" t="s">
        <v>87</v>
      </c>
      <c r="Q38" s="1" t="s">
        <v>14</v>
      </c>
      <c r="S38" s="1" t="s">
        <v>15</v>
      </c>
      <c r="AA38" s="1">
        <v>53</v>
      </c>
      <c r="AB38" s="1">
        <v>577502</v>
      </c>
      <c r="AC38" s="1" t="s">
        <v>91</v>
      </c>
      <c r="AD38" s="1" t="s">
        <v>67</v>
      </c>
      <c r="AE38" s="7" t="s">
        <v>14</v>
      </c>
      <c r="AF38" s="7" t="s">
        <v>14</v>
      </c>
      <c r="AG38" s="7" t="s">
        <v>35</v>
      </c>
      <c r="AH38" s="1" t="s">
        <v>22</v>
      </c>
    </row>
    <row r="39" spans="6:34">
      <c r="F39" s="1">
        <v>54</v>
      </c>
      <c r="G39" s="1">
        <v>584312</v>
      </c>
      <c r="H39" s="1" t="s">
        <v>84</v>
      </c>
      <c r="I39" s="1" t="s">
        <v>55</v>
      </c>
      <c r="J39" s="1" t="s">
        <v>14</v>
      </c>
      <c r="K39" s="1" t="s">
        <v>25</v>
      </c>
      <c r="L39" s="1" t="s">
        <v>14</v>
      </c>
      <c r="M39" s="1" t="s">
        <v>22</v>
      </c>
      <c r="O39" s="1" t="s">
        <v>85</v>
      </c>
      <c r="Q39" s="1" t="s">
        <v>14</v>
      </c>
      <c r="S39" s="1" t="s">
        <v>15</v>
      </c>
      <c r="AA39" s="1">
        <v>54</v>
      </c>
      <c r="AB39" s="1">
        <v>584312</v>
      </c>
      <c r="AC39" s="1" t="s">
        <v>84</v>
      </c>
      <c r="AD39" s="1" t="s">
        <v>55</v>
      </c>
      <c r="AE39" s="7" t="s">
        <v>14</v>
      </c>
      <c r="AF39" s="7" t="s">
        <v>14</v>
      </c>
      <c r="AG39" s="7" t="s">
        <v>35</v>
      </c>
      <c r="AH39" s="1" t="s">
        <v>22</v>
      </c>
    </row>
    <row r="40" spans="6:34">
      <c r="F40" s="1">
        <v>55</v>
      </c>
      <c r="G40" s="1">
        <v>584215</v>
      </c>
      <c r="H40" s="1" t="s">
        <v>83</v>
      </c>
      <c r="I40" s="1" t="s">
        <v>55</v>
      </c>
      <c r="J40" s="1" t="s">
        <v>14</v>
      </c>
      <c r="K40" s="1" t="s">
        <v>25</v>
      </c>
      <c r="L40" s="1" t="s">
        <v>14</v>
      </c>
      <c r="M40" s="1" t="s">
        <v>22</v>
      </c>
      <c r="O40" s="1" t="s">
        <v>91</v>
      </c>
      <c r="Q40" s="1" t="s">
        <v>14</v>
      </c>
      <c r="S40" s="1" t="s">
        <v>15</v>
      </c>
      <c r="AA40" s="1">
        <v>55</v>
      </c>
      <c r="AB40" s="1">
        <v>584215</v>
      </c>
      <c r="AC40" s="1" t="s">
        <v>83</v>
      </c>
      <c r="AD40" s="1" t="s">
        <v>55</v>
      </c>
      <c r="AE40" s="7" t="s">
        <v>14</v>
      </c>
      <c r="AF40" s="7" t="s">
        <v>14</v>
      </c>
      <c r="AG40" s="7" t="s">
        <v>35</v>
      </c>
      <c r="AH40" s="1" t="s">
        <v>22</v>
      </c>
    </row>
    <row r="41" spans="6:34">
      <c r="F41" s="1">
        <v>56</v>
      </c>
      <c r="G41" s="1">
        <v>329924</v>
      </c>
      <c r="H41" s="1" t="s">
        <v>86</v>
      </c>
      <c r="I41" s="1" t="s">
        <v>34</v>
      </c>
      <c r="J41" s="1" t="s">
        <v>14</v>
      </c>
      <c r="K41" s="1" t="s">
        <v>25</v>
      </c>
      <c r="L41" s="1" t="s">
        <v>14</v>
      </c>
      <c r="M41" s="1" t="s">
        <v>22</v>
      </c>
      <c r="O41" s="1" t="s">
        <v>61</v>
      </c>
      <c r="Q41" s="1" t="s">
        <v>14</v>
      </c>
      <c r="S41" s="1" t="s">
        <v>92</v>
      </c>
      <c r="AA41" s="1">
        <v>56</v>
      </c>
      <c r="AB41" s="1">
        <v>329924</v>
      </c>
      <c r="AC41" s="1" t="s">
        <v>86</v>
      </c>
      <c r="AD41" s="1" t="s">
        <v>34</v>
      </c>
      <c r="AE41" s="7" t="s">
        <v>14</v>
      </c>
      <c r="AF41" s="7" t="s">
        <v>14</v>
      </c>
      <c r="AG41" s="7" t="s">
        <v>14</v>
      </c>
      <c r="AH41" s="1" t="s">
        <v>22</v>
      </c>
    </row>
    <row r="42" spans="6:34">
      <c r="F42" s="1">
        <v>74</v>
      </c>
      <c r="G42" s="1">
        <v>455954</v>
      </c>
      <c r="H42" s="1" t="s">
        <v>70</v>
      </c>
      <c r="I42" s="1" t="s">
        <v>53</v>
      </c>
      <c r="J42" s="1" t="s">
        <v>14</v>
      </c>
      <c r="K42" s="1" t="s">
        <v>25</v>
      </c>
      <c r="L42" s="1" t="s">
        <v>14</v>
      </c>
      <c r="M42" s="1" t="s">
        <v>22</v>
      </c>
      <c r="O42" s="1" t="s">
        <v>33</v>
      </c>
      <c r="Q42" s="1" t="s">
        <v>14</v>
      </c>
      <c r="S42" s="1" t="s">
        <v>93</v>
      </c>
      <c r="AA42" s="1">
        <v>74</v>
      </c>
      <c r="AB42" s="1">
        <v>455954</v>
      </c>
      <c r="AC42" s="1" t="s">
        <v>70</v>
      </c>
      <c r="AD42" s="1" t="s">
        <v>53</v>
      </c>
      <c r="AE42" s="7" t="s">
        <v>14</v>
      </c>
      <c r="AF42" s="7" t="s">
        <v>14</v>
      </c>
      <c r="AG42" s="7" t="s">
        <v>14</v>
      </c>
      <c r="AH42" s="1" t="s">
        <v>22</v>
      </c>
    </row>
    <row r="43" spans="6:34">
      <c r="F43" s="1">
        <v>75</v>
      </c>
      <c r="G43" s="1">
        <v>556017</v>
      </c>
      <c r="H43" s="1" t="s">
        <v>89</v>
      </c>
      <c r="I43" s="1" t="s">
        <v>53</v>
      </c>
      <c r="J43" s="1" t="s">
        <v>14</v>
      </c>
      <c r="K43" s="1" t="s">
        <v>25</v>
      </c>
      <c r="L43" s="1" t="s">
        <v>14</v>
      </c>
      <c r="M43" s="1" t="s">
        <v>94</v>
      </c>
      <c r="O43" s="1" t="s">
        <v>28</v>
      </c>
      <c r="Q43" s="1" t="s">
        <v>14</v>
      </c>
      <c r="S43" s="1" t="s">
        <v>14</v>
      </c>
      <c r="AA43" s="1">
        <v>75</v>
      </c>
      <c r="AB43" s="1">
        <v>556017</v>
      </c>
      <c r="AC43" s="1" t="s">
        <v>89</v>
      </c>
      <c r="AD43" s="1" t="s">
        <v>53</v>
      </c>
      <c r="AE43" s="7" t="s">
        <v>14</v>
      </c>
      <c r="AF43" s="7" t="s">
        <v>14</v>
      </c>
      <c r="AG43" s="7" t="s">
        <v>35</v>
      </c>
      <c r="AH43" s="1" t="s">
        <v>94</v>
      </c>
    </row>
    <row r="44" spans="6:34">
      <c r="F44" s="1">
        <v>77</v>
      </c>
      <c r="G44" s="8" t="s">
        <v>95</v>
      </c>
      <c r="H44" s="1" t="s">
        <v>77</v>
      </c>
      <c r="I44" s="1" t="s">
        <v>96</v>
      </c>
      <c r="J44" s="1" t="s">
        <v>14</v>
      </c>
      <c r="K44" s="1" t="s">
        <v>25</v>
      </c>
      <c r="L44" s="1" t="s">
        <v>14</v>
      </c>
      <c r="M44" s="1" t="s">
        <v>22</v>
      </c>
      <c r="O44" s="1" t="s">
        <v>97</v>
      </c>
      <c r="Q44" s="1" t="s">
        <v>14</v>
      </c>
      <c r="S44" s="1" t="s">
        <v>14</v>
      </c>
      <c r="AA44" s="1">
        <v>77</v>
      </c>
      <c r="AB44" s="8" t="s">
        <v>95</v>
      </c>
      <c r="AC44" s="1" t="s">
        <v>77</v>
      </c>
      <c r="AD44" s="1" t="s">
        <v>96</v>
      </c>
      <c r="AE44" s="1" t="s">
        <v>14</v>
      </c>
      <c r="AF44" s="1" t="s">
        <v>25</v>
      </c>
      <c r="AG44" s="1" t="s">
        <v>14</v>
      </c>
      <c r="AH44" s="1" t="s">
        <v>22</v>
      </c>
    </row>
    <row r="45" spans="6:34">
      <c r="F45" s="1">
        <v>79</v>
      </c>
      <c r="G45" s="1">
        <v>229288</v>
      </c>
      <c r="H45" s="1" t="s">
        <v>98</v>
      </c>
      <c r="I45" s="1" t="s">
        <v>81</v>
      </c>
      <c r="J45" s="1" t="s">
        <v>14</v>
      </c>
      <c r="K45" s="1" t="s">
        <v>81</v>
      </c>
      <c r="L45" s="1" t="s">
        <v>99</v>
      </c>
      <c r="M45" s="1" t="s">
        <v>100</v>
      </c>
      <c r="O45" s="1" t="s">
        <v>98</v>
      </c>
      <c r="Q45" s="1" t="s">
        <v>14</v>
      </c>
      <c r="S45" s="1" t="s">
        <v>14</v>
      </c>
      <c r="AA45" s="1">
        <v>79</v>
      </c>
      <c r="AB45" s="1">
        <v>229288</v>
      </c>
      <c r="AC45" s="1" t="s">
        <v>98</v>
      </c>
      <c r="AD45" s="1" t="s">
        <v>81</v>
      </c>
      <c r="AE45" s="1" t="s">
        <v>14</v>
      </c>
      <c r="AF45" s="1" t="s">
        <v>14</v>
      </c>
      <c r="AG45" s="1" t="s">
        <v>99</v>
      </c>
      <c r="AH45" s="1" t="s">
        <v>100</v>
      </c>
    </row>
    <row r="46" spans="6:34">
      <c r="F46" s="1">
        <v>81</v>
      </c>
      <c r="G46" s="1">
        <v>483745</v>
      </c>
      <c r="H46" s="1" t="s">
        <v>23</v>
      </c>
      <c r="I46" s="1" t="s">
        <v>24</v>
      </c>
      <c r="J46" s="1" t="s">
        <v>24</v>
      </c>
      <c r="K46" s="1" t="s">
        <v>92</v>
      </c>
      <c r="L46" s="1" t="s">
        <v>14</v>
      </c>
      <c r="M46" s="1" t="s">
        <v>101</v>
      </c>
      <c r="O46" s="1" t="s">
        <v>90</v>
      </c>
      <c r="Q46" s="1" t="s">
        <v>14</v>
      </c>
      <c r="S46" s="1" t="s">
        <v>14</v>
      </c>
      <c r="AA46" s="1">
        <v>81</v>
      </c>
      <c r="AB46" s="1">
        <v>483745</v>
      </c>
      <c r="AC46" s="1" t="s">
        <v>23</v>
      </c>
      <c r="AD46" s="1" t="s">
        <v>24</v>
      </c>
      <c r="AE46" s="1" t="s">
        <v>24</v>
      </c>
      <c r="AF46" s="1" t="s">
        <v>92</v>
      </c>
      <c r="AG46" s="1" t="s">
        <v>14</v>
      </c>
      <c r="AH46" s="1" t="s">
        <v>101</v>
      </c>
    </row>
    <row r="47" spans="6:34">
      <c r="F47" s="1">
        <v>82</v>
      </c>
      <c r="G47" s="1">
        <v>212970</v>
      </c>
      <c r="H47" s="1" t="s">
        <v>97</v>
      </c>
      <c r="I47" s="1" t="s">
        <v>31</v>
      </c>
      <c r="J47" s="1" t="s">
        <v>31</v>
      </c>
      <c r="K47" s="1" t="s">
        <v>93</v>
      </c>
      <c r="L47" s="1" t="s">
        <v>14</v>
      </c>
      <c r="M47" s="1" t="s">
        <v>101</v>
      </c>
      <c r="O47" s="1" t="s">
        <v>41</v>
      </c>
      <c r="Q47" s="1" t="s">
        <v>14</v>
      </c>
      <c r="S47" s="1" t="s">
        <v>14</v>
      </c>
      <c r="AA47" s="1">
        <v>82</v>
      </c>
      <c r="AB47" s="1">
        <v>212970</v>
      </c>
      <c r="AC47" s="1" t="s">
        <v>97</v>
      </c>
      <c r="AD47" s="1" t="s">
        <v>31</v>
      </c>
      <c r="AE47" s="1" t="s">
        <v>31</v>
      </c>
      <c r="AF47" s="1" t="s">
        <v>93</v>
      </c>
      <c r="AG47" s="1" t="s">
        <v>14</v>
      </c>
      <c r="AH47" s="1" t="s">
        <v>101</v>
      </c>
    </row>
  </sheetData>
  <sheetProtection autoFilter="0" pivotTables="0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7"/>
  <dimension ref="A1:DA508"/>
  <sheetViews>
    <sheetView tabSelected="1" zoomScale="75" zoomScaleNormal="75" workbookViewId="0">
      <pane xSplit="6" ySplit="6" topLeftCell="G7" activePane="bottomRight" state="frozenSplit"/>
      <selection activeCell="AJ6" sqref="AJ6"/>
      <selection pane="topRight" activeCell="AJ6" sqref="AJ6"/>
      <selection pane="bottomLeft" activeCell="AJ6" sqref="AJ6"/>
      <selection pane="bottomRight" activeCell="F7" sqref="F7"/>
    </sheetView>
  </sheetViews>
  <sheetFormatPr defaultRowHeight="24" customHeight="1"/>
  <cols>
    <col min="1" max="1" width="1.5703125" style="10" customWidth="1"/>
    <col min="2" max="2" width="8" style="10" customWidth="1"/>
    <col min="3" max="3" width="19.28515625" style="10" customWidth="1"/>
    <col min="4" max="4" width="38.85546875" style="10" customWidth="1"/>
    <col min="5" max="5" width="67.5703125" style="10" customWidth="1"/>
    <col min="6" max="6" width="46.28515625" style="11" customWidth="1"/>
    <col min="7" max="7" width="60" style="10" customWidth="1"/>
    <col min="8" max="8" width="24.85546875" style="11" customWidth="1"/>
    <col min="9" max="9" width="20.140625" style="10" bestFit="1" customWidth="1"/>
    <col min="10" max="10" width="17.85546875" style="10" customWidth="1"/>
    <col min="11" max="11" width="16.5703125" style="10" bestFit="1" customWidth="1"/>
    <col min="12" max="12" width="6.5703125" style="10" customWidth="1"/>
    <col min="13" max="13" width="16" style="111" customWidth="1"/>
    <col min="14" max="14" width="86.28515625" style="10" customWidth="1"/>
    <col min="15" max="15" width="49.5703125" style="10" customWidth="1"/>
    <col min="16" max="16" width="17.28515625" style="10" customWidth="1"/>
    <col min="17" max="17" width="24.5703125" style="10" bestFit="1" customWidth="1"/>
    <col min="18" max="18" width="13.7109375" style="10" customWidth="1"/>
    <col min="19" max="19" width="13.42578125" style="10" customWidth="1"/>
    <col min="20" max="20" width="20.140625" style="10" bestFit="1" customWidth="1"/>
    <col min="21" max="21" width="31.140625" style="10" bestFit="1" customWidth="1"/>
    <col min="22" max="22" width="27" style="10" bestFit="1" customWidth="1"/>
    <col min="23" max="23" width="19.5703125" style="10" bestFit="1" customWidth="1"/>
    <col min="24" max="24" width="18" style="10" customWidth="1"/>
    <col min="25" max="29" width="17.140625" style="10" customWidth="1"/>
    <col min="30" max="30" width="24" style="10" bestFit="1" customWidth="1"/>
    <col min="31" max="31" width="16" style="10" customWidth="1"/>
    <col min="32" max="34" width="24" style="10" customWidth="1"/>
    <col min="35" max="35" width="17.42578125" style="10" customWidth="1"/>
    <col min="36" max="36" width="29.140625" style="10" customWidth="1"/>
    <col min="37" max="38" width="16" style="10" customWidth="1"/>
    <col min="39" max="39" width="18.5703125" style="10" customWidth="1"/>
    <col min="40" max="41" width="15.28515625" style="10" customWidth="1"/>
    <col min="42" max="42" width="37.7109375" style="11" customWidth="1"/>
    <col min="43" max="43" width="18.140625" style="10" customWidth="1"/>
    <col min="44" max="44" width="19.42578125" style="10" customWidth="1"/>
    <col min="45" max="45" width="22.5703125" style="10" bestFit="1" customWidth="1"/>
    <col min="46" max="46" width="24.140625" style="10" bestFit="1" customWidth="1"/>
    <col min="47" max="51" width="9.140625" style="10"/>
    <col min="52" max="52" width="16.5703125" style="10" bestFit="1" customWidth="1"/>
    <col min="53" max="53" width="46.42578125" style="10" bestFit="1" customWidth="1"/>
    <col min="54" max="54" width="47.28515625" style="10" customWidth="1"/>
    <col min="55" max="56" width="55.42578125" style="10" bestFit="1" customWidth="1"/>
    <col min="57" max="61" width="9.140625" style="10"/>
    <col min="62" max="62" width="9.140625" style="14"/>
    <col min="63" max="76" width="9.140625" style="10"/>
    <col min="77" max="77" width="45.28515625" style="10" customWidth="1"/>
    <col min="78" max="78" width="4.140625" style="10" customWidth="1"/>
    <col min="79" max="79" width="86.85546875" style="15" bestFit="1" customWidth="1"/>
    <col min="80" max="80" width="6.42578125" style="15" customWidth="1"/>
    <col min="81" max="81" width="22.42578125" style="10" bestFit="1" customWidth="1"/>
    <col min="82" max="82" width="6.42578125" style="10" customWidth="1"/>
    <col min="83" max="83" width="19.28515625" style="10" bestFit="1" customWidth="1"/>
    <col min="84" max="84" width="5" style="10" customWidth="1"/>
    <col min="85" max="85" width="20.42578125" style="10" bestFit="1" customWidth="1"/>
    <col min="86" max="86" width="5" style="10" customWidth="1"/>
    <col min="87" max="87" width="23" style="10" bestFit="1" customWidth="1"/>
    <col min="88" max="88" width="9.140625" style="10"/>
    <col min="89" max="89" width="55.5703125" style="10" customWidth="1"/>
    <col min="90" max="90" width="9.140625" style="10"/>
    <col min="91" max="91" width="30" style="10" bestFit="1" customWidth="1"/>
    <col min="92" max="92" width="9.140625" style="10"/>
    <col min="93" max="93" width="84.140625" style="10" bestFit="1" customWidth="1"/>
    <col min="94" max="94" width="3.28515625" style="10" customWidth="1"/>
    <col min="95" max="95" width="40.7109375" style="10" customWidth="1"/>
    <col min="96" max="96" width="3" style="10" customWidth="1"/>
    <col min="97" max="97" width="25.28515625" style="10" bestFit="1" customWidth="1"/>
    <col min="98" max="98" width="2.85546875" style="10" customWidth="1"/>
    <col min="99" max="99" width="25.28515625" style="10" bestFit="1" customWidth="1"/>
    <col min="100" max="100" width="2.85546875" style="10" customWidth="1"/>
    <col min="101" max="101" width="29.140625" style="10" bestFit="1" customWidth="1"/>
    <col min="102" max="102" width="2.85546875" style="10" customWidth="1"/>
    <col min="103" max="103" width="15.42578125" style="10" customWidth="1"/>
    <col min="104" max="104" width="2.85546875" style="10" customWidth="1"/>
    <col min="105" max="105" width="24.28515625" style="10" bestFit="1" customWidth="1"/>
    <col min="106" max="16384" width="9.140625" style="10"/>
  </cols>
  <sheetData>
    <row r="1" spans="2:105" ht="12.75" customHeight="1">
      <c r="M1" s="12"/>
      <c r="N1" s="12"/>
      <c r="AA1" s="13"/>
      <c r="AB1" s="13"/>
      <c r="AQ1" s="13"/>
      <c r="AR1" s="13"/>
    </row>
    <row r="2" spans="2:105" ht="23.25" hidden="1" customHeight="1">
      <c r="M2" s="12"/>
      <c r="N2" s="16"/>
      <c r="AQ2" s="16"/>
      <c r="AR2" s="16"/>
    </row>
    <row r="3" spans="2:105" ht="23.25" hidden="1" customHeight="1">
      <c r="B3" s="11"/>
      <c r="C3" s="11"/>
      <c r="D3" s="11"/>
      <c r="E3" s="11"/>
      <c r="M3" s="12"/>
      <c r="N3" s="12"/>
      <c r="U3" s="17"/>
      <c r="Z3" s="17"/>
      <c r="AQ3" s="16"/>
      <c r="AR3" s="16"/>
      <c r="BJ3" s="10"/>
      <c r="CA3" s="10"/>
      <c r="CB3" s="10"/>
    </row>
    <row r="4" spans="2:105" ht="69" customHeight="1">
      <c r="B4" s="18"/>
      <c r="C4" s="18"/>
      <c r="D4" s="18"/>
      <c r="E4" s="18"/>
      <c r="F4" s="18"/>
      <c r="H4" s="10"/>
      <c r="M4" s="10"/>
      <c r="AP4" s="10"/>
      <c r="BJ4" s="10"/>
      <c r="CA4" s="10"/>
      <c r="CB4" s="10"/>
    </row>
    <row r="5" spans="2:105" ht="26.25" customHeight="1">
      <c r="B5" s="19" t="s">
        <v>102</v>
      </c>
      <c r="C5" s="20"/>
      <c r="D5" s="20"/>
      <c r="E5" s="20"/>
      <c r="F5" s="21"/>
      <c r="G5" s="20"/>
      <c r="H5" s="21"/>
      <c r="I5" s="20"/>
      <c r="J5" s="20"/>
      <c r="K5" s="20"/>
      <c r="L5" s="20"/>
      <c r="M5" s="22"/>
      <c r="N5" s="20"/>
      <c r="O5" s="23"/>
      <c r="P5" s="24" t="s">
        <v>103</v>
      </c>
      <c r="Q5" s="25"/>
      <c r="R5" s="25"/>
      <c r="S5" s="25"/>
      <c r="T5" s="26"/>
      <c r="U5" s="27"/>
      <c r="V5" s="24" t="s">
        <v>104</v>
      </c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9"/>
      <c r="AJ5" s="30" t="s">
        <v>105</v>
      </c>
      <c r="AK5" s="31"/>
      <c r="AL5" s="31"/>
      <c r="AM5" s="32"/>
      <c r="AN5" s="31"/>
      <c r="AO5" s="32"/>
      <c r="AP5" s="33" t="s">
        <v>106</v>
      </c>
      <c r="AQ5" s="28"/>
      <c r="AR5" s="29"/>
      <c r="AS5" s="34" t="s">
        <v>107</v>
      </c>
      <c r="AT5" s="35"/>
    </row>
    <row r="6" spans="2:105" s="51" customFormat="1" ht="31.5" customHeight="1">
      <c r="B6" s="36" t="s">
        <v>108</v>
      </c>
      <c r="C6" s="37" t="s">
        <v>1</v>
      </c>
      <c r="D6" s="38" t="s">
        <v>109</v>
      </c>
      <c r="E6" s="39" t="s">
        <v>110</v>
      </c>
      <c r="F6" s="40" t="s">
        <v>111</v>
      </c>
      <c r="G6" s="41" t="s">
        <v>112</v>
      </c>
      <c r="H6" s="42" t="s">
        <v>113</v>
      </c>
      <c r="I6" s="43" t="s">
        <v>114</v>
      </c>
      <c r="J6" s="37" t="s">
        <v>115</v>
      </c>
      <c r="K6" s="37" t="s">
        <v>116</v>
      </c>
      <c r="L6" s="43" t="s">
        <v>117</v>
      </c>
      <c r="M6" s="44" t="s">
        <v>118</v>
      </c>
      <c r="N6" s="43" t="s">
        <v>119</v>
      </c>
      <c r="O6" s="37" t="s">
        <v>120</v>
      </c>
      <c r="P6" s="43" t="s">
        <v>121</v>
      </c>
      <c r="Q6" s="43" t="s">
        <v>122</v>
      </c>
      <c r="R6" s="43" t="s">
        <v>123</v>
      </c>
      <c r="S6" s="43" t="s">
        <v>124</v>
      </c>
      <c r="T6" s="43" t="s">
        <v>125</v>
      </c>
      <c r="U6" s="45" t="s">
        <v>126</v>
      </c>
      <c r="V6" s="46" t="s">
        <v>127</v>
      </c>
      <c r="W6" s="46" t="s">
        <v>128</v>
      </c>
      <c r="X6" s="46" t="s">
        <v>129</v>
      </c>
      <c r="Y6" s="46" t="s">
        <v>130</v>
      </c>
      <c r="Z6" s="46" t="s">
        <v>131</v>
      </c>
      <c r="AA6" s="46" t="s">
        <v>132</v>
      </c>
      <c r="AB6" s="46" t="s">
        <v>133</v>
      </c>
      <c r="AC6" s="46" t="s">
        <v>134</v>
      </c>
      <c r="AD6" s="41" t="s">
        <v>135</v>
      </c>
      <c r="AE6" s="41" t="s">
        <v>136</v>
      </c>
      <c r="AF6" s="41" t="s">
        <v>137</v>
      </c>
      <c r="AG6" s="41" t="s">
        <v>138</v>
      </c>
      <c r="AH6" s="41" t="s">
        <v>139</v>
      </c>
      <c r="AI6" s="41" t="s">
        <v>140</v>
      </c>
      <c r="AJ6" s="37" t="s">
        <v>141</v>
      </c>
      <c r="AK6" s="37" t="s">
        <v>142</v>
      </c>
      <c r="AL6" s="37" t="s">
        <v>143</v>
      </c>
      <c r="AM6" s="37" t="s">
        <v>144</v>
      </c>
      <c r="AN6" s="37" t="s">
        <v>145</v>
      </c>
      <c r="AO6" s="37" t="s">
        <v>146</v>
      </c>
      <c r="AP6" s="47" t="s">
        <v>147</v>
      </c>
      <c r="AQ6" s="48" t="s">
        <v>148</v>
      </c>
      <c r="AR6" s="48" t="s">
        <v>149</v>
      </c>
      <c r="AS6" s="49" t="s">
        <v>12</v>
      </c>
      <c r="AT6" s="49" t="s">
        <v>150</v>
      </c>
      <c r="AU6" s="50"/>
      <c r="AV6" s="50"/>
      <c r="CA6" s="52"/>
      <c r="CB6" s="53"/>
      <c r="CC6" s="52"/>
      <c r="CE6" s="52"/>
      <c r="CG6" s="52"/>
      <c r="CI6" s="52"/>
      <c r="CK6" s="52"/>
      <c r="CM6" s="52"/>
      <c r="CO6" s="52"/>
      <c r="CQ6" s="52"/>
      <c r="CS6" s="52"/>
      <c r="CU6" s="52"/>
      <c r="CW6" s="52"/>
      <c r="CY6" s="52"/>
      <c r="DA6" s="52"/>
    </row>
    <row r="7" spans="2:105" s="70" customFormat="1" ht="24" customHeight="1">
      <c r="B7" s="54">
        <v>1</v>
      </c>
      <c r="C7" s="55" t="s">
        <v>19</v>
      </c>
      <c r="D7" s="56" t="s">
        <v>151</v>
      </c>
      <c r="E7" s="56" t="s">
        <v>152</v>
      </c>
      <c r="F7" s="57" t="s">
        <v>153</v>
      </c>
      <c r="G7" s="58" t="s">
        <v>152</v>
      </c>
      <c r="H7" s="57" t="s">
        <v>154</v>
      </c>
      <c r="I7" s="57" t="s">
        <v>155</v>
      </c>
      <c r="J7" s="57" t="s">
        <v>156</v>
      </c>
      <c r="K7" s="59" t="s">
        <v>16</v>
      </c>
      <c r="L7" s="60"/>
      <c r="M7" s="61"/>
      <c r="N7" s="62" t="s">
        <v>14</v>
      </c>
      <c r="O7" s="62" t="s">
        <v>14</v>
      </c>
      <c r="P7" s="63" t="s">
        <v>14</v>
      </c>
      <c r="Q7" s="64"/>
      <c r="R7" s="63" t="s">
        <v>14</v>
      </c>
      <c r="S7" s="62" t="s">
        <v>14</v>
      </c>
      <c r="T7" s="65">
        <v>37524</v>
      </c>
      <c r="U7" s="62" t="s">
        <v>14</v>
      </c>
      <c r="V7" s="66" t="s">
        <v>157</v>
      </c>
      <c r="W7" s="64">
        <v>41106</v>
      </c>
      <c r="X7" s="66" t="s">
        <v>86</v>
      </c>
      <c r="Y7" s="54" t="str">
        <f>IF($X7="","",VLOOKUP($X7,Variable!$AC$3:$AH$100,2,0))</f>
        <v>วศ.10</v>
      </c>
      <c r="Z7" s="54" t="str">
        <f>IF($X7="","",VLOOKUP($X7,Variable!$AC$3:$AH$100,3,0))</f>
        <v>-</v>
      </c>
      <c r="AA7" s="54" t="str">
        <f>IF($X7="","",VLOOKUP($X7,Variable!$AC$3:$AH$100,4,0))</f>
        <v>-</v>
      </c>
      <c r="AB7" s="54" t="str">
        <f>IF($X7="","",VLOOKUP($X7,Variable!$AC$3:$AH$100,5,0))</f>
        <v>-</v>
      </c>
      <c r="AC7" s="54" t="str">
        <f>IF($X7="","",VLOOKUP($X7,Variable!$AC$3:$AH$100,6,0))</f>
        <v>อปฟ.</v>
      </c>
      <c r="AD7" s="66" t="s">
        <v>49</v>
      </c>
      <c r="AE7" s="54" t="str">
        <f t="shared" ref="AE7:AE32" si="0">IF($AD7="","",VLOOKUP($AD7,VLUP_NAME,2,0))</f>
        <v>หปอ-ค</v>
      </c>
      <c r="AF7" s="54" t="str">
        <f t="shared" ref="AF7:AF32" si="1">IF($AD7="","",VLOOKUP($AD7,VLUP_NAME,3,0))</f>
        <v>หปอ-ค</v>
      </c>
      <c r="AG7" s="54" t="str">
        <f t="shared" ref="AG7:AG32" si="2">IF($AD7="","",VLOOKUP($AD7,VLUP_NAME,4,0))</f>
        <v>กสป-ค.</v>
      </c>
      <c r="AH7" s="54" t="str">
        <f t="shared" ref="AH7:AH32" si="3">IF($AD7="","",VLOOKUP($AD7,VLUP_NAME,5,0))</f>
        <v>-</v>
      </c>
      <c r="AI7" s="54" t="str">
        <f t="shared" ref="AI7:AI32" si="4">IF($AD7="","",VLOOKUP($AD7,VLUP_NAME,6,0))</f>
        <v>อปฟ.</v>
      </c>
      <c r="AJ7" s="66" t="s">
        <v>49</v>
      </c>
      <c r="AK7" s="54" t="str">
        <f t="shared" ref="AK7:AK32" si="5">IF($AJ7="","",VLOOKUP($AJ7,VLUP_NAME,2,0))</f>
        <v>หปอ-ค</v>
      </c>
      <c r="AL7" s="54" t="str">
        <f t="shared" ref="AL7:AL32" si="6">IF($AJ7="","",VLOOKUP($AJ7,VLUP_NAME,3,0))</f>
        <v>หปอ-ค</v>
      </c>
      <c r="AM7" s="54" t="str">
        <f t="shared" ref="AM7:AM32" si="7">IF($AJ7="","",VLOOKUP($AJ7,VLUP_NAME,4,0))</f>
        <v>กสป-ค.</v>
      </c>
      <c r="AN7" s="54" t="str">
        <f t="shared" ref="AN7:AN32" si="8">IF($AJ7="","",VLOOKUP($AJ7,VLUP_NAME,5,0))</f>
        <v>-</v>
      </c>
      <c r="AO7" s="54" t="str">
        <f t="shared" ref="AO7:AO32" si="9">IF($AJ7="","",VLOOKUP($AJ7,VLUP_NAME,6,0))</f>
        <v>อปฟ.</v>
      </c>
      <c r="AP7" s="67" t="s">
        <v>158</v>
      </c>
      <c r="AQ7" s="68">
        <f ca="1">IF(T7=0,"ไม่มีวันที่รับพัสดุ",(TODAY()-T7)/365)</f>
        <v>10.704109589041096</v>
      </c>
      <c r="AR7" s="64"/>
      <c r="AS7" s="69"/>
      <c r="AT7" s="64"/>
      <c r="AY7" s="71"/>
      <c r="BA7" s="10"/>
      <c r="BB7" s="10"/>
      <c r="BC7" s="10"/>
      <c r="BD7" s="10"/>
      <c r="BE7" s="72"/>
      <c r="BL7" s="51"/>
      <c r="BM7" s="51"/>
      <c r="CB7" s="73"/>
      <c r="CC7" s="10"/>
      <c r="CE7" s="10"/>
      <c r="CF7" s="10"/>
      <c r="CK7" s="74">
        <v>990100075803</v>
      </c>
      <c r="CQ7" s="71"/>
    </row>
    <row r="8" spans="2:105" s="70" customFormat="1" ht="24" customHeight="1">
      <c r="B8" s="54">
        <v>2</v>
      </c>
      <c r="C8" s="55" t="s">
        <v>13</v>
      </c>
      <c r="D8" s="56" t="s">
        <v>159</v>
      </c>
      <c r="E8" s="56" t="s">
        <v>160</v>
      </c>
      <c r="F8" s="57" t="s">
        <v>161</v>
      </c>
      <c r="G8" s="58" t="s">
        <v>162</v>
      </c>
      <c r="H8" s="57" t="s">
        <v>163</v>
      </c>
      <c r="I8" s="57" t="s">
        <v>164</v>
      </c>
      <c r="J8" s="57" t="s">
        <v>14</v>
      </c>
      <c r="K8" s="59" t="s">
        <v>16</v>
      </c>
      <c r="L8" s="60"/>
      <c r="M8" s="61"/>
      <c r="N8" s="62" t="s">
        <v>14</v>
      </c>
      <c r="O8" s="62" t="s">
        <v>14</v>
      </c>
      <c r="P8" s="63" t="s">
        <v>14</v>
      </c>
      <c r="Q8" s="64"/>
      <c r="R8" s="63" t="s">
        <v>14</v>
      </c>
      <c r="S8" s="62" t="s">
        <v>14</v>
      </c>
      <c r="T8" s="64">
        <v>40060</v>
      </c>
      <c r="U8" s="62" t="s">
        <v>14</v>
      </c>
      <c r="V8" s="66" t="s">
        <v>165</v>
      </c>
      <c r="W8" s="64">
        <v>41136</v>
      </c>
      <c r="X8" s="66" t="s">
        <v>49</v>
      </c>
      <c r="Y8" s="54" t="str">
        <f>IF($X8="","",VLOOKUP($X8,Variable!$AC$3:$AH$100,2,0))</f>
        <v>มงป-สธ.</v>
      </c>
      <c r="Z8" s="54" t="str">
        <f>IF($X8="","",VLOOKUP($X8,Variable!$AC$3:$AH$100,3,0))</f>
        <v>มงป-สธ.</v>
      </c>
      <c r="AA8" s="54" t="str">
        <f>IF($X8="","",VLOOKUP($X8,Variable!$AC$3:$AH$100,4,0))</f>
        <v>นสป-สธ.</v>
      </c>
      <c r="AB8" s="54" t="str">
        <f>IF($X8="","",VLOOKUP($X8,Variable!$AC$3:$AH$100,5,0))</f>
        <v>หก-สธ.</v>
      </c>
      <c r="AC8" s="54" t="str">
        <f>IF($X8="","",VLOOKUP($X8,Variable!$AC$3:$AH$100,6,0))</f>
        <v>อปฟ.</v>
      </c>
      <c r="AD8" s="66" t="s">
        <v>49</v>
      </c>
      <c r="AE8" s="54" t="str">
        <f t="shared" si="0"/>
        <v>หปอ-ค</v>
      </c>
      <c r="AF8" s="54" t="str">
        <f t="shared" si="1"/>
        <v>หปอ-ค</v>
      </c>
      <c r="AG8" s="54" t="str">
        <f t="shared" si="2"/>
        <v>กสป-ค.</v>
      </c>
      <c r="AH8" s="54" t="str">
        <f t="shared" si="3"/>
        <v>-</v>
      </c>
      <c r="AI8" s="54" t="str">
        <f t="shared" si="4"/>
        <v>อปฟ.</v>
      </c>
      <c r="AJ8" s="66" t="s">
        <v>30</v>
      </c>
      <c r="AK8" s="54" t="str">
        <f t="shared" si="5"/>
        <v>ช.3</v>
      </c>
      <c r="AL8" s="54" t="str">
        <f t="shared" si="6"/>
        <v>หปอ-ค</v>
      </c>
      <c r="AM8" s="54" t="str">
        <f t="shared" si="7"/>
        <v>กสป-ค.</v>
      </c>
      <c r="AN8" s="54" t="str">
        <f t="shared" si="8"/>
        <v>-</v>
      </c>
      <c r="AO8" s="54" t="str">
        <f t="shared" si="9"/>
        <v>อปฟ.</v>
      </c>
      <c r="AP8" s="67" t="s">
        <v>166</v>
      </c>
      <c r="AQ8" s="68">
        <f t="shared" ref="AQ8:AQ71" ca="1" si="10">IF(T8=0,"ไม่มีวันที่รับพัสดุ",(TODAY()-T8)/365)</f>
        <v>3.7561643835616438</v>
      </c>
      <c r="AR8" s="64"/>
      <c r="AS8" s="75"/>
      <c r="AT8" s="64"/>
      <c r="AY8" s="71"/>
      <c r="BC8" s="72"/>
      <c r="BD8" s="72"/>
      <c r="BE8" s="72"/>
      <c r="BL8" s="51"/>
      <c r="BM8" s="51"/>
      <c r="BY8" s="10"/>
      <c r="CB8" s="73"/>
      <c r="CC8" s="10"/>
      <c r="CE8" s="10"/>
      <c r="CF8" s="10"/>
      <c r="CK8" s="74">
        <v>990100078579</v>
      </c>
      <c r="CQ8" s="71"/>
    </row>
    <row r="9" spans="2:105" s="70" customFormat="1" ht="24" customHeight="1">
      <c r="B9" s="54">
        <v>3</v>
      </c>
      <c r="C9" s="55" t="s">
        <v>13</v>
      </c>
      <c r="D9" s="56" t="s">
        <v>159</v>
      </c>
      <c r="E9" s="56" t="s">
        <v>160</v>
      </c>
      <c r="F9" s="57" t="s">
        <v>167</v>
      </c>
      <c r="G9" s="58" t="s">
        <v>168</v>
      </c>
      <c r="H9" s="57" t="s">
        <v>169</v>
      </c>
      <c r="I9" s="57" t="s">
        <v>164</v>
      </c>
      <c r="J9" s="57" t="s">
        <v>14</v>
      </c>
      <c r="K9" s="59" t="s">
        <v>16</v>
      </c>
      <c r="L9" s="60"/>
      <c r="M9" s="61"/>
      <c r="N9" s="62" t="s">
        <v>14</v>
      </c>
      <c r="O9" s="62" t="s">
        <v>14</v>
      </c>
      <c r="P9" s="63" t="s">
        <v>14</v>
      </c>
      <c r="Q9" s="64"/>
      <c r="R9" s="63" t="s">
        <v>14</v>
      </c>
      <c r="S9" s="62" t="s">
        <v>14</v>
      </c>
      <c r="T9" s="64">
        <v>40061</v>
      </c>
      <c r="U9" s="62" t="s">
        <v>14</v>
      </c>
      <c r="V9" s="66" t="s">
        <v>170</v>
      </c>
      <c r="W9" s="64">
        <v>41136</v>
      </c>
      <c r="X9" s="66" t="s">
        <v>49</v>
      </c>
      <c r="Y9" s="54" t="str">
        <f>IF($X9="","",VLOOKUP($X9,Variable!$AC$3:$AH$100,2,0))</f>
        <v>มงป-สธ.</v>
      </c>
      <c r="Z9" s="54" t="str">
        <f>IF($X9="","",VLOOKUP($X9,Variable!$AC$3:$AH$100,3,0))</f>
        <v>มงป-สธ.</v>
      </c>
      <c r="AA9" s="54" t="str">
        <f>IF($X9="","",VLOOKUP($X9,Variable!$AC$3:$AH$100,4,0))</f>
        <v>นสป-สธ.</v>
      </c>
      <c r="AB9" s="54" t="str">
        <f>IF($X9="","",VLOOKUP($X9,Variable!$AC$3:$AH$100,5,0))</f>
        <v>หก-สธ.</v>
      </c>
      <c r="AC9" s="54" t="str">
        <f>IF($X9="","",VLOOKUP($X9,Variable!$AC$3:$AH$100,6,0))</f>
        <v>อปฟ.</v>
      </c>
      <c r="AD9" s="66" t="s">
        <v>49</v>
      </c>
      <c r="AE9" s="54" t="str">
        <f t="shared" si="0"/>
        <v>หปอ-ค</v>
      </c>
      <c r="AF9" s="54" t="str">
        <f t="shared" si="1"/>
        <v>หปอ-ค</v>
      </c>
      <c r="AG9" s="54" t="str">
        <f t="shared" si="2"/>
        <v>กสป-ค.</v>
      </c>
      <c r="AH9" s="54" t="str">
        <f t="shared" si="3"/>
        <v>-</v>
      </c>
      <c r="AI9" s="54" t="str">
        <f t="shared" si="4"/>
        <v>อปฟ.</v>
      </c>
      <c r="AJ9" s="66" t="s">
        <v>49</v>
      </c>
      <c r="AK9" s="54" t="str">
        <f t="shared" si="5"/>
        <v>หปอ-ค</v>
      </c>
      <c r="AL9" s="54" t="str">
        <f t="shared" si="6"/>
        <v>หปอ-ค</v>
      </c>
      <c r="AM9" s="54" t="str">
        <f t="shared" si="7"/>
        <v>กสป-ค.</v>
      </c>
      <c r="AN9" s="54" t="str">
        <f t="shared" si="8"/>
        <v>-</v>
      </c>
      <c r="AO9" s="54" t="str">
        <f t="shared" si="9"/>
        <v>อปฟ.</v>
      </c>
      <c r="AP9" s="67" t="s">
        <v>171</v>
      </c>
      <c r="AQ9" s="68">
        <f t="shared" ca="1" si="10"/>
        <v>3.7534246575342465</v>
      </c>
      <c r="AR9" s="64"/>
      <c r="AS9" s="75"/>
      <c r="AT9" s="64"/>
      <c r="AY9" s="71"/>
      <c r="BC9" s="72"/>
      <c r="BD9" s="72"/>
      <c r="BE9" s="72"/>
      <c r="BL9" s="51"/>
      <c r="BM9" s="51"/>
      <c r="BY9" s="10"/>
      <c r="CB9" s="73"/>
      <c r="CC9" s="10"/>
      <c r="CE9" s="10"/>
      <c r="CF9" s="10"/>
      <c r="CK9" s="74">
        <v>9901000785800</v>
      </c>
      <c r="CQ9" s="71"/>
    </row>
    <row r="10" spans="2:105" s="70" customFormat="1" ht="24" customHeight="1">
      <c r="B10" s="54">
        <v>4</v>
      </c>
      <c r="C10" s="55" t="s">
        <v>13</v>
      </c>
      <c r="D10" s="56" t="s">
        <v>159</v>
      </c>
      <c r="E10" s="56" t="s">
        <v>172</v>
      </c>
      <c r="F10" s="57" t="s">
        <v>173</v>
      </c>
      <c r="G10" s="58" t="s">
        <v>174</v>
      </c>
      <c r="H10" s="57" t="s">
        <v>175</v>
      </c>
      <c r="I10" s="57" t="s">
        <v>176</v>
      </c>
      <c r="J10" s="57" t="s">
        <v>177</v>
      </c>
      <c r="K10" s="59" t="s">
        <v>16</v>
      </c>
      <c r="L10" s="60"/>
      <c r="M10" s="61"/>
      <c r="N10" s="62" t="s">
        <v>14</v>
      </c>
      <c r="O10" s="62" t="s">
        <v>14</v>
      </c>
      <c r="P10" s="63" t="s">
        <v>14</v>
      </c>
      <c r="Q10" s="64"/>
      <c r="R10" s="63" t="s">
        <v>14</v>
      </c>
      <c r="S10" s="62" t="s">
        <v>14</v>
      </c>
      <c r="T10" s="64">
        <v>38664</v>
      </c>
      <c r="U10" s="62" t="s">
        <v>14</v>
      </c>
      <c r="V10" s="66" t="s">
        <v>178</v>
      </c>
      <c r="W10" s="64">
        <v>41136</v>
      </c>
      <c r="X10" s="66" t="s">
        <v>49</v>
      </c>
      <c r="Y10" s="54" t="str">
        <f>IF($X10="","",VLOOKUP($X10,Variable!$AC$3:$AH$100,2,0))</f>
        <v>มงป-สธ.</v>
      </c>
      <c r="Z10" s="54" t="str">
        <f>IF($X10="","",VLOOKUP($X10,Variable!$AC$3:$AH$100,3,0))</f>
        <v>มงป-สธ.</v>
      </c>
      <c r="AA10" s="54" t="str">
        <f>IF($X10="","",VLOOKUP($X10,Variable!$AC$3:$AH$100,4,0))</f>
        <v>นสป-สธ.</v>
      </c>
      <c r="AB10" s="54" t="str">
        <f>IF($X10="","",VLOOKUP($X10,Variable!$AC$3:$AH$100,5,0))</f>
        <v>หก-สธ.</v>
      </c>
      <c r="AC10" s="54" t="str">
        <f>IF($X10="","",VLOOKUP($X10,Variable!$AC$3:$AH$100,6,0))</f>
        <v>อปฟ.</v>
      </c>
      <c r="AD10" s="66" t="s">
        <v>49</v>
      </c>
      <c r="AE10" s="54" t="str">
        <f t="shared" si="0"/>
        <v>หปอ-ค</v>
      </c>
      <c r="AF10" s="54" t="str">
        <f t="shared" si="1"/>
        <v>หปอ-ค</v>
      </c>
      <c r="AG10" s="54" t="str">
        <f t="shared" si="2"/>
        <v>กสป-ค.</v>
      </c>
      <c r="AH10" s="54" t="str">
        <f t="shared" si="3"/>
        <v>-</v>
      </c>
      <c r="AI10" s="54" t="str">
        <f t="shared" si="4"/>
        <v>อปฟ.</v>
      </c>
      <c r="AJ10" s="66" t="s">
        <v>49</v>
      </c>
      <c r="AK10" s="54" t="str">
        <f t="shared" si="5"/>
        <v>หปอ-ค</v>
      </c>
      <c r="AL10" s="54" t="str">
        <f t="shared" si="6"/>
        <v>หปอ-ค</v>
      </c>
      <c r="AM10" s="54" t="str">
        <f t="shared" si="7"/>
        <v>กสป-ค.</v>
      </c>
      <c r="AN10" s="54" t="str">
        <f t="shared" si="8"/>
        <v>-</v>
      </c>
      <c r="AO10" s="54" t="str">
        <f t="shared" si="9"/>
        <v>อปฟ.</v>
      </c>
      <c r="AP10" s="67" t="s">
        <v>179</v>
      </c>
      <c r="AQ10" s="68">
        <f t="shared" ca="1" si="10"/>
        <v>7.580821917808219</v>
      </c>
      <c r="AR10" s="64"/>
      <c r="AS10" s="75"/>
      <c r="AT10" s="64"/>
      <c r="AY10" s="71"/>
      <c r="BC10" s="72"/>
      <c r="BD10" s="72"/>
      <c r="BE10" s="72"/>
      <c r="BL10" s="51"/>
      <c r="BM10" s="51"/>
      <c r="BY10" s="10"/>
      <c r="CB10" s="73"/>
      <c r="CC10" s="10"/>
      <c r="CE10" s="10"/>
      <c r="CF10" s="10"/>
      <c r="CK10" s="74" t="s">
        <v>668</v>
      </c>
      <c r="CQ10" s="71"/>
    </row>
    <row r="11" spans="2:105" s="70" customFormat="1" ht="24" customHeight="1">
      <c r="B11" s="54">
        <v>5</v>
      </c>
      <c r="C11" s="55" t="s">
        <v>19</v>
      </c>
      <c r="D11" s="56" t="s">
        <v>151</v>
      </c>
      <c r="E11" s="56" t="s">
        <v>180</v>
      </c>
      <c r="F11" s="57" t="s">
        <v>181</v>
      </c>
      <c r="G11" s="58" t="s">
        <v>182</v>
      </c>
      <c r="H11" s="57" t="s">
        <v>183</v>
      </c>
      <c r="I11" s="57" t="s">
        <v>184</v>
      </c>
      <c r="J11" s="57" t="s">
        <v>185</v>
      </c>
      <c r="K11" s="59" t="s">
        <v>186</v>
      </c>
      <c r="L11" s="60"/>
      <c r="M11" s="61">
        <v>107000</v>
      </c>
      <c r="N11" s="62" t="s">
        <v>14</v>
      </c>
      <c r="O11" s="62" t="s">
        <v>14</v>
      </c>
      <c r="P11" s="63" t="s">
        <v>14</v>
      </c>
      <c r="Q11" s="64"/>
      <c r="R11" s="63" t="s">
        <v>14</v>
      </c>
      <c r="S11" s="62" t="s">
        <v>14</v>
      </c>
      <c r="T11" s="64">
        <v>40449</v>
      </c>
      <c r="U11" s="62" t="s">
        <v>14</v>
      </c>
      <c r="V11" s="66" t="s">
        <v>187</v>
      </c>
      <c r="W11" s="64">
        <v>41136</v>
      </c>
      <c r="X11" s="66" t="s">
        <v>49</v>
      </c>
      <c r="Y11" s="54" t="str">
        <f>IF($X11="","",VLOOKUP($X11,Variable!$AC$3:$AH$100,2,0))</f>
        <v>มงป-สธ.</v>
      </c>
      <c r="Z11" s="54" t="str">
        <f>IF($X11="","",VLOOKUP($X11,Variable!$AC$3:$AH$100,3,0))</f>
        <v>มงป-สธ.</v>
      </c>
      <c r="AA11" s="54" t="str">
        <f>IF($X11="","",VLOOKUP($X11,Variable!$AC$3:$AH$100,4,0))</f>
        <v>นสป-สธ.</v>
      </c>
      <c r="AB11" s="54" t="str">
        <f>IF($X11="","",VLOOKUP($X11,Variable!$AC$3:$AH$100,5,0))</f>
        <v>หก-สธ.</v>
      </c>
      <c r="AC11" s="54" t="str">
        <f>IF($X11="","",VLOOKUP($X11,Variable!$AC$3:$AH$100,6,0))</f>
        <v>อปฟ.</v>
      </c>
      <c r="AD11" s="66" t="s">
        <v>49</v>
      </c>
      <c r="AE11" s="54" t="str">
        <f t="shared" si="0"/>
        <v>หปอ-ค</v>
      </c>
      <c r="AF11" s="54" t="str">
        <f t="shared" si="1"/>
        <v>หปอ-ค</v>
      </c>
      <c r="AG11" s="54" t="str">
        <f t="shared" si="2"/>
        <v>กสป-ค.</v>
      </c>
      <c r="AH11" s="54" t="str">
        <f t="shared" si="3"/>
        <v>-</v>
      </c>
      <c r="AI11" s="54" t="str">
        <f t="shared" si="4"/>
        <v>อปฟ.</v>
      </c>
      <c r="AJ11" s="66" t="s">
        <v>49</v>
      </c>
      <c r="AK11" s="54" t="str">
        <f t="shared" si="5"/>
        <v>หปอ-ค</v>
      </c>
      <c r="AL11" s="54" t="str">
        <f t="shared" si="6"/>
        <v>หปอ-ค</v>
      </c>
      <c r="AM11" s="54" t="str">
        <f t="shared" si="7"/>
        <v>กสป-ค.</v>
      </c>
      <c r="AN11" s="54" t="str">
        <f t="shared" si="8"/>
        <v>-</v>
      </c>
      <c r="AO11" s="54" t="str">
        <f t="shared" si="9"/>
        <v>อปฟ.</v>
      </c>
      <c r="AP11" s="67" t="s">
        <v>188</v>
      </c>
      <c r="AQ11" s="68">
        <f t="shared" ca="1" si="10"/>
        <v>2.6904109589041094</v>
      </c>
      <c r="AR11" s="64"/>
      <c r="AS11" s="75"/>
      <c r="AT11" s="64"/>
      <c r="AY11" s="71"/>
      <c r="BC11" s="72"/>
      <c r="BD11" s="72"/>
      <c r="BE11" s="72"/>
      <c r="BL11" s="51"/>
      <c r="BM11" s="51"/>
      <c r="CB11" s="73"/>
      <c r="CC11" s="10"/>
      <c r="CE11" s="10"/>
      <c r="CF11" s="10"/>
      <c r="CK11" s="74" t="s">
        <v>1092</v>
      </c>
      <c r="CQ11" s="71"/>
    </row>
    <row r="12" spans="2:105" s="70" customFormat="1" ht="24" customHeight="1">
      <c r="B12" s="54">
        <v>6</v>
      </c>
      <c r="C12" s="55" t="s">
        <v>19</v>
      </c>
      <c r="D12" s="56" t="s">
        <v>151</v>
      </c>
      <c r="E12" s="56" t="s">
        <v>189</v>
      </c>
      <c r="F12" s="57" t="s">
        <v>190</v>
      </c>
      <c r="G12" s="58" t="s">
        <v>191</v>
      </c>
      <c r="H12" s="57" t="s">
        <v>192</v>
      </c>
      <c r="I12" s="57" t="s">
        <v>193</v>
      </c>
      <c r="J12" s="57" t="s">
        <v>194</v>
      </c>
      <c r="K12" s="59" t="s">
        <v>195</v>
      </c>
      <c r="L12" s="60"/>
      <c r="M12" s="61">
        <v>45000</v>
      </c>
      <c r="N12" s="62" t="s">
        <v>14</v>
      </c>
      <c r="O12" s="62" t="s">
        <v>14</v>
      </c>
      <c r="P12" s="63" t="s">
        <v>196</v>
      </c>
      <c r="Q12" s="64">
        <v>40424</v>
      </c>
      <c r="R12" s="63" t="s">
        <v>14</v>
      </c>
      <c r="S12" s="62" t="s">
        <v>23</v>
      </c>
      <c r="T12" s="64">
        <v>40471</v>
      </c>
      <c r="U12" s="62" t="s">
        <v>14</v>
      </c>
      <c r="V12" s="66" t="s">
        <v>197</v>
      </c>
      <c r="W12" s="64">
        <v>41136</v>
      </c>
      <c r="X12" s="66" t="s">
        <v>49</v>
      </c>
      <c r="Y12" s="54" t="str">
        <f>IF($X12="","",VLOOKUP($X12,Variable!$AC$3:$AH$100,2,0))</f>
        <v>มงป-สธ.</v>
      </c>
      <c r="Z12" s="54" t="str">
        <f>IF($X12="","",VLOOKUP($X12,Variable!$AC$3:$AH$100,3,0))</f>
        <v>มงป-สธ.</v>
      </c>
      <c r="AA12" s="54" t="str">
        <f>IF($X12="","",VLOOKUP($X12,Variable!$AC$3:$AH$100,4,0))</f>
        <v>นสป-สธ.</v>
      </c>
      <c r="AB12" s="54" t="str">
        <f>IF($X12="","",VLOOKUP($X12,Variable!$AC$3:$AH$100,5,0))</f>
        <v>หก-สธ.</v>
      </c>
      <c r="AC12" s="54" t="str">
        <f>IF($X12="","",VLOOKUP($X12,Variable!$AC$3:$AH$100,6,0))</f>
        <v>อปฟ.</v>
      </c>
      <c r="AD12" s="66" t="s">
        <v>49</v>
      </c>
      <c r="AE12" s="54" t="str">
        <f t="shared" si="0"/>
        <v>หปอ-ค</v>
      </c>
      <c r="AF12" s="54" t="str">
        <f t="shared" si="1"/>
        <v>หปอ-ค</v>
      </c>
      <c r="AG12" s="54" t="str">
        <f t="shared" si="2"/>
        <v>กสป-ค.</v>
      </c>
      <c r="AH12" s="54" t="str">
        <f t="shared" si="3"/>
        <v>-</v>
      </c>
      <c r="AI12" s="54" t="str">
        <f t="shared" si="4"/>
        <v>อปฟ.</v>
      </c>
      <c r="AJ12" s="66" t="s">
        <v>49</v>
      </c>
      <c r="AK12" s="54" t="str">
        <f t="shared" si="5"/>
        <v>หปอ-ค</v>
      </c>
      <c r="AL12" s="54" t="str">
        <f t="shared" si="6"/>
        <v>หปอ-ค</v>
      </c>
      <c r="AM12" s="54" t="str">
        <f t="shared" si="7"/>
        <v>กสป-ค.</v>
      </c>
      <c r="AN12" s="54" t="str">
        <f t="shared" si="8"/>
        <v>-</v>
      </c>
      <c r="AO12" s="54" t="str">
        <f t="shared" si="9"/>
        <v>อปฟ.</v>
      </c>
      <c r="AP12" s="67" t="s">
        <v>198</v>
      </c>
      <c r="AQ12" s="68">
        <f t="shared" ca="1" si="10"/>
        <v>2.6301369863013697</v>
      </c>
      <c r="AR12" s="64"/>
      <c r="AS12" s="75"/>
      <c r="AT12" s="64"/>
      <c r="AY12" s="71"/>
      <c r="BC12" s="72"/>
      <c r="BD12" s="72"/>
      <c r="BE12" s="72"/>
      <c r="BL12" s="51"/>
      <c r="BM12" s="51"/>
      <c r="BY12" s="10"/>
      <c r="CB12" s="73"/>
      <c r="CC12" s="10"/>
      <c r="CE12" s="10"/>
      <c r="CF12" s="10"/>
      <c r="CK12" s="74" t="s">
        <v>491</v>
      </c>
      <c r="CQ12" s="71"/>
    </row>
    <row r="13" spans="2:105" s="70" customFormat="1" ht="24" customHeight="1">
      <c r="B13" s="54">
        <v>7</v>
      </c>
      <c r="C13" s="55" t="s">
        <v>19</v>
      </c>
      <c r="D13" s="56" t="s">
        <v>151</v>
      </c>
      <c r="E13" s="56" t="s">
        <v>189</v>
      </c>
      <c r="F13" s="57" t="s">
        <v>199</v>
      </c>
      <c r="G13" s="58" t="s">
        <v>191</v>
      </c>
      <c r="H13" s="57" t="s">
        <v>200</v>
      </c>
      <c r="I13" s="57" t="s">
        <v>193</v>
      </c>
      <c r="J13" s="57" t="s">
        <v>194</v>
      </c>
      <c r="K13" s="59" t="s">
        <v>195</v>
      </c>
      <c r="L13" s="60"/>
      <c r="M13" s="61">
        <v>45000</v>
      </c>
      <c r="N13" s="62" t="s">
        <v>14</v>
      </c>
      <c r="O13" s="62" t="s">
        <v>14</v>
      </c>
      <c r="P13" s="63" t="s">
        <v>196</v>
      </c>
      <c r="Q13" s="64">
        <v>40424</v>
      </c>
      <c r="R13" s="63" t="s">
        <v>14</v>
      </c>
      <c r="S13" s="62" t="s">
        <v>23</v>
      </c>
      <c r="T13" s="64">
        <v>40471</v>
      </c>
      <c r="U13" s="62" t="s">
        <v>14</v>
      </c>
      <c r="V13" s="66" t="s">
        <v>201</v>
      </c>
      <c r="W13" s="64">
        <v>41136</v>
      </c>
      <c r="X13" s="66" t="s">
        <v>49</v>
      </c>
      <c r="Y13" s="54" t="str">
        <f>IF($X13="","",VLOOKUP($X13,Variable!$AC$3:$AH$100,2,0))</f>
        <v>มงป-สธ.</v>
      </c>
      <c r="Z13" s="54" t="str">
        <f>IF($X13="","",VLOOKUP($X13,Variable!$AC$3:$AH$100,3,0))</f>
        <v>มงป-สธ.</v>
      </c>
      <c r="AA13" s="54" t="str">
        <f>IF($X13="","",VLOOKUP($X13,Variable!$AC$3:$AH$100,4,0))</f>
        <v>นสป-สธ.</v>
      </c>
      <c r="AB13" s="54" t="str">
        <f>IF($X13="","",VLOOKUP($X13,Variable!$AC$3:$AH$100,5,0))</f>
        <v>หก-สธ.</v>
      </c>
      <c r="AC13" s="54" t="str">
        <f>IF($X13="","",VLOOKUP($X13,Variable!$AC$3:$AH$100,6,0))</f>
        <v>อปฟ.</v>
      </c>
      <c r="AD13" s="66" t="s">
        <v>49</v>
      </c>
      <c r="AE13" s="54" t="str">
        <f t="shared" si="0"/>
        <v>หปอ-ค</v>
      </c>
      <c r="AF13" s="54" t="str">
        <f t="shared" si="1"/>
        <v>หปอ-ค</v>
      </c>
      <c r="AG13" s="54" t="str">
        <f t="shared" si="2"/>
        <v>กสป-ค.</v>
      </c>
      <c r="AH13" s="54" t="str">
        <f t="shared" si="3"/>
        <v>-</v>
      </c>
      <c r="AI13" s="54" t="str">
        <f t="shared" si="4"/>
        <v>อปฟ.</v>
      </c>
      <c r="AJ13" s="66" t="s">
        <v>49</v>
      </c>
      <c r="AK13" s="54" t="str">
        <f t="shared" si="5"/>
        <v>หปอ-ค</v>
      </c>
      <c r="AL13" s="54" t="str">
        <f t="shared" si="6"/>
        <v>หปอ-ค</v>
      </c>
      <c r="AM13" s="54" t="str">
        <f t="shared" si="7"/>
        <v>กสป-ค.</v>
      </c>
      <c r="AN13" s="54" t="str">
        <f t="shared" si="8"/>
        <v>-</v>
      </c>
      <c r="AO13" s="54" t="str">
        <f t="shared" si="9"/>
        <v>อปฟ.</v>
      </c>
      <c r="AP13" s="67" t="s">
        <v>202</v>
      </c>
      <c r="AQ13" s="68">
        <f t="shared" ca="1" si="10"/>
        <v>2.6301369863013697</v>
      </c>
      <c r="AR13" s="64"/>
      <c r="AS13" s="75"/>
      <c r="AT13" s="64"/>
      <c r="AY13" s="71"/>
      <c r="BC13" s="72"/>
      <c r="BD13" s="72"/>
      <c r="BE13" s="72"/>
      <c r="BL13" s="51"/>
      <c r="BM13" s="51"/>
      <c r="BY13" s="10"/>
      <c r="CA13" s="15"/>
      <c r="CB13" s="73"/>
      <c r="CC13" s="10"/>
      <c r="CE13" s="10"/>
      <c r="CF13" s="10"/>
      <c r="CK13" s="74" t="s">
        <v>665</v>
      </c>
      <c r="CQ13" s="71"/>
    </row>
    <row r="14" spans="2:105" s="70" customFormat="1" ht="24" customHeight="1">
      <c r="B14" s="54">
        <v>8</v>
      </c>
      <c r="C14" s="55" t="s">
        <v>13</v>
      </c>
      <c r="D14" s="56" t="s">
        <v>159</v>
      </c>
      <c r="E14" s="56" t="s">
        <v>160</v>
      </c>
      <c r="F14" s="57" t="s">
        <v>203</v>
      </c>
      <c r="G14" s="58" t="s">
        <v>204</v>
      </c>
      <c r="H14" s="57" t="s">
        <v>205</v>
      </c>
      <c r="I14" s="57" t="s">
        <v>206</v>
      </c>
      <c r="J14" s="57" t="s">
        <v>207</v>
      </c>
      <c r="K14" s="59" t="s">
        <v>16</v>
      </c>
      <c r="L14" s="60"/>
      <c r="M14" s="61">
        <v>18980</v>
      </c>
      <c r="N14" s="62" t="s">
        <v>14</v>
      </c>
      <c r="O14" s="62" t="s">
        <v>14</v>
      </c>
      <c r="P14" s="63" t="s">
        <v>208</v>
      </c>
      <c r="Q14" s="64">
        <v>40732</v>
      </c>
      <c r="R14" s="63" t="s">
        <v>14</v>
      </c>
      <c r="S14" s="62" t="s">
        <v>23</v>
      </c>
      <c r="T14" s="64">
        <v>40812</v>
      </c>
      <c r="U14" s="62" t="s">
        <v>14</v>
      </c>
      <c r="V14" s="66" t="s">
        <v>209</v>
      </c>
      <c r="W14" s="64">
        <v>41136</v>
      </c>
      <c r="X14" s="66" t="s">
        <v>49</v>
      </c>
      <c r="Y14" s="54" t="str">
        <f>IF($X14="","",VLOOKUP($X14,Variable!$AC$3:$AH$100,2,0))</f>
        <v>มงป-สธ.</v>
      </c>
      <c r="Z14" s="54" t="str">
        <f>IF($X14="","",VLOOKUP($X14,Variable!$AC$3:$AH$100,3,0))</f>
        <v>มงป-สธ.</v>
      </c>
      <c r="AA14" s="54" t="str">
        <f>IF($X14="","",VLOOKUP($X14,Variable!$AC$3:$AH$100,4,0))</f>
        <v>นสป-สธ.</v>
      </c>
      <c r="AB14" s="54" t="str">
        <f>IF($X14="","",VLOOKUP($X14,Variable!$AC$3:$AH$100,5,0))</f>
        <v>หก-สธ.</v>
      </c>
      <c r="AC14" s="54" t="str">
        <f>IF($X14="","",VLOOKUP($X14,Variable!$AC$3:$AH$100,6,0))</f>
        <v>อปฟ.</v>
      </c>
      <c r="AD14" s="66" t="s">
        <v>49</v>
      </c>
      <c r="AE14" s="54" t="str">
        <f t="shared" si="0"/>
        <v>หปอ-ค</v>
      </c>
      <c r="AF14" s="54" t="str">
        <f t="shared" si="1"/>
        <v>หปอ-ค</v>
      </c>
      <c r="AG14" s="54" t="str">
        <f t="shared" si="2"/>
        <v>กสป-ค.</v>
      </c>
      <c r="AH14" s="54" t="str">
        <f t="shared" si="3"/>
        <v>-</v>
      </c>
      <c r="AI14" s="54" t="str">
        <f t="shared" si="4"/>
        <v>อปฟ.</v>
      </c>
      <c r="AJ14" s="66" t="s">
        <v>43</v>
      </c>
      <c r="AK14" s="54" t="str">
        <f t="shared" si="5"/>
        <v>ช.3</v>
      </c>
      <c r="AL14" s="54" t="str">
        <f t="shared" si="6"/>
        <v>หปอ-ค</v>
      </c>
      <c r="AM14" s="54" t="str">
        <f t="shared" si="7"/>
        <v>กสป-ค.</v>
      </c>
      <c r="AN14" s="54" t="str">
        <f t="shared" si="8"/>
        <v>-</v>
      </c>
      <c r="AO14" s="54" t="str">
        <f t="shared" si="9"/>
        <v>อปฟ.</v>
      </c>
      <c r="AP14" s="67" t="s">
        <v>210</v>
      </c>
      <c r="AQ14" s="68">
        <f t="shared" ca="1" si="10"/>
        <v>1.6958904109589041</v>
      </c>
      <c r="AR14" s="64"/>
      <c r="AS14" s="75"/>
      <c r="AT14" s="64"/>
      <c r="AY14" s="71"/>
      <c r="BC14" s="72"/>
      <c r="BD14" s="72"/>
      <c r="BE14" s="72"/>
      <c r="BL14" s="51"/>
      <c r="BM14" s="51"/>
      <c r="BY14" s="10"/>
      <c r="CB14" s="73"/>
      <c r="CC14" s="10"/>
      <c r="CE14" s="10"/>
      <c r="CF14" s="10"/>
      <c r="CK14" s="74" t="s">
        <v>869</v>
      </c>
      <c r="CQ14" s="71"/>
    </row>
    <row r="15" spans="2:105" s="70" customFormat="1" ht="24" customHeight="1">
      <c r="B15" s="54">
        <v>9</v>
      </c>
      <c r="C15" s="55" t="s">
        <v>13</v>
      </c>
      <c r="D15" s="56" t="s">
        <v>159</v>
      </c>
      <c r="E15" s="56" t="s">
        <v>211</v>
      </c>
      <c r="F15" s="57" t="s">
        <v>212</v>
      </c>
      <c r="G15" s="58" t="s">
        <v>213</v>
      </c>
      <c r="H15" s="57" t="s">
        <v>214</v>
      </c>
      <c r="I15" s="57" t="s">
        <v>206</v>
      </c>
      <c r="J15" s="57" t="s">
        <v>215</v>
      </c>
      <c r="K15" s="59" t="s">
        <v>16</v>
      </c>
      <c r="L15" s="60"/>
      <c r="M15" s="61">
        <v>26000</v>
      </c>
      <c r="N15" s="62" t="s">
        <v>14</v>
      </c>
      <c r="O15" s="62" t="s">
        <v>14</v>
      </c>
      <c r="P15" s="63" t="s">
        <v>208</v>
      </c>
      <c r="Q15" s="64">
        <v>40732</v>
      </c>
      <c r="R15" s="63" t="s">
        <v>14</v>
      </c>
      <c r="S15" s="62" t="s">
        <v>23</v>
      </c>
      <c r="T15" s="64">
        <v>40812</v>
      </c>
      <c r="U15" s="62" t="s">
        <v>14</v>
      </c>
      <c r="V15" s="66" t="s">
        <v>216</v>
      </c>
      <c r="W15" s="64">
        <v>41136</v>
      </c>
      <c r="X15" s="66" t="s">
        <v>49</v>
      </c>
      <c r="Y15" s="54" t="str">
        <f>IF($X15="","",VLOOKUP($X15,Variable!$AC$3:$AH$100,2,0))</f>
        <v>มงป-สธ.</v>
      </c>
      <c r="Z15" s="54" t="str">
        <f>IF($X15="","",VLOOKUP($X15,Variable!$AC$3:$AH$100,3,0))</f>
        <v>มงป-สธ.</v>
      </c>
      <c r="AA15" s="54" t="str">
        <f>IF($X15="","",VLOOKUP($X15,Variable!$AC$3:$AH$100,4,0))</f>
        <v>นสป-สธ.</v>
      </c>
      <c r="AB15" s="54" t="str">
        <f>IF($X15="","",VLOOKUP($X15,Variable!$AC$3:$AH$100,5,0))</f>
        <v>หก-สธ.</v>
      </c>
      <c r="AC15" s="54" t="str">
        <f>IF($X15="","",VLOOKUP($X15,Variable!$AC$3:$AH$100,6,0))</f>
        <v>อปฟ.</v>
      </c>
      <c r="AD15" s="66" t="s">
        <v>49</v>
      </c>
      <c r="AE15" s="54" t="str">
        <f t="shared" si="0"/>
        <v>หปอ-ค</v>
      </c>
      <c r="AF15" s="54" t="str">
        <f t="shared" si="1"/>
        <v>หปอ-ค</v>
      </c>
      <c r="AG15" s="54" t="str">
        <f t="shared" si="2"/>
        <v>กสป-ค.</v>
      </c>
      <c r="AH15" s="54" t="str">
        <f t="shared" si="3"/>
        <v>-</v>
      </c>
      <c r="AI15" s="54" t="str">
        <f t="shared" si="4"/>
        <v>อปฟ.</v>
      </c>
      <c r="AJ15" s="66" t="s">
        <v>49</v>
      </c>
      <c r="AK15" s="54" t="str">
        <f t="shared" si="5"/>
        <v>หปอ-ค</v>
      </c>
      <c r="AL15" s="54" t="str">
        <f t="shared" si="6"/>
        <v>หปอ-ค</v>
      </c>
      <c r="AM15" s="54" t="str">
        <f t="shared" si="7"/>
        <v>กสป-ค.</v>
      </c>
      <c r="AN15" s="54" t="str">
        <f t="shared" si="8"/>
        <v>-</v>
      </c>
      <c r="AO15" s="54" t="str">
        <f t="shared" si="9"/>
        <v>อปฟ.</v>
      </c>
      <c r="AP15" s="67" t="s">
        <v>217</v>
      </c>
      <c r="AQ15" s="68">
        <f t="shared" ca="1" si="10"/>
        <v>1.6958904109589041</v>
      </c>
      <c r="AR15" s="64"/>
      <c r="AS15" s="75"/>
      <c r="AT15" s="64"/>
      <c r="AY15" s="71"/>
      <c r="BC15" s="72"/>
      <c r="BD15" s="72"/>
      <c r="BE15" s="72"/>
      <c r="BL15" s="51"/>
      <c r="BM15" s="51"/>
      <c r="BY15" s="10"/>
      <c r="CB15" s="73"/>
      <c r="CC15" s="10"/>
      <c r="CE15" s="10"/>
      <c r="CF15" s="10"/>
      <c r="CK15" s="74" t="s">
        <v>872</v>
      </c>
      <c r="CQ15" s="71"/>
    </row>
    <row r="16" spans="2:105" s="70" customFormat="1" ht="24" customHeight="1">
      <c r="B16" s="54">
        <v>10</v>
      </c>
      <c r="C16" s="55" t="s">
        <v>19</v>
      </c>
      <c r="D16" s="56" t="s">
        <v>151</v>
      </c>
      <c r="E16" s="56" t="s">
        <v>218</v>
      </c>
      <c r="F16" s="57" t="s">
        <v>219</v>
      </c>
      <c r="G16" s="58" t="s">
        <v>220</v>
      </c>
      <c r="H16" s="57" t="s">
        <v>221</v>
      </c>
      <c r="I16" s="57" t="s">
        <v>193</v>
      </c>
      <c r="J16" s="57" t="s">
        <v>222</v>
      </c>
      <c r="K16" s="59" t="s">
        <v>16</v>
      </c>
      <c r="L16" s="60"/>
      <c r="M16" s="61">
        <v>45000</v>
      </c>
      <c r="N16" s="62" t="s">
        <v>14</v>
      </c>
      <c r="O16" s="62" t="s">
        <v>14</v>
      </c>
      <c r="P16" s="63" t="s">
        <v>223</v>
      </c>
      <c r="Q16" s="64">
        <v>40826</v>
      </c>
      <c r="R16" s="63" t="s">
        <v>14</v>
      </c>
      <c r="S16" s="62" t="s">
        <v>23</v>
      </c>
      <c r="T16" s="64">
        <v>40891</v>
      </c>
      <c r="U16" s="62" t="s">
        <v>14</v>
      </c>
      <c r="V16" s="66" t="s">
        <v>224</v>
      </c>
      <c r="W16" s="64">
        <v>41113</v>
      </c>
      <c r="X16" s="62" t="s">
        <v>23</v>
      </c>
      <c r="Y16" s="54" t="str">
        <f>IF($X16="","",VLOOKUP($X16,Variable!$AC$3:$AH$100,2,0))</f>
        <v>หพภ-ห.</v>
      </c>
      <c r="Z16" s="54" t="str">
        <f>IF($X16="","",VLOOKUP($X16,Variable!$AC$3:$AH$100,3,0))</f>
        <v>หพภ-ห.</v>
      </c>
      <c r="AA16" s="54" t="str">
        <f>IF($X16="","",VLOOKUP($X16,Variable!$AC$3:$AH$100,4,0))</f>
        <v>กพดก-ห.</v>
      </c>
      <c r="AB16" s="54" t="str">
        <f>IF($X16="","",VLOOKUP($X16,Variable!$AC$3:$AH$100,5,0))</f>
        <v>-</v>
      </c>
      <c r="AC16" s="54" t="str">
        <f>IF($X16="","",VLOOKUP($X16,Variable!$AC$3:$AH$100,6,0))</f>
        <v>อพจ.</v>
      </c>
      <c r="AD16" s="66" t="s">
        <v>49</v>
      </c>
      <c r="AE16" s="54" t="str">
        <f t="shared" si="0"/>
        <v>หปอ-ค</v>
      </c>
      <c r="AF16" s="54" t="str">
        <f t="shared" si="1"/>
        <v>หปอ-ค</v>
      </c>
      <c r="AG16" s="54" t="str">
        <f t="shared" si="2"/>
        <v>กสป-ค.</v>
      </c>
      <c r="AH16" s="54" t="str">
        <f t="shared" si="3"/>
        <v>-</v>
      </c>
      <c r="AI16" s="54" t="str">
        <f t="shared" si="4"/>
        <v>อปฟ.</v>
      </c>
      <c r="AJ16" s="66" t="s">
        <v>49</v>
      </c>
      <c r="AK16" s="54" t="str">
        <f t="shared" si="5"/>
        <v>หปอ-ค</v>
      </c>
      <c r="AL16" s="54" t="str">
        <f t="shared" si="6"/>
        <v>หปอ-ค</v>
      </c>
      <c r="AM16" s="54" t="str">
        <f t="shared" si="7"/>
        <v>กสป-ค.</v>
      </c>
      <c r="AN16" s="54" t="str">
        <f t="shared" si="8"/>
        <v>-</v>
      </c>
      <c r="AO16" s="54" t="str">
        <f t="shared" si="9"/>
        <v>อปฟ.</v>
      </c>
      <c r="AP16" s="67" t="s">
        <v>225</v>
      </c>
      <c r="AQ16" s="68">
        <f t="shared" ca="1" si="10"/>
        <v>1.4794520547945205</v>
      </c>
      <c r="AR16" s="64"/>
      <c r="AS16" s="75"/>
      <c r="AT16" s="64"/>
      <c r="AY16" s="71"/>
      <c r="BC16" s="72"/>
      <c r="BD16" s="72"/>
      <c r="BE16" s="72"/>
      <c r="BL16" s="51"/>
      <c r="BM16" s="51"/>
      <c r="BY16" s="10"/>
      <c r="CB16" s="73"/>
      <c r="CC16" s="10"/>
      <c r="CE16" s="10"/>
      <c r="CF16" s="10"/>
      <c r="CK16" s="74" t="s">
        <v>1094</v>
      </c>
      <c r="CQ16" s="71"/>
    </row>
    <row r="17" spans="2:95" s="70" customFormat="1" ht="24" customHeight="1">
      <c r="B17" s="54">
        <v>11</v>
      </c>
      <c r="C17" s="55" t="s">
        <v>19</v>
      </c>
      <c r="D17" s="56" t="s">
        <v>151</v>
      </c>
      <c r="E17" s="56" t="s">
        <v>218</v>
      </c>
      <c r="F17" s="57" t="s">
        <v>226</v>
      </c>
      <c r="G17" s="58" t="s">
        <v>220</v>
      </c>
      <c r="H17" s="57" t="s">
        <v>227</v>
      </c>
      <c r="I17" s="57" t="s">
        <v>193</v>
      </c>
      <c r="J17" s="57" t="s">
        <v>222</v>
      </c>
      <c r="K17" s="59" t="s">
        <v>16</v>
      </c>
      <c r="L17" s="60"/>
      <c r="M17" s="61">
        <v>45000</v>
      </c>
      <c r="N17" s="62" t="s">
        <v>14</v>
      </c>
      <c r="O17" s="62" t="s">
        <v>14</v>
      </c>
      <c r="P17" s="63" t="s">
        <v>223</v>
      </c>
      <c r="Q17" s="64">
        <v>40826</v>
      </c>
      <c r="R17" s="63" t="s">
        <v>14</v>
      </c>
      <c r="S17" s="62" t="s">
        <v>23</v>
      </c>
      <c r="T17" s="64">
        <v>40891</v>
      </c>
      <c r="U17" s="62" t="s">
        <v>14</v>
      </c>
      <c r="V17" s="66" t="s">
        <v>228</v>
      </c>
      <c r="W17" s="64">
        <v>41113</v>
      </c>
      <c r="X17" s="62" t="s">
        <v>23</v>
      </c>
      <c r="Y17" s="54" t="str">
        <f>IF($X17="","",VLOOKUP($X17,Variable!$AC$3:$AH$100,2,0))</f>
        <v>หพภ-ห.</v>
      </c>
      <c r="Z17" s="54" t="str">
        <f>IF($X17="","",VLOOKUP($X17,Variable!$AC$3:$AH$100,3,0))</f>
        <v>หพภ-ห.</v>
      </c>
      <c r="AA17" s="54" t="str">
        <f>IF($X17="","",VLOOKUP($X17,Variable!$AC$3:$AH$100,4,0))</f>
        <v>กพดก-ห.</v>
      </c>
      <c r="AB17" s="54" t="str">
        <f>IF($X17="","",VLOOKUP($X17,Variable!$AC$3:$AH$100,5,0))</f>
        <v>-</v>
      </c>
      <c r="AC17" s="54" t="str">
        <f>IF($X17="","",VLOOKUP($X17,Variable!$AC$3:$AH$100,6,0))</f>
        <v>อพจ.</v>
      </c>
      <c r="AD17" s="66" t="s">
        <v>49</v>
      </c>
      <c r="AE17" s="54" t="str">
        <f t="shared" si="0"/>
        <v>หปอ-ค</v>
      </c>
      <c r="AF17" s="54" t="str">
        <f t="shared" si="1"/>
        <v>หปอ-ค</v>
      </c>
      <c r="AG17" s="54" t="str">
        <f t="shared" si="2"/>
        <v>กสป-ค.</v>
      </c>
      <c r="AH17" s="54" t="str">
        <f t="shared" si="3"/>
        <v>-</v>
      </c>
      <c r="AI17" s="54" t="str">
        <f t="shared" si="4"/>
        <v>อปฟ.</v>
      </c>
      <c r="AJ17" s="66" t="s">
        <v>49</v>
      </c>
      <c r="AK17" s="54" t="str">
        <f t="shared" si="5"/>
        <v>หปอ-ค</v>
      </c>
      <c r="AL17" s="54" t="str">
        <f t="shared" si="6"/>
        <v>หปอ-ค</v>
      </c>
      <c r="AM17" s="54" t="str">
        <f t="shared" si="7"/>
        <v>กสป-ค.</v>
      </c>
      <c r="AN17" s="54" t="str">
        <f t="shared" si="8"/>
        <v>-</v>
      </c>
      <c r="AO17" s="54" t="str">
        <f t="shared" si="9"/>
        <v>อปฟ.</v>
      </c>
      <c r="AP17" s="67" t="s">
        <v>229</v>
      </c>
      <c r="AQ17" s="68">
        <f t="shared" ca="1" si="10"/>
        <v>1.4794520547945205</v>
      </c>
      <c r="AR17" s="64"/>
      <c r="AS17" s="75"/>
      <c r="AT17" s="64"/>
      <c r="AY17" s="71"/>
      <c r="BC17" s="72"/>
      <c r="BD17" s="72"/>
      <c r="BE17" s="72"/>
      <c r="BL17" s="51"/>
      <c r="BM17" s="51"/>
      <c r="BY17" s="10"/>
      <c r="CB17" s="73"/>
      <c r="CC17" s="10"/>
      <c r="CE17" s="10"/>
      <c r="CF17" s="10"/>
      <c r="CK17" s="74" t="s">
        <v>1039</v>
      </c>
      <c r="CQ17" s="71"/>
    </row>
    <row r="18" spans="2:95" s="70" customFormat="1" ht="24" customHeight="1">
      <c r="B18" s="54">
        <v>12</v>
      </c>
      <c r="C18" s="55" t="s">
        <v>19</v>
      </c>
      <c r="D18" s="56" t="s">
        <v>230</v>
      </c>
      <c r="E18" s="58" t="s">
        <v>231</v>
      </c>
      <c r="F18" s="57" t="s">
        <v>232</v>
      </c>
      <c r="G18" s="58" t="s">
        <v>233</v>
      </c>
      <c r="H18" s="57" t="s">
        <v>234</v>
      </c>
      <c r="I18" s="57" t="s">
        <v>235</v>
      </c>
      <c r="J18" s="57" t="s">
        <v>236</v>
      </c>
      <c r="K18" s="59" t="s">
        <v>237</v>
      </c>
      <c r="L18" s="60"/>
      <c r="M18" s="61"/>
      <c r="N18" s="62" t="s">
        <v>14</v>
      </c>
      <c r="O18" s="62" t="s">
        <v>14</v>
      </c>
      <c r="P18" s="63" t="s">
        <v>14</v>
      </c>
      <c r="Q18" s="64"/>
      <c r="R18" s="63" t="s">
        <v>14</v>
      </c>
      <c r="S18" s="62" t="s">
        <v>14</v>
      </c>
      <c r="T18" s="64">
        <v>38939</v>
      </c>
      <c r="U18" s="62" t="s">
        <v>14</v>
      </c>
      <c r="V18" s="66" t="s">
        <v>238</v>
      </c>
      <c r="W18" s="64">
        <v>41106</v>
      </c>
      <c r="X18" s="66" t="s">
        <v>28</v>
      </c>
      <c r="Y18" s="54" t="str">
        <f>IF($X18="","",VLOOKUP($X18,Variable!$AC$3:$AH$100,2,0))</f>
        <v>วศ.11</v>
      </c>
      <c r="Z18" s="54" t="str">
        <f>IF($X18="","",VLOOKUP($X18,Variable!$AC$3:$AH$100,3,0))</f>
        <v>-</v>
      </c>
      <c r="AA18" s="54" t="str">
        <f>IF($X18="","",VLOOKUP($X18,Variable!$AC$3:$AH$100,4,0))</f>
        <v>-</v>
      </c>
      <c r="AB18" s="54" t="str">
        <f>IF($X18="","",VLOOKUP($X18,Variable!$AC$3:$AH$100,5,0))</f>
        <v>-</v>
      </c>
      <c r="AC18" s="54" t="str">
        <f>IF($X18="","",VLOOKUP($X18,Variable!$AC$3:$AH$100,6,0))</f>
        <v>อปฟ.</v>
      </c>
      <c r="AD18" s="66" t="s">
        <v>49</v>
      </c>
      <c r="AE18" s="54" t="str">
        <f t="shared" si="0"/>
        <v>หปอ-ค</v>
      </c>
      <c r="AF18" s="54" t="str">
        <f t="shared" si="1"/>
        <v>หปอ-ค</v>
      </c>
      <c r="AG18" s="54" t="str">
        <f t="shared" si="2"/>
        <v>กสป-ค.</v>
      </c>
      <c r="AH18" s="54" t="str">
        <f t="shared" si="3"/>
        <v>-</v>
      </c>
      <c r="AI18" s="54" t="str">
        <f t="shared" si="4"/>
        <v>อปฟ.</v>
      </c>
      <c r="AJ18" s="66" t="s">
        <v>49</v>
      </c>
      <c r="AK18" s="54" t="str">
        <f t="shared" si="5"/>
        <v>หปอ-ค</v>
      </c>
      <c r="AL18" s="54" t="str">
        <f t="shared" si="6"/>
        <v>หปอ-ค</v>
      </c>
      <c r="AM18" s="54" t="str">
        <f t="shared" si="7"/>
        <v>กสป-ค.</v>
      </c>
      <c r="AN18" s="54" t="str">
        <f t="shared" si="8"/>
        <v>-</v>
      </c>
      <c r="AO18" s="54" t="str">
        <f t="shared" si="9"/>
        <v>อปฟ.</v>
      </c>
      <c r="AP18" s="67" t="s">
        <v>239</v>
      </c>
      <c r="AQ18" s="68">
        <f t="shared" ca="1" si="10"/>
        <v>6.8273972602739725</v>
      </c>
      <c r="AR18" s="64"/>
      <c r="AS18" s="75"/>
      <c r="AT18" s="64"/>
      <c r="AY18" s="71"/>
      <c r="BC18" s="72"/>
      <c r="BD18" s="72"/>
      <c r="BE18" s="72"/>
      <c r="BL18" s="51"/>
      <c r="BM18" s="51"/>
      <c r="CB18" s="73"/>
      <c r="CC18" s="10"/>
      <c r="CE18" s="10"/>
      <c r="CF18" s="10"/>
      <c r="CK18" s="74" t="s">
        <v>363</v>
      </c>
      <c r="CQ18" s="71"/>
    </row>
    <row r="19" spans="2:95" s="70" customFormat="1" ht="24" customHeight="1">
      <c r="B19" s="54">
        <v>13</v>
      </c>
      <c r="C19" s="55" t="s">
        <v>19</v>
      </c>
      <c r="D19" s="56" t="s">
        <v>230</v>
      </c>
      <c r="E19" s="58" t="s">
        <v>231</v>
      </c>
      <c r="F19" s="57" t="s">
        <v>240</v>
      </c>
      <c r="G19" s="58" t="s">
        <v>233</v>
      </c>
      <c r="H19" s="57"/>
      <c r="I19" s="57" t="s">
        <v>235</v>
      </c>
      <c r="J19" s="57" t="s">
        <v>236</v>
      </c>
      <c r="K19" s="59" t="s">
        <v>16</v>
      </c>
      <c r="L19" s="60"/>
      <c r="M19" s="61"/>
      <c r="N19" s="62" t="s">
        <v>14</v>
      </c>
      <c r="O19" s="62" t="s">
        <v>14</v>
      </c>
      <c r="P19" s="63" t="s">
        <v>14</v>
      </c>
      <c r="Q19" s="64"/>
      <c r="R19" s="63" t="s">
        <v>14</v>
      </c>
      <c r="S19" s="62" t="s">
        <v>14</v>
      </c>
      <c r="T19" s="64">
        <v>38939</v>
      </c>
      <c r="U19" s="62" t="s">
        <v>14</v>
      </c>
      <c r="V19" s="66" t="s">
        <v>241</v>
      </c>
      <c r="W19" s="64">
        <v>41106</v>
      </c>
      <c r="X19" s="66" t="s">
        <v>28</v>
      </c>
      <c r="Y19" s="54" t="str">
        <f>IF($X19="","",VLOOKUP($X19,Variable!$AC$3:$AH$100,2,0))</f>
        <v>วศ.11</v>
      </c>
      <c r="Z19" s="54" t="str">
        <f>IF($X19="","",VLOOKUP($X19,Variable!$AC$3:$AH$100,3,0))</f>
        <v>-</v>
      </c>
      <c r="AA19" s="54" t="str">
        <f>IF($X19="","",VLOOKUP($X19,Variable!$AC$3:$AH$100,4,0))</f>
        <v>-</v>
      </c>
      <c r="AB19" s="54" t="str">
        <f>IF($X19="","",VLOOKUP($X19,Variable!$AC$3:$AH$100,5,0))</f>
        <v>-</v>
      </c>
      <c r="AC19" s="54" t="str">
        <f>IF($X19="","",VLOOKUP($X19,Variable!$AC$3:$AH$100,6,0))</f>
        <v>อปฟ.</v>
      </c>
      <c r="AD19" s="66" t="s">
        <v>49</v>
      </c>
      <c r="AE19" s="54" t="str">
        <f t="shared" si="0"/>
        <v>หปอ-ค</v>
      </c>
      <c r="AF19" s="54" t="str">
        <f t="shared" si="1"/>
        <v>หปอ-ค</v>
      </c>
      <c r="AG19" s="54" t="str">
        <f t="shared" si="2"/>
        <v>กสป-ค.</v>
      </c>
      <c r="AH19" s="54" t="str">
        <f t="shared" si="3"/>
        <v>-</v>
      </c>
      <c r="AI19" s="54" t="str">
        <f t="shared" si="4"/>
        <v>อปฟ.</v>
      </c>
      <c r="AJ19" s="66" t="s">
        <v>49</v>
      </c>
      <c r="AK19" s="54" t="str">
        <f t="shared" si="5"/>
        <v>หปอ-ค</v>
      </c>
      <c r="AL19" s="54" t="str">
        <f t="shared" si="6"/>
        <v>หปอ-ค</v>
      </c>
      <c r="AM19" s="54" t="str">
        <f t="shared" si="7"/>
        <v>กสป-ค.</v>
      </c>
      <c r="AN19" s="54" t="str">
        <f t="shared" si="8"/>
        <v>-</v>
      </c>
      <c r="AO19" s="54" t="str">
        <f t="shared" si="9"/>
        <v>อปฟ.</v>
      </c>
      <c r="AP19" s="67" t="s">
        <v>242</v>
      </c>
      <c r="AQ19" s="68">
        <f t="shared" ca="1" si="10"/>
        <v>6.8273972602739725</v>
      </c>
      <c r="AR19" s="64"/>
      <c r="AS19" s="75"/>
      <c r="AT19" s="64"/>
      <c r="AY19" s="71"/>
      <c r="BC19" s="72"/>
      <c r="BD19" s="72"/>
      <c r="BE19" s="72"/>
      <c r="BL19" s="51"/>
      <c r="BM19" s="51"/>
      <c r="BY19" s="10"/>
      <c r="CB19" s="73"/>
      <c r="CC19" s="10"/>
      <c r="CE19" s="10"/>
      <c r="CF19" s="10"/>
      <c r="CK19" s="74" t="s">
        <v>153</v>
      </c>
      <c r="CQ19" s="71"/>
    </row>
    <row r="20" spans="2:95" s="70" customFormat="1" ht="24" customHeight="1">
      <c r="B20" s="54">
        <v>14</v>
      </c>
      <c r="C20" s="55" t="s">
        <v>19</v>
      </c>
      <c r="D20" s="56" t="s">
        <v>230</v>
      </c>
      <c r="E20" s="58" t="s">
        <v>231</v>
      </c>
      <c r="F20" s="57" t="s">
        <v>243</v>
      </c>
      <c r="G20" s="58" t="s">
        <v>233</v>
      </c>
      <c r="H20" s="57" t="s">
        <v>244</v>
      </c>
      <c r="I20" s="57" t="s">
        <v>235</v>
      </c>
      <c r="J20" s="57" t="s">
        <v>245</v>
      </c>
      <c r="K20" s="59" t="s">
        <v>237</v>
      </c>
      <c r="L20" s="60"/>
      <c r="M20" s="61"/>
      <c r="N20" s="62" t="s">
        <v>14</v>
      </c>
      <c r="O20" s="62" t="s">
        <v>14</v>
      </c>
      <c r="P20" s="63" t="s">
        <v>14</v>
      </c>
      <c r="Q20" s="64"/>
      <c r="R20" s="63" t="s">
        <v>14</v>
      </c>
      <c r="S20" s="62" t="s">
        <v>14</v>
      </c>
      <c r="T20" s="64">
        <v>39343</v>
      </c>
      <c r="U20" s="62" t="s">
        <v>14</v>
      </c>
      <c r="V20" s="66" t="s">
        <v>246</v>
      </c>
      <c r="W20" s="64">
        <v>41122</v>
      </c>
      <c r="X20" s="66" t="s">
        <v>14</v>
      </c>
      <c r="Y20" s="54" t="str">
        <f>IF($X20="","",VLOOKUP($X20,Variable!$AC$3:$AH$100,2,0))</f>
        <v>-</v>
      </c>
      <c r="Z20" s="54" t="str">
        <f>IF($X20="","",VLOOKUP($X20,Variable!$AC$3:$AH$100,3,0))</f>
        <v>-</v>
      </c>
      <c r="AA20" s="54" t="str">
        <f>IF($X20="","",VLOOKUP($X20,Variable!$AC$3:$AH$100,4,0))</f>
        <v>-</v>
      </c>
      <c r="AB20" s="54" t="str">
        <f>IF($X20="","",VLOOKUP($X20,Variable!$AC$3:$AH$100,5,0))</f>
        <v>-</v>
      </c>
      <c r="AC20" s="54" t="str">
        <f>IF($X20="","",VLOOKUP($X20,Variable!$AC$3:$AH$100,6,0))</f>
        <v>-</v>
      </c>
      <c r="AD20" s="66" t="s">
        <v>49</v>
      </c>
      <c r="AE20" s="54" t="str">
        <f t="shared" si="0"/>
        <v>หปอ-ค</v>
      </c>
      <c r="AF20" s="54" t="str">
        <f t="shared" si="1"/>
        <v>หปอ-ค</v>
      </c>
      <c r="AG20" s="54" t="str">
        <f t="shared" si="2"/>
        <v>กสป-ค.</v>
      </c>
      <c r="AH20" s="54" t="str">
        <f t="shared" si="3"/>
        <v>-</v>
      </c>
      <c r="AI20" s="54" t="str">
        <f t="shared" si="4"/>
        <v>อปฟ.</v>
      </c>
      <c r="AJ20" s="66" t="s">
        <v>49</v>
      </c>
      <c r="AK20" s="54" t="str">
        <f t="shared" si="5"/>
        <v>หปอ-ค</v>
      </c>
      <c r="AL20" s="54" t="str">
        <f t="shared" si="6"/>
        <v>หปอ-ค</v>
      </c>
      <c r="AM20" s="54" t="str">
        <f t="shared" si="7"/>
        <v>กสป-ค.</v>
      </c>
      <c r="AN20" s="54" t="str">
        <f t="shared" si="8"/>
        <v>-</v>
      </c>
      <c r="AO20" s="54" t="str">
        <f t="shared" si="9"/>
        <v>อปฟ.</v>
      </c>
      <c r="AP20" s="67" t="s">
        <v>247</v>
      </c>
      <c r="AQ20" s="68">
        <f t="shared" ca="1" si="10"/>
        <v>5.720547945205479</v>
      </c>
      <c r="AR20" s="64"/>
      <c r="AS20" s="75"/>
      <c r="AT20" s="64"/>
      <c r="AY20" s="71"/>
      <c r="BC20" s="72"/>
      <c r="BD20" s="72"/>
      <c r="BE20" s="72"/>
      <c r="BL20" s="51"/>
      <c r="BM20" s="51"/>
      <c r="BY20" s="10"/>
      <c r="CB20" s="73"/>
      <c r="CC20" s="10"/>
      <c r="CE20" s="10"/>
      <c r="CF20" s="10"/>
      <c r="CK20" s="74" t="s">
        <v>725</v>
      </c>
      <c r="CQ20" s="71"/>
    </row>
    <row r="21" spans="2:95" s="70" customFormat="1" ht="24" customHeight="1">
      <c r="B21" s="54">
        <v>15</v>
      </c>
      <c r="C21" s="55" t="s">
        <v>19</v>
      </c>
      <c r="D21" s="56" t="s">
        <v>151</v>
      </c>
      <c r="E21" s="56" t="s">
        <v>248</v>
      </c>
      <c r="F21" s="57" t="s">
        <v>249</v>
      </c>
      <c r="G21" s="56" t="s">
        <v>250</v>
      </c>
      <c r="H21" s="57" t="s">
        <v>251</v>
      </c>
      <c r="I21" s="57" t="s">
        <v>252</v>
      </c>
      <c r="J21" s="57" t="s">
        <v>253</v>
      </c>
      <c r="K21" s="59" t="s">
        <v>16</v>
      </c>
      <c r="L21" s="60"/>
      <c r="M21" s="61"/>
      <c r="N21" s="62" t="s">
        <v>14</v>
      </c>
      <c r="O21" s="62" t="s">
        <v>14</v>
      </c>
      <c r="P21" s="63" t="s">
        <v>14</v>
      </c>
      <c r="Q21" s="64"/>
      <c r="R21" s="63" t="s">
        <v>14</v>
      </c>
      <c r="S21" s="62" t="s">
        <v>14</v>
      </c>
      <c r="T21" s="64">
        <v>38686</v>
      </c>
      <c r="U21" s="62" t="s">
        <v>14</v>
      </c>
      <c r="V21" s="66" t="s">
        <v>254</v>
      </c>
      <c r="W21" s="64">
        <v>41136</v>
      </c>
      <c r="X21" s="66" t="s">
        <v>49</v>
      </c>
      <c r="Y21" s="54" t="str">
        <f>IF($X21="","",VLOOKUP($X21,Variable!$AC$3:$AH$100,2,0))</f>
        <v>มงป-สธ.</v>
      </c>
      <c r="Z21" s="54" t="str">
        <f>IF($X21="","",VLOOKUP($X21,Variable!$AC$3:$AH$100,3,0))</f>
        <v>มงป-สธ.</v>
      </c>
      <c r="AA21" s="54" t="str">
        <f>IF($X21="","",VLOOKUP($X21,Variable!$AC$3:$AH$100,4,0))</f>
        <v>นสป-สธ.</v>
      </c>
      <c r="AB21" s="54" t="str">
        <f>IF($X21="","",VLOOKUP($X21,Variable!$AC$3:$AH$100,5,0))</f>
        <v>หก-สธ.</v>
      </c>
      <c r="AC21" s="54" t="str">
        <f>IF($X21="","",VLOOKUP($X21,Variable!$AC$3:$AH$100,6,0))</f>
        <v>อปฟ.</v>
      </c>
      <c r="AD21" s="66" t="s">
        <v>49</v>
      </c>
      <c r="AE21" s="54" t="str">
        <f t="shared" si="0"/>
        <v>หปอ-ค</v>
      </c>
      <c r="AF21" s="54" t="str">
        <f t="shared" si="1"/>
        <v>หปอ-ค</v>
      </c>
      <c r="AG21" s="54" t="str">
        <f t="shared" si="2"/>
        <v>กสป-ค.</v>
      </c>
      <c r="AH21" s="54" t="str">
        <f t="shared" si="3"/>
        <v>-</v>
      </c>
      <c r="AI21" s="54" t="str">
        <f t="shared" si="4"/>
        <v>อปฟ.</v>
      </c>
      <c r="AJ21" s="66" t="s">
        <v>49</v>
      </c>
      <c r="AK21" s="54" t="str">
        <f t="shared" si="5"/>
        <v>หปอ-ค</v>
      </c>
      <c r="AL21" s="54" t="str">
        <f t="shared" si="6"/>
        <v>หปอ-ค</v>
      </c>
      <c r="AM21" s="54" t="str">
        <f t="shared" si="7"/>
        <v>กสป-ค.</v>
      </c>
      <c r="AN21" s="54" t="str">
        <f t="shared" si="8"/>
        <v>-</v>
      </c>
      <c r="AO21" s="54" t="str">
        <f t="shared" si="9"/>
        <v>อปฟ.</v>
      </c>
      <c r="AP21" s="67" t="s">
        <v>255</v>
      </c>
      <c r="AQ21" s="68">
        <f t="shared" ca="1" si="10"/>
        <v>7.5205479452054798</v>
      </c>
      <c r="AR21" s="64"/>
      <c r="AS21" s="75"/>
      <c r="AT21" s="64"/>
      <c r="AY21" s="71"/>
      <c r="BC21" s="72"/>
      <c r="BD21" s="72"/>
      <c r="BE21" s="72"/>
      <c r="BL21" s="51"/>
      <c r="BM21" s="51"/>
      <c r="BY21" s="10"/>
      <c r="CB21" s="73"/>
      <c r="CC21" s="10"/>
      <c r="CE21" s="10"/>
      <c r="CF21" s="10"/>
      <c r="CK21" s="74" t="s">
        <v>731</v>
      </c>
      <c r="CQ21" s="71"/>
    </row>
    <row r="22" spans="2:95" s="70" customFormat="1" ht="24" customHeight="1">
      <c r="B22" s="54">
        <v>16</v>
      </c>
      <c r="C22" s="55" t="s">
        <v>19</v>
      </c>
      <c r="D22" s="56" t="s">
        <v>151</v>
      </c>
      <c r="E22" s="56" t="s">
        <v>256</v>
      </c>
      <c r="F22" s="57" t="s">
        <v>257</v>
      </c>
      <c r="G22" s="58" t="s">
        <v>258</v>
      </c>
      <c r="H22" s="57" t="s">
        <v>259</v>
      </c>
      <c r="I22" s="57" t="s">
        <v>260</v>
      </c>
      <c r="J22" s="57" t="s">
        <v>261</v>
      </c>
      <c r="K22" s="59" t="s">
        <v>262</v>
      </c>
      <c r="L22" s="60"/>
      <c r="M22" s="61"/>
      <c r="N22" s="62" t="s">
        <v>14</v>
      </c>
      <c r="O22" s="62" t="s">
        <v>14</v>
      </c>
      <c r="P22" s="63" t="s">
        <v>14</v>
      </c>
      <c r="Q22" s="64"/>
      <c r="R22" s="63" t="s">
        <v>14</v>
      </c>
      <c r="S22" s="62" t="s">
        <v>14</v>
      </c>
      <c r="T22" s="64">
        <v>39345</v>
      </c>
      <c r="U22" s="62" t="s">
        <v>14</v>
      </c>
      <c r="V22" s="66" t="s">
        <v>263</v>
      </c>
      <c r="W22" s="64">
        <v>41122</v>
      </c>
      <c r="X22" s="66" t="s">
        <v>14</v>
      </c>
      <c r="Y22" s="54" t="str">
        <f>IF($X22="","",VLOOKUP($X22,Variable!$AC$3:$AH$100,2,0))</f>
        <v>-</v>
      </c>
      <c r="Z22" s="54" t="str">
        <f>IF($X22="","",VLOOKUP($X22,Variable!$AC$3:$AH$100,3,0))</f>
        <v>-</v>
      </c>
      <c r="AA22" s="54" t="str">
        <f>IF($X22="","",VLOOKUP($X22,Variable!$AC$3:$AH$100,4,0))</f>
        <v>-</v>
      </c>
      <c r="AB22" s="54" t="str">
        <f>IF($X22="","",VLOOKUP($X22,Variable!$AC$3:$AH$100,5,0))</f>
        <v>-</v>
      </c>
      <c r="AC22" s="54" t="str">
        <f>IF($X22="","",VLOOKUP($X22,Variable!$AC$3:$AH$100,6,0))</f>
        <v>-</v>
      </c>
      <c r="AD22" s="66" t="s">
        <v>49</v>
      </c>
      <c r="AE22" s="54" t="str">
        <f t="shared" si="0"/>
        <v>หปอ-ค</v>
      </c>
      <c r="AF22" s="54" t="str">
        <f t="shared" si="1"/>
        <v>หปอ-ค</v>
      </c>
      <c r="AG22" s="54" t="str">
        <f t="shared" si="2"/>
        <v>กสป-ค.</v>
      </c>
      <c r="AH22" s="54" t="str">
        <f t="shared" si="3"/>
        <v>-</v>
      </c>
      <c r="AI22" s="54" t="str">
        <f t="shared" si="4"/>
        <v>อปฟ.</v>
      </c>
      <c r="AJ22" s="66" t="s">
        <v>49</v>
      </c>
      <c r="AK22" s="54" t="str">
        <f t="shared" si="5"/>
        <v>หปอ-ค</v>
      </c>
      <c r="AL22" s="54" t="str">
        <f t="shared" si="6"/>
        <v>หปอ-ค</v>
      </c>
      <c r="AM22" s="54" t="str">
        <f t="shared" si="7"/>
        <v>กสป-ค.</v>
      </c>
      <c r="AN22" s="54" t="str">
        <f t="shared" si="8"/>
        <v>-</v>
      </c>
      <c r="AO22" s="54" t="str">
        <f t="shared" si="9"/>
        <v>อปฟ.</v>
      </c>
      <c r="AP22" s="67" t="s">
        <v>264</v>
      </c>
      <c r="AQ22" s="68">
        <f t="shared" ca="1" si="10"/>
        <v>5.7150684931506852</v>
      </c>
      <c r="AR22" s="64"/>
      <c r="AS22" s="75"/>
      <c r="AT22" s="64"/>
      <c r="AY22" s="71"/>
      <c r="BC22" s="72"/>
      <c r="BD22" s="72"/>
      <c r="BE22" s="72"/>
      <c r="BL22" s="51"/>
      <c r="BM22" s="51"/>
      <c r="BY22" s="10"/>
      <c r="CB22" s="73"/>
      <c r="CC22" s="10"/>
      <c r="CE22" s="10"/>
      <c r="CF22" s="10"/>
      <c r="CK22" s="74" t="s">
        <v>921</v>
      </c>
      <c r="CQ22" s="71"/>
    </row>
    <row r="23" spans="2:95" s="70" customFormat="1" ht="24" customHeight="1">
      <c r="B23" s="54">
        <v>17</v>
      </c>
      <c r="C23" s="55" t="s">
        <v>19</v>
      </c>
      <c r="D23" s="56" t="s">
        <v>265</v>
      </c>
      <c r="E23" s="56" t="s">
        <v>266</v>
      </c>
      <c r="F23" s="57" t="s">
        <v>267</v>
      </c>
      <c r="G23" s="58" t="s">
        <v>268</v>
      </c>
      <c r="H23" s="57" t="s">
        <v>269</v>
      </c>
      <c r="I23" s="57" t="s">
        <v>270</v>
      </c>
      <c r="J23" s="57" t="s">
        <v>271</v>
      </c>
      <c r="K23" s="59" t="s">
        <v>272</v>
      </c>
      <c r="L23" s="60"/>
      <c r="M23" s="61"/>
      <c r="N23" s="62" t="s">
        <v>14</v>
      </c>
      <c r="O23" s="62" t="s">
        <v>14</v>
      </c>
      <c r="P23" s="63" t="s">
        <v>14</v>
      </c>
      <c r="Q23" s="64"/>
      <c r="R23" s="63" t="s">
        <v>14</v>
      </c>
      <c r="S23" s="62" t="s">
        <v>14</v>
      </c>
      <c r="T23" s="64">
        <v>35620</v>
      </c>
      <c r="U23" s="62" t="s">
        <v>14</v>
      </c>
      <c r="V23" s="66" t="s">
        <v>273</v>
      </c>
      <c r="W23" s="64">
        <v>41122</v>
      </c>
      <c r="X23" s="66" t="s">
        <v>14</v>
      </c>
      <c r="Y23" s="54" t="str">
        <f>IF($X23="","",VLOOKUP($X23,Variable!$AC$3:$AH$100,2,0))</f>
        <v>-</v>
      </c>
      <c r="Z23" s="54" t="str">
        <f>IF($X23="","",VLOOKUP($X23,Variable!$AC$3:$AH$100,3,0))</f>
        <v>-</v>
      </c>
      <c r="AA23" s="54" t="str">
        <f>IF($X23="","",VLOOKUP($X23,Variable!$AC$3:$AH$100,4,0))</f>
        <v>-</v>
      </c>
      <c r="AB23" s="54" t="str">
        <f>IF($X23="","",VLOOKUP($X23,Variable!$AC$3:$AH$100,5,0))</f>
        <v>-</v>
      </c>
      <c r="AC23" s="54" t="str">
        <f>IF($X23="","",VLOOKUP($X23,Variable!$AC$3:$AH$100,6,0))</f>
        <v>-</v>
      </c>
      <c r="AD23" s="66" t="s">
        <v>49</v>
      </c>
      <c r="AE23" s="54" t="str">
        <f t="shared" si="0"/>
        <v>หปอ-ค</v>
      </c>
      <c r="AF23" s="54" t="str">
        <f t="shared" si="1"/>
        <v>หปอ-ค</v>
      </c>
      <c r="AG23" s="54" t="str">
        <f t="shared" si="2"/>
        <v>กสป-ค.</v>
      </c>
      <c r="AH23" s="54" t="str">
        <f t="shared" si="3"/>
        <v>-</v>
      </c>
      <c r="AI23" s="54" t="str">
        <f t="shared" si="4"/>
        <v>อปฟ.</v>
      </c>
      <c r="AJ23" s="66" t="s">
        <v>49</v>
      </c>
      <c r="AK23" s="54" t="str">
        <f t="shared" si="5"/>
        <v>หปอ-ค</v>
      </c>
      <c r="AL23" s="54" t="str">
        <f t="shared" si="6"/>
        <v>หปอ-ค</v>
      </c>
      <c r="AM23" s="54" t="str">
        <f t="shared" si="7"/>
        <v>กสป-ค.</v>
      </c>
      <c r="AN23" s="54" t="str">
        <f t="shared" si="8"/>
        <v>-</v>
      </c>
      <c r="AO23" s="54" t="str">
        <f t="shared" si="9"/>
        <v>อปฟ.</v>
      </c>
      <c r="AP23" s="67" t="s">
        <v>274</v>
      </c>
      <c r="AQ23" s="68">
        <f t="shared" ca="1" si="10"/>
        <v>15.920547945205479</v>
      </c>
      <c r="AR23" s="64"/>
      <c r="AS23" s="75"/>
      <c r="AT23" s="64"/>
      <c r="AY23" s="71"/>
      <c r="BA23" s="10"/>
      <c r="BB23" s="10"/>
      <c r="BC23" s="10"/>
      <c r="BD23" s="10"/>
      <c r="BE23" s="72"/>
      <c r="BL23" s="51"/>
      <c r="BM23" s="51"/>
      <c r="BY23" s="10"/>
      <c r="CB23" s="73"/>
      <c r="CC23" s="10"/>
      <c r="CE23" s="10"/>
      <c r="CF23" s="10"/>
      <c r="CK23" s="74" t="s">
        <v>569</v>
      </c>
      <c r="CQ23" s="71"/>
    </row>
    <row r="24" spans="2:95" s="70" customFormat="1" ht="24" customHeight="1">
      <c r="B24" s="54">
        <v>18</v>
      </c>
      <c r="C24" s="55" t="s">
        <v>19</v>
      </c>
      <c r="D24" s="56" t="s">
        <v>151</v>
      </c>
      <c r="E24" s="56" t="s">
        <v>275</v>
      </c>
      <c r="F24" s="57" t="s">
        <v>276</v>
      </c>
      <c r="G24" s="56" t="s">
        <v>277</v>
      </c>
      <c r="H24" s="57" t="s">
        <v>278</v>
      </c>
      <c r="I24" s="57" t="s">
        <v>279</v>
      </c>
      <c r="J24" s="57" t="s">
        <v>280</v>
      </c>
      <c r="K24" s="59" t="s">
        <v>16</v>
      </c>
      <c r="L24" s="60"/>
      <c r="M24" s="61"/>
      <c r="N24" s="62" t="s">
        <v>14</v>
      </c>
      <c r="O24" s="62" t="s">
        <v>14</v>
      </c>
      <c r="P24" s="63" t="s">
        <v>14</v>
      </c>
      <c r="Q24" s="64"/>
      <c r="R24" s="63" t="s">
        <v>14</v>
      </c>
      <c r="S24" s="62" t="s">
        <v>14</v>
      </c>
      <c r="T24" s="64">
        <v>37524</v>
      </c>
      <c r="U24" s="62" t="s">
        <v>14</v>
      </c>
      <c r="V24" s="66" t="s">
        <v>281</v>
      </c>
      <c r="W24" s="64">
        <v>41106</v>
      </c>
      <c r="X24" s="66" t="s">
        <v>86</v>
      </c>
      <c r="Y24" s="54" t="str">
        <f>IF($X24="","",VLOOKUP($X24,Variable!$AC$3:$AH$100,2,0))</f>
        <v>วศ.10</v>
      </c>
      <c r="Z24" s="54" t="str">
        <f>IF($X24="","",VLOOKUP($X24,Variable!$AC$3:$AH$100,3,0))</f>
        <v>-</v>
      </c>
      <c r="AA24" s="54" t="str">
        <f>IF($X24="","",VLOOKUP($X24,Variable!$AC$3:$AH$100,4,0))</f>
        <v>-</v>
      </c>
      <c r="AB24" s="54" t="str">
        <f>IF($X24="","",VLOOKUP($X24,Variable!$AC$3:$AH$100,5,0))</f>
        <v>-</v>
      </c>
      <c r="AC24" s="54" t="str">
        <f>IF($X24="","",VLOOKUP($X24,Variable!$AC$3:$AH$100,6,0))</f>
        <v>อปฟ.</v>
      </c>
      <c r="AD24" s="66" t="s">
        <v>49</v>
      </c>
      <c r="AE24" s="54" t="str">
        <f t="shared" si="0"/>
        <v>หปอ-ค</v>
      </c>
      <c r="AF24" s="54" t="str">
        <f t="shared" si="1"/>
        <v>หปอ-ค</v>
      </c>
      <c r="AG24" s="54" t="str">
        <f t="shared" si="2"/>
        <v>กสป-ค.</v>
      </c>
      <c r="AH24" s="54" t="str">
        <f t="shared" si="3"/>
        <v>-</v>
      </c>
      <c r="AI24" s="54" t="str">
        <f t="shared" si="4"/>
        <v>อปฟ.</v>
      </c>
      <c r="AJ24" s="66" t="s">
        <v>49</v>
      </c>
      <c r="AK24" s="54" t="str">
        <f t="shared" si="5"/>
        <v>หปอ-ค</v>
      </c>
      <c r="AL24" s="54" t="str">
        <f t="shared" si="6"/>
        <v>หปอ-ค</v>
      </c>
      <c r="AM24" s="54" t="str">
        <f t="shared" si="7"/>
        <v>กสป-ค.</v>
      </c>
      <c r="AN24" s="54" t="str">
        <f t="shared" si="8"/>
        <v>-</v>
      </c>
      <c r="AO24" s="54" t="str">
        <f t="shared" si="9"/>
        <v>อปฟ.</v>
      </c>
      <c r="AP24" s="67" t="s">
        <v>282</v>
      </c>
      <c r="AQ24" s="68">
        <f t="shared" ca="1" si="10"/>
        <v>10.704109589041096</v>
      </c>
      <c r="AR24" s="64"/>
      <c r="AS24" s="75"/>
      <c r="AT24" s="64"/>
      <c r="AY24" s="71"/>
      <c r="BC24" s="72"/>
      <c r="BD24" s="72"/>
      <c r="BE24" s="72"/>
      <c r="BL24" s="51"/>
      <c r="BM24" s="51"/>
      <c r="BY24" s="10"/>
      <c r="CB24" s="73"/>
      <c r="CC24" s="10"/>
      <c r="CE24" s="10"/>
      <c r="CF24" s="10"/>
      <c r="CK24" s="74" t="s">
        <v>577</v>
      </c>
      <c r="CQ24" s="71"/>
    </row>
    <row r="25" spans="2:95" s="70" customFormat="1" ht="24" customHeight="1">
      <c r="B25" s="54">
        <v>19</v>
      </c>
      <c r="C25" s="55" t="s">
        <v>19</v>
      </c>
      <c r="D25" s="56" t="s">
        <v>151</v>
      </c>
      <c r="E25" s="56" t="s">
        <v>275</v>
      </c>
      <c r="F25" s="57" t="s">
        <v>283</v>
      </c>
      <c r="G25" s="56" t="s">
        <v>277</v>
      </c>
      <c r="H25" s="57" t="s">
        <v>284</v>
      </c>
      <c r="I25" s="57" t="s">
        <v>279</v>
      </c>
      <c r="J25" s="57" t="s">
        <v>285</v>
      </c>
      <c r="K25" s="59" t="s">
        <v>16</v>
      </c>
      <c r="L25" s="60"/>
      <c r="M25" s="61"/>
      <c r="N25" s="62" t="s">
        <v>14</v>
      </c>
      <c r="O25" s="62" t="s">
        <v>14</v>
      </c>
      <c r="P25" s="63" t="s">
        <v>14</v>
      </c>
      <c r="Q25" s="64"/>
      <c r="R25" s="63" t="s">
        <v>14</v>
      </c>
      <c r="S25" s="62" t="s">
        <v>14</v>
      </c>
      <c r="T25" s="64">
        <v>37524</v>
      </c>
      <c r="U25" s="62" t="s">
        <v>14</v>
      </c>
      <c r="V25" s="66" t="s">
        <v>286</v>
      </c>
      <c r="W25" s="64">
        <v>41106</v>
      </c>
      <c r="X25" s="66" t="s">
        <v>86</v>
      </c>
      <c r="Y25" s="54" t="str">
        <f>IF($X25="","",VLOOKUP($X25,Variable!$AC$3:$AH$100,2,0))</f>
        <v>วศ.10</v>
      </c>
      <c r="Z25" s="54" t="str">
        <f>IF($X25="","",VLOOKUP($X25,Variable!$AC$3:$AH$100,3,0))</f>
        <v>-</v>
      </c>
      <c r="AA25" s="54" t="str">
        <f>IF($X25="","",VLOOKUP($X25,Variable!$AC$3:$AH$100,4,0))</f>
        <v>-</v>
      </c>
      <c r="AB25" s="54" t="str">
        <f>IF($X25="","",VLOOKUP($X25,Variable!$AC$3:$AH$100,5,0))</f>
        <v>-</v>
      </c>
      <c r="AC25" s="54" t="str">
        <f>IF($X25="","",VLOOKUP($X25,Variable!$AC$3:$AH$100,6,0))</f>
        <v>อปฟ.</v>
      </c>
      <c r="AD25" s="66" t="s">
        <v>49</v>
      </c>
      <c r="AE25" s="54" t="str">
        <f t="shared" si="0"/>
        <v>หปอ-ค</v>
      </c>
      <c r="AF25" s="54" t="str">
        <f t="shared" si="1"/>
        <v>หปอ-ค</v>
      </c>
      <c r="AG25" s="54" t="str">
        <f t="shared" si="2"/>
        <v>กสป-ค.</v>
      </c>
      <c r="AH25" s="54" t="str">
        <f t="shared" si="3"/>
        <v>-</v>
      </c>
      <c r="AI25" s="54" t="str">
        <f t="shared" si="4"/>
        <v>อปฟ.</v>
      </c>
      <c r="AJ25" s="66" t="s">
        <v>49</v>
      </c>
      <c r="AK25" s="54" t="str">
        <f t="shared" si="5"/>
        <v>หปอ-ค</v>
      </c>
      <c r="AL25" s="54" t="str">
        <f t="shared" si="6"/>
        <v>หปอ-ค</v>
      </c>
      <c r="AM25" s="54" t="str">
        <f t="shared" si="7"/>
        <v>กสป-ค.</v>
      </c>
      <c r="AN25" s="54" t="str">
        <f t="shared" si="8"/>
        <v>-</v>
      </c>
      <c r="AO25" s="54" t="str">
        <f t="shared" si="9"/>
        <v>อปฟ.</v>
      </c>
      <c r="AP25" s="67" t="s">
        <v>287</v>
      </c>
      <c r="AQ25" s="68">
        <f t="shared" ca="1" si="10"/>
        <v>10.704109589041096</v>
      </c>
      <c r="AR25" s="64"/>
      <c r="AS25" s="75"/>
      <c r="AT25" s="64"/>
      <c r="AY25" s="71"/>
      <c r="BC25" s="72"/>
      <c r="BD25" s="72"/>
      <c r="BE25" s="72"/>
      <c r="BL25" s="51"/>
      <c r="BM25" s="51"/>
      <c r="BY25" s="10"/>
      <c r="CB25" s="73"/>
      <c r="CC25" s="10"/>
      <c r="CE25" s="10"/>
      <c r="CF25" s="10"/>
      <c r="CK25" s="74" t="s">
        <v>583</v>
      </c>
      <c r="CQ25" s="71"/>
    </row>
    <row r="26" spans="2:95" s="70" customFormat="1" ht="24" customHeight="1">
      <c r="B26" s="54">
        <v>20</v>
      </c>
      <c r="C26" s="55" t="s">
        <v>19</v>
      </c>
      <c r="D26" s="56" t="s">
        <v>265</v>
      </c>
      <c r="E26" s="56" t="s">
        <v>288</v>
      </c>
      <c r="F26" s="57" t="s">
        <v>289</v>
      </c>
      <c r="G26" s="58" t="s">
        <v>290</v>
      </c>
      <c r="H26" s="57" t="s">
        <v>291</v>
      </c>
      <c r="I26" s="57" t="s">
        <v>235</v>
      </c>
      <c r="J26" s="57" t="s">
        <v>292</v>
      </c>
      <c r="K26" s="59" t="s">
        <v>293</v>
      </c>
      <c r="L26" s="60"/>
      <c r="M26" s="61"/>
      <c r="N26" s="62" t="s">
        <v>14</v>
      </c>
      <c r="O26" s="62" t="s">
        <v>14</v>
      </c>
      <c r="P26" s="63" t="s">
        <v>14</v>
      </c>
      <c r="Q26" s="64"/>
      <c r="R26" s="63" t="s">
        <v>14</v>
      </c>
      <c r="S26" s="62" t="s">
        <v>14</v>
      </c>
      <c r="T26" s="64">
        <v>39343</v>
      </c>
      <c r="U26" s="62" t="s">
        <v>14</v>
      </c>
      <c r="V26" s="66" t="s">
        <v>294</v>
      </c>
      <c r="W26" s="64">
        <v>41122</v>
      </c>
      <c r="X26" s="66" t="s">
        <v>14</v>
      </c>
      <c r="Y26" s="54" t="str">
        <f>IF($X26="","",VLOOKUP($X26,Variable!$AC$3:$AH$100,2,0))</f>
        <v>-</v>
      </c>
      <c r="Z26" s="54" t="str">
        <f>IF($X26="","",VLOOKUP($X26,Variable!$AC$3:$AH$100,3,0))</f>
        <v>-</v>
      </c>
      <c r="AA26" s="54" t="str">
        <f>IF($X26="","",VLOOKUP($X26,Variable!$AC$3:$AH$100,4,0))</f>
        <v>-</v>
      </c>
      <c r="AB26" s="54" t="str">
        <f>IF($X26="","",VLOOKUP($X26,Variable!$AC$3:$AH$100,5,0))</f>
        <v>-</v>
      </c>
      <c r="AC26" s="54" t="str">
        <f>IF($X26="","",VLOOKUP($X26,Variable!$AC$3:$AH$100,6,0))</f>
        <v>-</v>
      </c>
      <c r="AD26" s="66" t="s">
        <v>49</v>
      </c>
      <c r="AE26" s="54" t="str">
        <f t="shared" si="0"/>
        <v>หปอ-ค</v>
      </c>
      <c r="AF26" s="54" t="str">
        <f t="shared" si="1"/>
        <v>หปอ-ค</v>
      </c>
      <c r="AG26" s="54" t="str">
        <f t="shared" si="2"/>
        <v>กสป-ค.</v>
      </c>
      <c r="AH26" s="54" t="str">
        <f t="shared" si="3"/>
        <v>-</v>
      </c>
      <c r="AI26" s="54" t="str">
        <f t="shared" si="4"/>
        <v>อปฟ.</v>
      </c>
      <c r="AJ26" s="66" t="s">
        <v>49</v>
      </c>
      <c r="AK26" s="54" t="str">
        <f t="shared" si="5"/>
        <v>หปอ-ค</v>
      </c>
      <c r="AL26" s="54" t="str">
        <f t="shared" si="6"/>
        <v>หปอ-ค</v>
      </c>
      <c r="AM26" s="54" t="str">
        <f t="shared" si="7"/>
        <v>กสป-ค.</v>
      </c>
      <c r="AN26" s="54" t="str">
        <f t="shared" si="8"/>
        <v>-</v>
      </c>
      <c r="AO26" s="54" t="str">
        <f t="shared" si="9"/>
        <v>อปฟ.</v>
      </c>
      <c r="AP26" s="67" t="s">
        <v>295</v>
      </c>
      <c r="AQ26" s="68">
        <f t="shared" ca="1" si="10"/>
        <v>5.720547945205479</v>
      </c>
      <c r="AR26" s="64"/>
      <c r="AS26" s="75"/>
      <c r="AT26" s="64"/>
      <c r="AY26" s="71"/>
      <c r="BC26" s="72"/>
      <c r="BD26" s="72"/>
      <c r="BE26" s="72"/>
      <c r="BL26" s="51"/>
      <c r="BM26" s="51"/>
      <c r="CB26" s="73"/>
      <c r="CC26" s="10"/>
      <c r="CE26" s="10"/>
      <c r="CF26" s="10"/>
      <c r="CK26" s="74" t="s">
        <v>161</v>
      </c>
      <c r="CQ26" s="71"/>
    </row>
    <row r="27" spans="2:95" s="70" customFormat="1" ht="24" customHeight="1">
      <c r="B27" s="54">
        <v>21</v>
      </c>
      <c r="C27" s="55" t="s">
        <v>19</v>
      </c>
      <c r="D27" s="56" t="s">
        <v>151</v>
      </c>
      <c r="E27" s="56" t="s">
        <v>296</v>
      </c>
      <c r="F27" s="57" t="s">
        <v>297</v>
      </c>
      <c r="G27" s="58" t="s">
        <v>298</v>
      </c>
      <c r="H27" s="57" t="s">
        <v>299</v>
      </c>
      <c r="I27" s="57" t="s">
        <v>260</v>
      </c>
      <c r="J27" s="57" t="s">
        <v>300</v>
      </c>
      <c r="K27" s="59" t="s">
        <v>301</v>
      </c>
      <c r="L27" s="60"/>
      <c r="M27" s="61"/>
      <c r="N27" s="62" t="s">
        <v>14</v>
      </c>
      <c r="O27" s="62" t="s">
        <v>14</v>
      </c>
      <c r="P27" s="63" t="s">
        <v>14</v>
      </c>
      <c r="Q27" s="64"/>
      <c r="R27" s="63" t="s">
        <v>14</v>
      </c>
      <c r="S27" s="62" t="s">
        <v>14</v>
      </c>
      <c r="T27" s="64">
        <v>39345</v>
      </c>
      <c r="U27" s="62" t="s">
        <v>14</v>
      </c>
      <c r="V27" s="66" t="s">
        <v>302</v>
      </c>
      <c r="W27" s="64">
        <v>41122</v>
      </c>
      <c r="X27" s="66" t="s">
        <v>14</v>
      </c>
      <c r="Y27" s="54" t="str">
        <f>IF($X27="","",VLOOKUP($X27,Variable!$AC$3:$AH$100,2,0))</f>
        <v>-</v>
      </c>
      <c r="Z27" s="54" t="str">
        <f>IF($X27="","",VLOOKUP($X27,Variable!$AC$3:$AH$100,3,0))</f>
        <v>-</v>
      </c>
      <c r="AA27" s="54" t="str">
        <f>IF($X27="","",VLOOKUP($X27,Variable!$AC$3:$AH$100,4,0))</f>
        <v>-</v>
      </c>
      <c r="AB27" s="54" t="str">
        <f>IF($X27="","",VLOOKUP($X27,Variable!$AC$3:$AH$100,5,0))</f>
        <v>-</v>
      </c>
      <c r="AC27" s="54" t="str">
        <f>IF($X27="","",VLOOKUP($X27,Variable!$AC$3:$AH$100,6,0))</f>
        <v>-</v>
      </c>
      <c r="AD27" s="66" t="s">
        <v>49</v>
      </c>
      <c r="AE27" s="54" t="str">
        <f t="shared" si="0"/>
        <v>หปอ-ค</v>
      </c>
      <c r="AF27" s="54" t="str">
        <f t="shared" si="1"/>
        <v>หปอ-ค</v>
      </c>
      <c r="AG27" s="54" t="str">
        <f t="shared" si="2"/>
        <v>กสป-ค.</v>
      </c>
      <c r="AH27" s="54" t="str">
        <f t="shared" si="3"/>
        <v>-</v>
      </c>
      <c r="AI27" s="54" t="str">
        <f t="shared" si="4"/>
        <v>อปฟ.</v>
      </c>
      <c r="AJ27" s="66" t="s">
        <v>49</v>
      </c>
      <c r="AK27" s="54" t="str">
        <f t="shared" si="5"/>
        <v>หปอ-ค</v>
      </c>
      <c r="AL27" s="54" t="str">
        <f t="shared" si="6"/>
        <v>หปอ-ค</v>
      </c>
      <c r="AM27" s="54" t="str">
        <f t="shared" si="7"/>
        <v>กสป-ค.</v>
      </c>
      <c r="AN27" s="54" t="str">
        <f t="shared" si="8"/>
        <v>-</v>
      </c>
      <c r="AO27" s="54" t="str">
        <f t="shared" si="9"/>
        <v>อปฟ.</v>
      </c>
      <c r="AP27" s="67" t="s">
        <v>303</v>
      </c>
      <c r="AQ27" s="68">
        <f t="shared" ca="1" si="10"/>
        <v>5.7150684931506852</v>
      </c>
      <c r="AR27" s="64"/>
      <c r="AS27" s="75"/>
      <c r="AT27" s="64"/>
      <c r="AY27" s="71"/>
      <c r="BA27" s="10"/>
      <c r="BB27" s="10"/>
      <c r="BC27" s="10"/>
      <c r="BD27" s="10"/>
      <c r="BE27" s="72"/>
      <c r="BL27" s="51"/>
      <c r="BM27" s="51"/>
      <c r="BY27" s="10"/>
      <c r="CB27" s="73"/>
      <c r="CC27" s="10"/>
      <c r="CE27" s="10"/>
      <c r="CF27" s="10"/>
      <c r="CK27" s="74" t="s">
        <v>167</v>
      </c>
      <c r="CQ27" s="71"/>
    </row>
    <row r="28" spans="2:95" s="70" customFormat="1" ht="24" customHeight="1">
      <c r="B28" s="54">
        <v>22</v>
      </c>
      <c r="C28" s="55" t="s">
        <v>19</v>
      </c>
      <c r="D28" s="56" t="s">
        <v>151</v>
      </c>
      <c r="E28" s="56" t="s">
        <v>304</v>
      </c>
      <c r="F28" s="57" t="s">
        <v>305</v>
      </c>
      <c r="G28" s="58" t="s">
        <v>306</v>
      </c>
      <c r="H28" s="57" t="s">
        <v>307</v>
      </c>
      <c r="I28" s="57" t="s">
        <v>308</v>
      </c>
      <c r="J28" s="57" t="s">
        <v>309</v>
      </c>
      <c r="K28" s="59" t="s">
        <v>16</v>
      </c>
      <c r="L28" s="60"/>
      <c r="M28" s="61"/>
      <c r="N28" s="62" t="s">
        <v>14</v>
      </c>
      <c r="O28" s="62" t="s">
        <v>14</v>
      </c>
      <c r="P28" s="63" t="s">
        <v>14</v>
      </c>
      <c r="Q28" s="64"/>
      <c r="R28" s="63" t="s">
        <v>14</v>
      </c>
      <c r="S28" s="62" t="s">
        <v>14</v>
      </c>
      <c r="T28" s="64">
        <v>39625</v>
      </c>
      <c r="U28" s="62" t="s">
        <v>14</v>
      </c>
      <c r="V28" s="66" t="s">
        <v>310</v>
      </c>
      <c r="W28" s="64">
        <v>41106</v>
      </c>
      <c r="X28" s="66" t="s">
        <v>28</v>
      </c>
      <c r="Y28" s="54" t="str">
        <f>IF($X28="","",VLOOKUP($X28,Variable!$AC$3:$AH$100,2,0))</f>
        <v>วศ.11</v>
      </c>
      <c r="Z28" s="54" t="str">
        <f>IF($X28="","",VLOOKUP($X28,Variable!$AC$3:$AH$100,3,0))</f>
        <v>-</v>
      </c>
      <c r="AA28" s="54" t="str">
        <f>IF($X28="","",VLOOKUP($X28,Variable!$AC$3:$AH$100,4,0))</f>
        <v>-</v>
      </c>
      <c r="AB28" s="54" t="str">
        <f>IF($X28="","",VLOOKUP($X28,Variable!$AC$3:$AH$100,5,0))</f>
        <v>-</v>
      </c>
      <c r="AC28" s="54" t="str">
        <f>IF($X28="","",VLOOKUP($X28,Variable!$AC$3:$AH$100,6,0))</f>
        <v>อปฟ.</v>
      </c>
      <c r="AD28" s="66" t="s">
        <v>49</v>
      </c>
      <c r="AE28" s="54" t="str">
        <f t="shared" si="0"/>
        <v>หปอ-ค</v>
      </c>
      <c r="AF28" s="54" t="str">
        <f t="shared" si="1"/>
        <v>หปอ-ค</v>
      </c>
      <c r="AG28" s="54" t="str">
        <f t="shared" si="2"/>
        <v>กสป-ค.</v>
      </c>
      <c r="AH28" s="54" t="str">
        <f t="shared" si="3"/>
        <v>-</v>
      </c>
      <c r="AI28" s="54" t="str">
        <f t="shared" si="4"/>
        <v>อปฟ.</v>
      </c>
      <c r="AJ28" s="66" t="s">
        <v>49</v>
      </c>
      <c r="AK28" s="54" t="str">
        <f t="shared" si="5"/>
        <v>หปอ-ค</v>
      </c>
      <c r="AL28" s="54" t="str">
        <f t="shared" si="6"/>
        <v>หปอ-ค</v>
      </c>
      <c r="AM28" s="54" t="str">
        <f t="shared" si="7"/>
        <v>กสป-ค.</v>
      </c>
      <c r="AN28" s="54" t="str">
        <f t="shared" si="8"/>
        <v>-</v>
      </c>
      <c r="AO28" s="54" t="str">
        <f t="shared" si="9"/>
        <v>อปฟ.</v>
      </c>
      <c r="AP28" s="67" t="s">
        <v>311</v>
      </c>
      <c r="AQ28" s="68">
        <f t="shared" ca="1" si="10"/>
        <v>4.9479452054794519</v>
      </c>
      <c r="AR28" s="64"/>
      <c r="AS28" s="75"/>
      <c r="AT28" s="64"/>
      <c r="AY28" s="71"/>
      <c r="BC28" s="72"/>
      <c r="BD28" s="72"/>
      <c r="BE28" s="72"/>
      <c r="BL28" s="51"/>
      <c r="BM28" s="51"/>
      <c r="BY28" s="10"/>
      <c r="CB28" s="73"/>
      <c r="CC28" s="10"/>
      <c r="CE28" s="10"/>
      <c r="CF28" s="10"/>
      <c r="CK28" s="74" t="s">
        <v>736</v>
      </c>
      <c r="CQ28" s="71"/>
    </row>
    <row r="29" spans="2:95" s="70" customFormat="1" ht="24" customHeight="1">
      <c r="B29" s="54">
        <v>23</v>
      </c>
      <c r="C29" s="55" t="s">
        <v>19</v>
      </c>
      <c r="D29" s="56" t="s">
        <v>312</v>
      </c>
      <c r="E29" s="56" t="s">
        <v>313</v>
      </c>
      <c r="F29" s="57" t="s">
        <v>314</v>
      </c>
      <c r="G29" s="58" t="s">
        <v>315</v>
      </c>
      <c r="H29" s="57" t="s">
        <v>316</v>
      </c>
      <c r="I29" s="57" t="s">
        <v>235</v>
      </c>
      <c r="J29" s="57" t="s">
        <v>317</v>
      </c>
      <c r="K29" s="59" t="s">
        <v>16</v>
      </c>
      <c r="L29" s="60"/>
      <c r="M29" s="61"/>
      <c r="N29" s="62" t="s">
        <v>14</v>
      </c>
      <c r="O29" s="62" t="s">
        <v>14</v>
      </c>
      <c r="P29" s="63" t="s">
        <v>14</v>
      </c>
      <c r="Q29" s="64"/>
      <c r="R29" s="63" t="s">
        <v>14</v>
      </c>
      <c r="S29" s="62" t="s">
        <v>14</v>
      </c>
      <c r="T29" s="64">
        <v>37832</v>
      </c>
      <c r="U29" s="62" t="s">
        <v>14</v>
      </c>
      <c r="V29" s="66" t="s">
        <v>318</v>
      </c>
      <c r="W29" s="64">
        <v>41136</v>
      </c>
      <c r="X29" s="66" t="s">
        <v>49</v>
      </c>
      <c r="Y29" s="54" t="str">
        <f>IF($X29="","",VLOOKUP($X29,Variable!$AC$3:$AH$100,2,0))</f>
        <v>มงป-สธ.</v>
      </c>
      <c r="Z29" s="54" t="str">
        <f>IF($X29="","",VLOOKUP($X29,Variable!$AC$3:$AH$100,3,0))</f>
        <v>มงป-สธ.</v>
      </c>
      <c r="AA29" s="54" t="str">
        <f>IF($X29="","",VLOOKUP($X29,Variable!$AC$3:$AH$100,4,0))</f>
        <v>นสป-สธ.</v>
      </c>
      <c r="AB29" s="54" t="str">
        <f>IF($X29="","",VLOOKUP($X29,Variable!$AC$3:$AH$100,5,0))</f>
        <v>หก-สธ.</v>
      </c>
      <c r="AC29" s="54" t="str">
        <f>IF($X29="","",VLOOKUP($X29,Variable!$AC$3:$AH$100,6,0))</f>
        <v>อปฟ.</v>
      </c>
      <c r="AD29" s="66" t="s">
        <v>49</v>
      </c>
      <c r="AE29" s="54" t="str">
        <f t="shared" si="0"/>
        <v>หปอ-ค</v>
      </c>
      <c r="AF29" s="54" t="str">
        <f t="shared" si="1"/>
        <v>หปอ-ค</v>
      </c>
      <c r="AG29" s="54" t="str">
        <f t="shared" si="2"/>
        <v>กสป-ค.</v>
      </c>
      <c r="AH29" s="54" t="str">
        <f t="shared" si="3"/>
        <v>-</v>
      </c>
      <c r="AI29" s="54" t="str">
        <f t="shared" si="4"/>
        <v>อปฟ.</v>
      </c>
      <c r="AJ29" s="66" t="s">
        <v>49</v>
      </c>
      <c r="AK29" s="54" t="str">
        <f t="shared" si="5"/>
        <v>หปอ-ค</v>
      </c>
      <c r="AL29" s="54" t="str">
        <f t="shared" si="6"/>
        <v>หปอ-ค</v>
      </c>
      <c r="AM29" s="54" t="str">
        <f t="shared" si="7"/>
        <v>กสป-ค.</v>
      </c>
      <c r="AN29" s="54" t="str">
        <f t="shared" si="8"/>
        <v>-</v>
      </c>
      <c r="AO29" s="54" t="str">
        <f t="shared" si="9"/>
        <v>อปฟ.</v>
      </c>
      <c r="AP29" s="67" t="s">
        <v>319</v>
      </c>
      <c r="AQ29" s="68">
        <f t="shared" ca="1" si="10"/>
        <v>9.8602739726027391</v>
      </c>
      <c r="AR29" s="64"/>
      <c r="AS29" s="75"/>
      <c r="AT29" s="64"/>
      <c r="AY29" s="71"/>
      <c r="BA29" s="10"/>
      <c r="BB29" s="10"/>
      <c r="BC29" s="10"/>
      <c r="BD29" s="10"/>
      <c r="BE29" s="72"/>
      <c r="BL29" s="51"/>
      <c r="BM29" s="51"/>
      <c r="BY29" s="10"/>
      <c r="CA29" s="15"/>
      <c r="CB29" s="73"/>
      <c r="CC29" s="10"/>
      <c r="CE29" s="10"/>
      <c r="CF29" s="10"/>
      <c r="CK29" s="74" t="s">
        <v>595</v>
      </c>
      <c r="CQ29" s="71"/>
    </row>
    <row r="30" spans="2:95" s="70" customFormat="1" ht="24" customHeight="1">
      <c r="B30" s="54">
        <v>24</v>
      </c>
      <c r="C30" s="55" t="s">
        <v>19</v>
      </c>
      <c r="D30" s="56" t="s">
        <v>265</v>
      </c>
      <c r="E30" s="56" t="s">
        <v>320</v>
      </c>
      <c r="F30" s="57" t="s">
        <v>321</v>
      </c>
      <c r="G30" s="58" t="s">
        <v>322</v>
      </c>
      <c r="H30" s="57" t="s">
        <v>323</v>
      </c>
      <c r="I30" s="57" t="s">
        <v>324</v>
      </c>
      <c r="J30" s="57" t="s">
        <v>325</v>
      </c>
      <c r="K30" s="59" t="s">
        <v>16</v>
      </c>
      <c r="L30" s="60"/>
      <c r="M30" s="61"/>
      <c r="N30" s="62" t="s">
        <v>14</v>
      </c>
      <c r="O30" s="62" t="s">
        <v>14</v>
      </c>
      <c r="P30" s="63" t="s">
        <v>14</v>
      </c>
      <c r="Q30" s="64"/>
      <c r="R30" s="63" t="s">
        <v>14</v>
      </c>
      <c r="S30" s="62" t="s">
        <v>14</v>
      </c>
      <c r="T30" s="64">
        <v>39436</v>
      </c>
      <c r="U30" s="62" t="s">
        <v>14</v>
      </c>
      <c r="V30" s="66" t="s">
        <v>326</v>
      </c>
      <c r="W30" s="64">
        <v>41136</v>
      </c>
      <c r="X30" s="66" t="s">
        <v>49</v>
      </c>
      <c r="Y30" s="54" t="str">
        <f>IF($X30="","",VLOOKUP($X30,Variable!$AC$3:$AH$100,2,0))</f>
        <v>มงป-สธ.</v>
      </c>
      <c r="Z30" s="54" t="str">
        <f>IF($X30="","",VLOOKUP($X30,Variable!$AC$3:$AH$100,3,0))</f>
        <v>มงป-สธ.</v>
      </c>
      <c r="AA30" s="54" t="str">
        <f>IF($X30="","",VLOOKUP($X30,Variable!$AC$3:$AH$100,4,0))</f>
        <v>นสป-สธ.</v>
      </c>
      <c r="AB30" s="54" t="str">
        <f>IF($X30="","",VLOOKUP($X30,Variable!$AC$3:$AH$100,5,0))</f>
        <v>หก-สธ.</v>
      </c>
      <c r="AC30" s="54" t="str">
        <f>IF($X30="","",VLOOKUP($X30,Variable!$AC$3:$AH$100,6,0))</f>
        <v>อปฟ.</v>
      </c>
      <c r="AD30" s="66" t="s">
        <v>49</v>
      </c>
      <c r="AE30" s="54" t="str">
        <f t="shared" si="0"/>
        <v>หปอ-ค</v>
      </c>
      <c r="AF30" s="54" t="str">
        <f t="shared" si="1"/>
        <v>หปอ-ค</v>
      </c>
      <c r="AG30" s="54" t="str">
        <f t="shared" si="2"/>
        <v>กสป-ค.</v>
      </c>
      <c r="AH30" s="54" t="str">
        <f t="shared" si="3"/>
        <v>-</v>
      </c>
      <c r="AI30" s="54" t="str">
        <f t="shared" si="4"/>
        <v>อปฟ.</v>
      </c>
      <c r="AJ30" s="66" t="s">
        <v>49</v>
      </c>
      <c r="AK30" s="54" t="str">
        <f t="shared" si="5"/>
        <v>หปอ-ค</v>
      </c>
      <c r="AL30" s="54" t="str">
        <f t="shared" si="6"/>
        <v>หปอ-ค</v>
      </c>
      <c r="AM30" s="54" t="str">
        <f t="shared" si="7"/>
        <v>กสป-ค.</v>
      </c>
      <c r="AN30" s="54" t="str">
        <f t="shared" si="8"/>
        <v>-</v>
      </c>
      <c r="AO30" s="54" t="str">
        <f t="shared" si="9"/>
        <v>อปฟ.</v>
      </c>
      <c r="AP30" s="67" t="s">
        <v>327</v>
      </c>
      <c r="AQ30" s="68">
        <f t="shared" ca="1" si="10"/>
        <v>5.4657534246575343</v>
      </c>
      <c r="AR30" s="64"/>
      <c r="AS30" s="75"/>
      <c r="AT30" s="64"/>
      <c r="AY30" s="71"/>
      <c r="BC30" s="72"/>
      <c r="BD30" s="72"/>
      <c r="BE30" s="72"/>
      <c r="BL30" s="51"/>
      <c r="BM30" s="51"/>
      <c r="BY30" s="10"/>
      <c r="CB30" s="73"/>
      <c r="CC30" s="10"/>
      <c r="CE30" s="10"/>
      <c r="CF30" s="10"/>
      <c r="CK30" s="74" t="s">
        <v>173</v>
      </c>
      <c r="CQ30" s="71"/>
    </row>
    <row r="31" spans="2:95" s="70" customFormat="1" ht="24" customHeight="1">
      <c r="B31" s="54">
        <v>25</v>
      </c>
      <c r="C31" s="55" t="s">
        <v>19</v>
      </c>
      <c r="D31" s="56" t="s">
        <v>230</v>
      </c>
      <c r="E31" s="56" t="s">
        <v>328</v>
      </c>
      <c r="F31" s="57" t="s">
        <v>329</v>
      </c>
      <c r="G31" s="58" t="s">
        <v>330</v>
      </c>
      <c r="H31" s="57" t="s">
        <v>331</v>
      </c>
      <c r="I31" s="57" t="s">
        <v>332</v>
      </c>
      <c r="J31" s="57" t="s">
        <v>333</v>
      </c>
      <c r="K31" s="59" t="s">
        <v>334</v>
      </c>
      <c r="L31" s="60"/>
      <c r="M31" s="61"/>
      <c r="N31" s="62" t="s">
        <v>14</v>
      </c>
      <c r="O31" s="62" t="s">
        <v>14</v>
      </c>
      <c r="P31" s="63" t="s">
        <v>14</v>
      </c>
      <c r="Q31" s="64"/>
      <c r="R31" s="63" t="s">
        <v>14</v>
      </c>
      <c r="S31" s="62" t="s">
        <v>14</v>
      </c>
      <c r="T31" s="64">
        <v>39315</v>
      </c>
      <c r="U31" s="62" t="s">
        <v>14</v>
      </c>
      <c r="V31" s="66" t="s">
        <v>335</v>
      </c>
      <c r="W31" s="64">
        <v>41122</v>
      </c>
      <c r="X31" s="66" t="s">
        <v>14</v>
      </c>
      <c r="Y31" s="54" t="str">
        <f>IF($X31="","",VLOOKUP($X31,Variable!$AC$3:$AH$100,2,0))</f>
        <v>-</v>
      </c>
      <c r="Z31" s="54" t="str">
        <f>IF($X31="","",VLOOKUP($X31,Variable!$AC$3:$AH$100,3,0))</f>
        <v>-</v>
      </c>
      <c r="AA31" s="54" t="str">
        <f>IF($X31="","",VLOOKUP($X31,Variable!$AC$3:$AH$100,4,0))</f>
        <v>-</v>
      </c>
      <c r="AB31" s="54" t="str">
        <f>IF($X31="","",VLOOKUP($X31,Variable!$AC$3:$AH$100,5,0))</f>
        <v>-</v>
      </c>
      <c r="AC31" s="54" t="str">
        <f>IF($X31="","",VLOOKUP($X31,Variable!$AC$3:$AH$100,6,0))</f>
        <v>-</v>
      </c>
      <c r="AD31" s="66" t="s">
        <v>49</v>
      </c>
      <c r="AE31" s="54" t="str">
        <f t="shared" si="0"/>
        <v>หปอ-ค</v>
      </c>
      <c r="AF31" s="54" t="str">
        <f t="shared" si="1"/>
        <v>หปอ-ค</v>
      </c>
      <c r="AG31" s="54" t="str">
        <f t="shared" si="2"/>
        <v>กสป-ค.</v>
      </c>
      <c r="AH31" s="54" t="str">
        <f t="shared" si="3"/>
        <v>-</v>
      </c>
      <c r="AI31" s="54" t="str">
        <f t="shared" si="4"/>
        <v>อปฟ.</v>
      </c>
      <c r="AJ31" s="66" t="s">
        <v>49</v>
      </c>
      <c r="AK31" s="54" t="str">
        <f t="shared" si="5"/>
        <v>หปอ-ค</v>
      </c>
      <c r="AL31" s="54" t="str">
        <f t="shared" si="6"/>
        <v>หปอ-ค</v>
      </c>
      <c r="AM31" s="54" t="str">
        <f t="shared" si="7"/>
        <v>กสป-ค.</v>
      </c>
      <c r="AN31" s="54" t="str">
        <f t="shared" si="8"/>
        <v>-</v>
      </c>
      <c r="AO31" s="54" t="str">
        <f t="shared" si="9"/>
        <v>อปฟ.</v>
      </c>
      <c r="AP31" s="67" t="s">
        <v>336</v>
      </c>
      <c r="AQ31" s="68">
        <f t="shared" ca="1" si="10"/>
        <v>5.7972602739726025</v>
      </c>
      <c r="AR31" s="64"/>
      <c r="AS31" s="75"/>
      <c r="AT31" s="64"/>
      <c r="AY31" s="71"/>
      <c r="BA31" s="10"/>
      <c r="BB31" s="10"/>
      <c r="BC31" s="10"/>
      <c r="BD31" s="10"/>
      <c r="BE31" s="72"/>
      <c r="BL31" s="51"/>
      <c r="BM31" s="51"/>
      <c r="BY31" s="10"/>
      <c r="CB31" s="73"/>
      <c r="CC31" s="10"/>
      <c r="CE31" s="10"/>
      <c r="CF31" s="10"/>
      <c r="CK31" s="74" t="s">
        <v>484</v>
      </c>
      <c r="CQ31" s="71"/>
    </row>
    <row r="32" spans="2:95" s="70" customFormat="1" ht="24" customHeight="1">
      <c r="B32" s="54">
        <v>26</v>
      </c>
      <c r="C32" s="55" t="s">
        <v>19</v>
      </c>
      <c r="D32" s="56" t="s">
        <v>151</v>
      </c>
      <c r="E32" s="56" t="s">
        <v>337</v>
      </c>
      <c r="F32" s="57" t="s">
        <v>338</v>
      </c>
      <c r="G32" s="56" t="s">
        <v>339</v>
      </c>
      <c r="H32" s="57" t="s">
        <v>340</v>
      </c>
      <c r="I32" s="57" t="s">
        <v>341</v>
      </c>
      <c r="J32" s="57" t="s">
        <v>342</v>
      </c>
      <c r="K32" s="59" t="s">
        <v>16</v>
      </c>
      <c r="L32" s="60"/>
      <c r="M32" s="61"/>
      <c r="N32" s="62" t="s">
        <v>14</v>
      </c>
      <c r="O32" s="62" t="s">
        <v>14</v>
      </c>
      <c r="P32" s="63" t="s">
        <v>14</v>
      </c>
      <c r="Q32" s="64"/>
      <c r="R32" s="63" t="s">
        <v>14</v>
      </c>
      <c r="S32" s="62" t="s">
        <v>14</v>
      </c>
      <c r="T32" s="64">
        <v>38251</v>
      </c>
      <c r="U32" s="62" t="s">
        <v>14</v>
      </c>
      <c r="V32" s="66" t="s">
        <v>343</v>
      </c>
      <c r="W32" s="64">
        <v>41136</v>
      </c>
      <c r="X32" s="66" t="s">
        <v>49</v>
      </c>
      <c r="Y32" s="54" t="str">
        <f>IF($X32="","",VLOOKUP($X32,Variable!$AC$3:$AH$100,2,0))</f>
        <v>มงป-สธ.</v>
      </c>
      <c r="Z32" s="54" t="str">
        <f>IF($X32="","",VLOOKUP($X32,Variable!$AC$3:$AH$100,3,0))</f>
        <v>มงป-สธ.</v>
      </c>
      <c r="AA32" s="54" t="str">
        <f>IF($X32="","",VLOOKUP($X32,Variable!$AC$3:$AH$100,4,0))</f>
        <v>นสป-สธ.</v>
      </c>
      <c r="AB32" s="54" t="str">
        <f>IF($X32="","",VLOOKUP($X32,Variable!$AC$3:$AH$100,5,0))</f>
        <v>หก-สธ.</v>
      </c>
      <c r="AC32" s="54" t="str">
        <f>IF($X32="","",VLOOKUP($X32,Variable!$AC$3:$AH$100,6,0))</f>
        <v>อปฟ.</v>
      </c>
      <c r="AD32" s="66" t="s">
        <v>49</v>
      </c>
      <c r="AE32" s="54" t="str">
        <f t="shared" si="0"/>
        <v>หปอ-ค</v>
      </c>
      <c r="AF32" s="54" t="str">
        <f t="shared" si="1"/>
        <v>หปอ-ค</v>
      </c>
      <c r="AG32" s="54" t="str">
        <f t="shared" si="2"/>
        <v>กสป-ค.</v>
      </c>
      <c r="AH32" s="54" t="str">
        <f t="shared" si="3"/>
        <v>-</v>
      </c>
      <c r="AI32" s="54" t="str">
        <f t="shared" si="4"/>
        <v>อปฟ.</v>
      </c>
      <c r="AJ32" s="66" t="s">
        <v>49</v>
      </c>
      <c r="AK32" s="54" t="str">
        <f t="shared" si="5"/>
        <v>หปอ-ค</v>
      </c>
      <c r="AL32" s="54" t="str">
        <f t="shared" si="6"/>
        <v>หปอ-ค</v>
      </c>
      <c r="AM32" s="54" t="str">
        <f t="shared" si="7"/>
        <v>กสป-ค.</v>
      </c>
      <c r="AN32" s="54" t="str">
        <f t="shared" si="8"/>
        <v>-</v>
      </c>
      <c r="AO32" s="54" t="str">
        <f t="shared" si="9"/>
        <v>อปฟ.</v>
      </c>
      <c r="AP32" s="67" t="s">
        <v>344</v>
      </c>
      <c r="AQ32" s="68">
        <f t="shared" ca="1" si="10"/>
        <v>8.712328767123287</v>
      </c>
      <c r="AR32" s="64"/>
      <c r="AS32" s="75"/>
      <c r="AT32" s="64"/>
      <c r="AY32" s="71"/>
      <c r="BC32" s="72"/>
      <c r="BD32" s="72"/>
      <c r="BE32" s="72"/>
      <c r="BL32" s="51"/>
      <c r="BM32" s="51"/>
      <c r="BY32" s="10"/>
      <c r="CB32" s="73"/>
      <c r="CC32" s="10"/>
      <c r="CE32" s="10"/>
      <c r="CF32" s="10"/>
      <c r="CK32" s="74" t="s">
        <v>372</v>
      </c>
      <c r="CQ32" s="71"/>
    </row>
    <row r="33" spans="2:95" s="70" customFormat="1" ht="24" customHeight="1">
      <c r="B33" s="54">
        <v>27</v>
      </c>
      <c r="C33" s="55" t="s">
        <v>19</v>
      </c>
      <c r="D33" s="56" t="s">
        <v>151</v>
      </c>
      <c r="E33" s="56" t="s">
        <v>337</v>
      </c>
      <c r="F33" s="57" t="s">
        <v>345</v>
      </c>
      <c r="G33" s="56" t="s">
        <v>339</v>
      </c>
      <c r="H33" s="57" t="s">
        <v>346</v>
      </c>
      <c r="I33" s="57" t="s">
        <v>341</v>
      </c>
      <c r="J33" s="57" t="s">
        <v>342</v>
      </c>
      <c r="K33" s="59" t="s">
        <v>16</v>
      </c>
      <c r="L33" s="60"/>
      <c r="M33" s="61"/>
      <c r="N33" s="62" t="s">
        <v>14</v>
      </c>
      <c r="O33" s="62" t="s">
        <v>14</v>
      </c>
      <c r="P33" s="63" t="s">
        <v>14</v>
      </c>
      <c r="Q33" s="64"/>
      <c r="R33" s="63" t="s">
        <v>14</v>
      </c>
      <c r="S33" s="62" t="s">
        <v>14</v>
      </c>
      <c r="T33" s="64">
        <v>38251</v>
      </c>
      <c r="U33" s="62" t="s">
        <v>14</v>
      </c>
      <c r="V33" s="66" t="s">
        <v>347</v>
      </c>
      <c r="W33" s="64">
        <v>41136</v>
      </c>
      <c r="X33" s="66" t="s">
        <v>49</v>
      </c>
      <c r="Y33" s="54" t="str">
        <f>IF($X33="","",VLOOKUP($X33,Variable!$AC$3:$AH$100,2,0))</f>
        <v>มงป-สธ.</v>
      </c>
      <c r="Z33" s="54" t="str">
        <f>IF($X33="","",VLOOKUP($X33,Variable!$AC$3:$AH$100,3,0))</f>
        <v>มงป-สธ.</v>
      </c>
      <c r="AA33" s="54" t="str">
        <f>IF($X33="","",VLOOKUP($X33,Variable!$AC$3:$AH$100,4,0))</f>
        <v>นสป-สธ.</v>
      </c>
      <c r="AB33" s="54" t="str">
        <f>IF($X33="","",VLOOKUP($X33,Variable!$AC$3:$AH$100,5,0))</f>
        <v>หก-สธ.</v>
      </c>
      <c r="AC33" s="54" t="str">
        <f>IF($X33="","",VLOOKUP($X33,Variable!$AC$3:$AH$100,6,0))</f>
        <v>อปฟ.</v>
      </c>
      <c r="AD33" s="66" t="s">
        <v>49</v>
      </c>
      <c r="AE33" s="54" t="str">
        <f t="shared" ref="AE33:AE62" si="11">IF($AD33="","",VLOOKUP($AD33,VLUP_NAME,2,0))</f>
        <v>หปอ-ค</v>
      </c>
      <c r="AF33" s="54" t="str">
        <f t="shared" ref="AF33:AF62" si="12">IF($AD33="","",VLOOKUP($AD33,VLUP_NAME,3,0))</f>
        <v>หปอ-ค</v>
      </c>
      <c r="AG33" s="54" t="str">
        <f t="shared" ref="AG33:AG62" si="13">IF($AD33="","",VLOOKUP($AD33,VLUP_NAME,4,0))</f>
        <v>กสป-ค.</v>
      </c>
      <c r="AH33" s="54" t="str">
        <f t="shared" ref="AH33:AH62" si="14">IF($AD33="","",VLOOKUP($AD33,VLUP_NAME,5,0))</f>
        <v>-</v>
      </c>
      <c r="AI33" s="54" t="str">
        <f t="shared" ref="AI33:AI62" si="15">IF($AD33="","",VLOOKUP($AD33,VLUP_NAME,6,0))</f>
        <v>อปฟ.</v>
      </c>
      <c r="AJ33" s="66" t="s">
        <v>49</v>
      </c>
      <c r="AK33" s="54" t="str">
        <f t="shared" ref="AK33:AK62" si="16">IF($AJ33="","",VLOOKUP($AJ33,VLUP_NAME,2,0))</f>
        <v>หปอ-ค</v>
      </c>
      <c r="AL33" s="54" t="str">
        <f t="shared" ref="AL33:AL62" si="17">IF($AJ33="","",VLOOKUP($AJ33,VLUP_NAME,3,0))</f>
        <v>หปอ-ค</v>
      </c>
      <c r="AM33" s="54" t="str">
        <f t="shared" ref="AM33:AM62" si="18">IF($AJ33="","",VLOOKUP($AJ33,VLUP_NAME,4,0))</f>
        <v>กสป-ค.</v>
      </c>
      <c r="AN33" s="54" t="str">
        <f t="shared" ref="AN33:AN62" si="19">IF($AJ33="","",VLOOKUP($AJ33,VLUP_NAME,5,0))</f>
        <v>-</v>
      </c>
      <c r="AO33" s="54" t="str">
        <f t="shared" ref="AO33:AO62" si="20">IF($AJ33="","",VLOOKUP($AJ33,VLUP_NAME,6,0))</f>
        <v>อปฟ.</v>
      </c>
      <c r="AP33" s="67" t="s">
        <v>348</v>
      </c>
      <c r="AQ33" s="68">
        <f t="shared" ca="1" si="10"/>
        <v>8.712328767123287</v>
      </c>
      <c r="AR33" s="64"/>
      <c r="AS33" s="75"/>
      <c r="AT33" s="64"/>
      <c r="AY33" s="71"/>
      <c r="BA33" s="10"/>
      <c r="BB33" s="10"/>
      <c r="BC33" s="10"/>
      <c r="BD33" s="10"/>
      <c r="BE33" s="72"/>
      <c r="BL33" s="51"/>
      <c r="BM33" s="51"/>
      <c r="BY33" s="10"/>
      <c r="CB33" s="73"/>
      <c r="CC33" s="10"/>
      <c r="CE33" s="10"/>
      <c r="CF33" s="10"/>
      <c r="CK33" s="74" t="s">
        <v>642</v>
      </c>
      <c r="CQ33" s="71"/>
    </row>
    <row r="34" spans="2:95" s="70" customFormat="1" ht="24" customHeight="1">
      <c r="B34" s="54">
        <v>28</v>
      </c>
      <c r="C34" s="55" t="s">
        <v>19</v>
      </c>
      <c r="D34" s="56" t="s">
        <v>151</v>
      </c>
      <c r="E34" s="56" t="s">
        <v>337</v>
      </c>
      <c r="F34" s="57" t="s">
        <v>349</v>
      </c>
      <c r="G34" s="56" t="s">
        <v>339</v>
      </c>
      <c r="H34" s="57" t="s">
        <v>350</v>
      </c>
      <c r="I34" s="57" t="s">
        <v>341</v>
      </c>
      <c r="J34" s="57" t="s">
        <v>342</v>
      </c>
      <c r="K34" s="59" t="s">
        <v>16</v>
      </c>
      <c r="L34" s="60"/>
      <c r="M34" s="61"/>
      <c r="N34" s="62" t="s">
        <v>14</v>
      </c>
      <c r="O34" s="62" t="s">
        <v>14</v>
      </c>
      <c r="P34" s="63" t="s">
        <v>14</v>
      </c>
      <c r="Q34" s="64"/>
      <c r="R34" s="63" t="s">
        <v>14</v>
      </c>
      <c r="S34" s="62" t="s">
        <v>14</v>
      </c>
      <c r="T34" s="64">
        <v>38251</v>
      </c>
      <c r="U34" s="62" t="s">
        <v>14</v>
      </c>
      <c r="V34" s="66" t="s">
        <v>351</v>
      </c>
      <c r="W34" s="64">
        <v>41136</v>
      </c>
      <c r="X34" s="66" t="s">
        <v>49</v>
      </c>
      <c r="Y34" s="54" t="str">
        <f>IF($X34="","",VLOOKUP($X34,Variable!$AC$3:$AH$100,2,0))</f>
        <v>มงป-สธ.</v>
      </c>
      <c r="Z34" s="54" t="str">
        <f>IF($X34="","",VLOOKUP($X34,Variable!$AC$3:$AH$100,3,0))</f>
        <v>มงป-สธ.</v>
      </c>
      <c r="AA34" s="54" t="str">
        <f>IF($X34="","",VLOOKUP($X34,Variable!$AC$3:$AH$100,4,0))</f>
        <v>นสป-สธ.</v>
      </c>
      <c r="AB34" s="54" t="str">
        <f>IF($X34="","",VLOOKUP($X34,Variable!$AC$3:$AH$100,5,0))</f>
        <v>หก-สธ.</v>
      </c>
      <c r="AC34" s="54" t="str">
        <f>IF($X34="","",VLOOKUP($X34,Variable!$AC$3:$AH$100,6,0))</f>
        <v>อปฟ.</v>
      </c>
      <c r="AD34" s="66" t="s">
        <v>49</v>
      </c>
      <c r="AE34" s="54" t="str">
        <f t="shared" si="11"/>
        <v>หปอ-ค</v>
      </c>
      <c r="AF34" s="54" t="str">
        <f t="shared" si="12"/>
        <v>หปอ-ค</v>
      </c>
      <c r="AG34" s="54" t="str">
        <f t="shared" si="13"/>
        <v>กสป-ค.</v>
      </c>
      <c r="AH34" s="54" t="str">
        <f t="shared" si="14"/>
        <v>-</v>
      </c>
      <c r="AI34" s="54" t="str">
        <f t="shared" si="15"/>
        <v>อปฟ.</v>
      </c>
      <c r="AJ34" s="66" t="s">
        <v>49</v>
      </c>
      <c r="AK34" s="54" t="str">
        <f t="shared" si="16"/>
        <v>หปอ-ค</v>
      </c>
      <c r="AL34" s="54" t="str">
        <f t="shared" si="17"/>
        <v>หปอ-ค</v>
      </c>
      <c r="AM34" s="54" t="str">
        <f t="shared" si="18"/>
        <v>กสป-ค.</v>
      </c>
      <c r="AN34" s="54" t="str">
        <f t="shared" si="19"/>
        <v>-</v>
      </c>
      <c r="AO34" s="54" t="str">
        <f t="shared" si="20"/>
        <v>อปฟ.</v>
      </c>
      <c r="AP34" s="67" t="s">
        <v>352</v>
      </c>
      <c r="AQ34" s="68">
        <f t="shared" ca="1" si="10"/>
        <v>8.712328767123287</v>
      </c>
      <c r="AR34" s="64"/>
      <c r="AS34" s="75"/>
      <c r="AT34" s="64"/>
      <c r="AY34" s="71"/>
      <c r="BA34" s="10"/>
      <c r="BB34" s="10"/>
      <c r="BC34" s="10"/>
      <c r="BD34" s="10"/>
      <c r="BE34" s="72"/>
      <c r="BL34" s="51"/>
      <c r="BM34" s="51"/>
      <c r="BY34" s="10"/>
      <c r="CB34" s="73"/>
      <c r="CC34" s="10"/>
      <c r="CE34" s="10"/>
      <c r="CF34" s="10"/>
      <c r="CK34" s="10" t="s">
        <v>1087</v>
      </c>
      <c r="CQ34" s="71"/>
    </row>
    <row r="35" spans="2:95" s="70" customFormat="1" ht="24" customHeight="1">
      <c r="B35" s="54">
        <v>29</v>
      </c>
      <c r="C35" s="55" t="s">
        <v>19</v>
      </c>
      <c r="D35" s="56" t="s">
        <v>151</v>
      </c>
      <c r="E35" s="56" t="s">
        <v>337</v>
      </c>
      <c r="F35" s="57" t="s">
        <v>353</v>
      </c>
      <c r="G35" s="56" t="s">
        <v>339</v>
      </c>
      <c r="H35" s="57" t="s">
        <v>354</v>
      </c>
      <c r="I35" s="57" t="s">
        <v>341</v>
      </c>
      <c r="J35" s="57" t="s">
        <v>342</v>
      </c>
      <c r="K35" s="59" t="s">
        <v>16</v>
      </c>
      <c r="L35" s="60"/>
      <c r="M35" s="61"/>
      <c r="N35" s="62" t="s">
        <v>14</v>
      </c>
      <c r="O35" s="62" t="s">
        <v>14</v>
      </c>
      <c r="P35" s="63" t="s">
        <v>14</v>
      </c>
      <c r="Q35" s="64"/>
      <c r="R35" s="63" t="s">
        <v>14</v>
      </c>
      <c r="S35" s="62" t="s">
        <v>14</v>
      </c>
      <c r="T35" s="64">
        <v>38251</v>
      </c>
      <c r="U35" s="62" t="s">
        <v>14</v>
      </c>
      <c r="V35" s="66" t="s">
        <v>355</v>
      </c>
      <c r="W35" s="64">
        <v>41136</v>
      </c>
      <c r="X35" s="66" t="s">
        <v>49</v>
      </c>
      <c r="Y35" s="54" t="str">
        <f>IF($X35="","",VLOOKUP($X35,Variable!$AC$3:$AH$100,2,0))</f>
        <v>มงป-สธ.</v>
      </c>
      <c r="Z35" s="54" t="str">
        <f>IF($X35="","",VLOOKUP($X35,Variable!$AC$3:$AH$100,3,0))</f>
        <v>มงป-สธ.</v>
      </c>
      <c r="AA35" s="54" t="str">
        <f>IF($X35="","",VLOOKUP($X35,Variable!$AC$3:$AH$100,4,0))</f>
        <v>นสป-สธ.</v>
      </c>
      <c r="AB35" s="54" t="str">
        <f>IF($X35="","",VLOOKUP($X35,Variable!$AC$3:$AH$100,5,0))</f>
        <v>หก-สธ.</v>
      </c>
      <c r="AC35" s="54" t="str">
        <f>IF($X35="","",VLOOKUP($X35,Variable!$AC$3:$AH$100,6,0))</f>
        <v>อปฟ.</v>
      </c>
      <c r="AD35" s="66" t="s">
        <v>49</v>
      </c>
      <c r="AE35" s="54" t="str">
        <f t="shared" si="11"/>
        <v>หปอ-ค</v>
      </c>
      <c r="AF35" s="54" t="str">
        <f t="shared" si="12"/>
        <v>หปอ-ค</v>
      </c>
      <c r="AG35" s="54" t="str">
        <f t="shared" si="13"/>
        <v>กสป-ค.</v>
      </c>
      <c r="AH35" s="54" t="str">
        <f t="shared" si="14"/>
        <v>-</v>
      </c>
      <c r="AI35" s="54" t="str">
        <f t="shared" si="15"/>
        <v>อปฟ.</v>
      </c>
      <c r="AJ35" s="66" t="s">
        <v>49</v>
      </c>
      <c r="AK35" s="54" t="str">
        <f t="shared" si="16"/>
        <v>หปอ-ค</v>
      </c>
      <c r="AL35" s="54" t="str">
        <f t="shared" si="17"/>
        <v>หปอ-ค</v>
      </c>
      <c r="AM35" s="54" t="str">
        <f t="shared" si="18"/>
        <v>กสป-ค.</v>
      </c>
      <c r="AN35" s="54" t="str">
        <f t="shared" si="19"/>
        <v>-</v>
      </c>
      <c r="AO35" s="54" t="str">
        <f t="shared" si="20"/>
        <v>อปฟ.</v>
      </c>
      <c r="AP35" s="67" t="s">
        <v>356</v>
      </c>
      <c r="AQ35" s="68">
        <f t="shared" ca="1" si="10"/>
        <v>8.712328767123287</v>
      </c>
      <c r="AR35" s="64"/>
      <c r="AS35" s="75"/>
      <c r="AT35" s="64"/>
      <c r="AY35" s="71"/>
      <c r="BC35" s="72"/>
      <c r="BD35" s="72"/>
      <c r="BE35" s="72"/>
      <c r="BL35" s="51"/>
      <c r="BM35" s="51"/>
      <c r="BY35" s="10"/>
      <c r="CB35" s="73"/>
      <c r="CC35" s="10"/>
      <c r="CE35" s="10"/>
      <c r="CF35" s="10"/>
      <c r="CK35" s="74" t="s">
        <v>658</v>
      </c>
      <c r="CQ35" s="71"/>
    </row>
    <row r="36" spans="2:95" s="70" customFormat="1" ht="24" customHeight="1">
      <c r="B36" s="54">
        <v>30</v>
      </c>
      <c r="C36" s="55" t="s">
        <v>19</v>
      </c>
      <c r="D36" s="56" t="s">
        <v>151</v>
      </c>
      <c r="E36" s="56" t="s">
        <v>337</v>
      </c>
      <c r="F36" s="57" t="s">
        <v>357</v>
      </c>
      <c r="G36" s="56" t="s">
        <v>339</v>
      </c>
      <c r="H36" s="57" t="s">
        <v>358</v>
      </c>
      <c r="I36" s="57" t="s">
        <v>341</v>
      </c>
      <c r="J36" s="57" t="s">
        <v>342</v>
      </c>
      <c r="K36" s="59" t="s">
        <v>16</v>
      </c>
      <c r="L36" s="60"/>
      <c r="M36" s="61"/>
      <c r="N36" s="62" t="s">
        <v>14</v>
      </c>
      <c r="O36" s="62" t="s">
        <v>14</v>
      </c>
      <c r="P36" s="63" t="s">
        <v>14</v>
      </c>
      <c r="Q36" s="64"/>
      <c r="R36" s="63" t="s">
        <v>14</v>
      </c>
      <c r="S36" s="62" t="s">
        <v>14</v>
      </c>
      <c r="T36" s="64">
        <v>38251</v>
      </c>
      <c r="U36" s="62" t="s">
        <v>14</v>
      </c>
      <c r="V36" s="66" t="s">
        <v>359</v>
      </c>
      <c r="W36" s="64">
        <v>41136</v>
      </c>
      <c r="X36" s="66" t="s">
        <v>49</v>
      </c>
      <c r="Y36" s="54" t="str">
        <f>IF($X36="","",VLOOKUP($X36,Variable!$AC$3:$AH$100,2,0))</f>
        <v>มงป-สธ.</v>
      </c>
      <c r="Z36" s="54" t="str">
        <f>IF($X36="","",VLOOKUP($X36,Variable!$AC$3:$AH$100,3,0))</f>
        <v>มงป-สธ.</v>
      </c>
      <c r="AA36" s="54" t="str">
        <f>IF($X36="","",VLOOKUP($X36,Variable!$AC$3:$AH$100,4,0))</f>
        <v>นสป-สธ.</v>
      </c>
      <c r="AB36" s="54" t="str">
        <f>IF($X36="","",VLOOKUP($X36,Variable!$AC$3:$AH$100,5,0))</f>
        <v>หก-สธ.</v>
      </c>
      <c r="AC36" s="54" t="str">
        <f>IF($X36="","",VLOOKUP($X36,Variable!$AC$3:$AH$100,6,0))</f>
        <v>อปฟ.</v>
      </c>
      <c r="AD36" s="66" t="s">
        <v>49</v>
      </c>
      <c r="AE36" s="54" t="str">
        <f t="shared" si="11"/>
        <v>หปอ-ค</v>
      </c>
      <c r="AF36" s="54" t="str">
        <f t="shared" si="12"/>
        <v>หปอ-ค</v>
      </c>
      <c r="AG36" s="54" t="str">
        <f t="shared" si="13"/>
        <v>กสป-ค.</v>
      </c>
      <c r="AH36" s="54" t="str">
        <f t="shared" si="14"/>
        <v>-</v>
      </c>
      <c r="AI36" s="54" t="str">
        <f t="shared" si="15"/>
        <v>อปฟ.</v>
      </c>
      <c r="AJ36" s="66" t="s">
        <v>49</v>
      </c>
      <c r="AK36" s="54" t="str">
        <f t="shared" si="16"/>
        <v>หปอ-ค</v>
      </c>
      <c r="AL36" s="54" t="str">
        <f t="shared" si="17"/>
        <v>หปอ-ค</v>
      </c>
      <c r="AM36" s="54" t="str">
        <f t="shared" si="18"/>
        <v>กสป-ค.</v>
      </c>
      <c r="AN36" s="54" t="str">
        <f t="shared" si="19"/>
        <v>-</v>
      </c>
      <c r="AO36" s="54" t="str">
        <f t="shared" si="20"/>
        <v>อปฟ.</v>
      </c>
      <c r="AP36" s="67" t="s">
        <v>360</v>
      </c>
      <c r="AQ36" s="68">
        <f t="shared" ca="1" si="10"/>
        <v>8.712328767123287</v>
      </c>
      <c r="AR36" s="64"/>
      <c r="AS36" s="75"/>
      <c r="AT36" s="64"/>
      <c r="AY36" s="71"/>
      <c r="BC36" s="72"/>
      <c r="BD36" s="72"/>
      <c r="BE36" s="72"/>
      <c r="BL36" s="51"/>
      <c r="BM36" s="51"/>
      <c r="CB36" s="73"/>
      <c r="CC36" s="10"/>
      <c r="CE36" s="10"/>
      <c r="CF36" s="10"/>
      <c r="CK36" s="74" t="s">
        <v>926</v>
      </c>
      <c r="CQ36" s="71"/>
    </row>
    <row r="37" spans="2:95" s="70" customFormat="1" ht="24" customHeight="1">
      <c r="B37" s="54">
        <v>31</v>
      </c>
      <c r="C37" s="55" t="s">
        <v>13</v>
      </c>
      <c r="D37" s="56" t="s">
        <v>361</v>
      </c>
      <c r="E37" s="56" t="s">
        <v>362</v>
      </c>
      <c r="F37" s="57" t="s">
        <v>363</v>
      </c>
      <c r="G37" s="58" t="s">
        <v>364</v>
      </c>
      <c r="H37" s="57">
        <v>522033329</v>
      </c>
      <c r="I37" s="57" t="s">
        <v>365</v>
      </c>
      <c r="J37" s="57" t="s">
        <v>366</v>
      </c>
      <c r="K37" s="59" t="s">
        <v>367</v>
      </c>
      <c r="L37" s="60"/>
      <c r="M37" s="61">
        <v>5327.1</v>
      </c>
      <c r="N37" s="62" t="s">
        <v>14</v>
      </c>
      <c r="O37" s="62" t="s">
        <v>14</v>
      </c>
      <c r="P37" s="63" t="s">
        <v>14</v>
      </c>
      <c r="Q37" s="64"/>
      <c r="R37" s="63" t="s">
        <v>14</v>
      </c>
      <c r="S37" s="62" t="s">
        <v>14</v>
      </c>
      <c r="T37" s="64"/>
      <c r="U37" s="62" t="s">
        <v>14</v>
      </c>
      <c r="V37" s="66" t="s">
        <v>368</v>
      </c>
      <c r="W37" s="64">
        <v>40396</v>
      </c>
      <c r="X37" s="66" t="s">
        <v>33</v>
      </c>
      <c r="Y37" s="54" t="str">
        <f>IF($X37="","",VLOOKUP($X37,Variable!$AC$3:$AH$100,2,0))</f>
        <v>วศ.10</v>
      </c>
      <c r="Z37" s="54" t="str">
        <f>IF($X37="","",VLOOKUP($X37,Variable!$AC$3:$AH$100,3,0))</f>
        <v>-</v>
      </c>
      <c r="AA37" s="54" t="str">
        <f>IF($X37="","",VLOOKUP($X37,Variable!$AC$3:$AH$100,4,0))</f>
        <v>-</v>
      </c>
      <c r="AB37" s="54" t="str">
        <f>IF($X37="","",VLOOKUP($X37,Variable!$AC$3:$AH$100,5,0))</f>
        <v>-</v>
      </c>
      <c r="AC37" s="54" t="str">
        <f>IF($X37="","",VLOOKUP($X37,Variable!$AC$3:$AH$100,6,0))</f>
        <v>อปฟ.</v>
      </c>
      <c r="AD37" s="66" t="s">
        <v>49</v>
      </c>
      <c r="AE37" s="54" t="str">
        <f t="shared" si="11"/>
        <v>หปอ-ค</v>
      </c>
      <c r="AF37" s="54" t="str">
        <f t="shared" si="12"/>
        <v>หปอ-ค</v>
      </c>
      <c r="AG37" s="54" t="str">
        <f t="shared" si="13"/>
        <v>กสป-ค.</v>
      </c>
      <c r="AH37" s="54" t="str">
        <f t="shared" si="14"/>
        <v>-</v>
      </c>
      <c r="AI37" s="54" t="str">
        <f t="shared" si="15"/>
        <v>อปฟ.</v>
      </c>
      <c r="AJ37" s="66" t="s">
        <v>49</v>
      </c>
      <c r="AK37" s="54" t="str">
        <f t="shared" si="16"/>
        <v>หปอ-ค</v>
      </c>
      <c r="AL37" s="54" t="str">
        <f t="shared" si="17"/>
        <v>หปอ-ค</v>
      </c>
      <c r="AM37" s="54" t="str">
        <f t="shared" si="18"/>
        <v>กสป-ค.</v>
      </c>
      <c r="AN37" s="54" t="str">
        <f t="shared" si="19"/>
        <v>-</v>
      </c>
      <c r="AO37" s="54" t="str">
        <f t="shared" si="20"/>
        <v>อปฟ.</v>
      </c>
      <c r="AP37" s="67" t="s">
        <v>369</v>
      </c>
      <c r="AQ37" s="68" t="str">
        <f t="shared" ca="1" si="10"/>
        <v>ไม่มีวันที่รับพัสดุ</v>
      </c>
      <c r="AR37" s="64"/>
      <c r="AS37" s="75"/>
      <c r="AT37" s="64"/>
      <c r="AY37" s="71"/>
      <c r="BC37" s="72"/>
      <c r="BD37" s="72"/>
      <c r="BE37" s="72"/>
      <c r="BL37" s="51"/>
      <c r="BM37" s="51"/>
      <c r="BY37" s="10"/>
      <c r="CB37" s="73"/>
      <c r="CC37" s="10"/>
      <c r="CE37" s="10"/>
      <c r="CF37" s="10"/>
      <c r="CK37" s="78" t="s">
        <v>934</v>
      </c>
      <c r="CQ37" s="71"/>
    </row>
    <row r="38" spans="2:95" s="70" customFormat="1" ht="24" customHeight="1">
      <c r="B38" s="54">
        <v>32</v>
      </c>
      <c r="C38" s="55" t="s">
        <v>13</v>
      </c>
      <c r="D38" s="56" t="s">
        <v>370</v>
      </c>
      <c r="E38" s="56" t="s">
        <v>371</v>
      </c>
      <c r="F38" s="112" t="s">
        <v>372</v>
      </c>
      <c r="G38" s="58" t="s">
        <v>373</v>
      </c>
      <c r="H38" s="57">
        <v>5893273</v>
      </c>
      <c r="I38" s="57" t="s">
        <v>374</v>
      </c>
      <c r="J38" s="57" t="s">
        <v>375</v>
      </c>
      <c r="K38" s="59" t="s">
        <v>376</v>
      </c>
      <c r="L38" s="60"/>
      <c r="M38" s="61">
        <v>20020</v>
      </c>
      <c r="N38" s="62" t="s">
        <v>14</v>
      </c>
      <c r="O38" s="62" t="s">
        <v>14</v>
      </c>
      <c r="P38" s="63" t="s">
        <v>14</v>
      </c>
      <c r="Q38" s="64"/>
      <c r="R38" s="63" t="s">
        <v>14</v>
      </c>
      <c r="S38" s="62" t="s">
        <v>14</v>
      </c>
      <c r="T38" s="64">
        <v>38278</v>
      </c>
      <c r="U38" s="62" t="s">
        <v>14</v>
      </c>
      <c r="V38" s="66" t="s">
        <v>377</v>
      </c>
      <c r="W38" s="64">
        <v>41088</v>
      </c>
      <c r="X38" s="66" t="s">
        <v>20</v>
      </c>
      <c r="Y38" s="54" t="str">
        <f>IF($X38="","",VLOOKUP($X38,Variable!$AC$3:$AH$100,2,0))</f>
        <v>วก.11</v>
      </c>
      <c r="Z38" s="54" t="str">
        <f>IF($X38="","",VLOOKUP($X38,Variable!$AC$3:$AH$100,3,0))</f>
        <v>-</v>
      </c>
      <c r="AA38" s="54" t="str">
        <f>IF($X38="","",VLOOKUP($X38,Variable!$AC$3:$AH$100,4,0))</f>
        <v>-</v>
      </c>
      <c r="AB38" s="54" t="str">
        <f>IF($X38="","",VLOOKUP($X38,Variable!$AC$3:$AH$100,5,0))</f>
        <v>-</v>
      </c>
      <c r="AC38" s="54" t="str">
        <f>IF($X38="","",VLOOKUP($X38,Variable!$AC$3:$AH$100,6,0))</f>
        <v>อปฟ.</v>
      </c>
      <c r="AD38" s="66" t="s">
        <v>49</v>
      </c>
      <c r="AE38" s="54" t="str">
        <f t="shared" si="11"/>
        <v>หปอ-ค</v>
      </c>
      <c r="AF38" s="54" t="str">
        <f t="shared" si="12"/>
        <v>หปอ-ค</v>
      </c>
      <c r="AG38" s="54" t="str">
        <f t="shared" si="13"/>
        <v>กสป-ค.</v>
      </c>
      <c r="AH38" s="54" t="str">
        <f t="shared" si="14"/>
        <v>-</v>
      </c>
      <c r="AI38" s="54" t="str">
        <f t="shared" si="15"/>
        <v>อปฟ.</v>
      </c>
      <c r="AJ38" s="66" t="s">
        <v>49</v>
      </c>
      <c r="AK38" s="54" t="str">
        <f t="shared" si="16"/>
        <v>หปอ-ค</v>
      </c>
      <c r="AL38" s="54" t="str">
        <f t="shared" si="17"/>
        <v>หปอ-ค</v>
      </c>
      <c r="AM38" s="54" t="str">
        <f t="shared" si="18"/>
        <v>กสป-ค.</v>
      </c>
      <c r="AN38" s="54" t="str">
        <f t="shared" si="19"/>
        <v>-</v>
      </c>
      <c r="AO38" s="54" t="str">
        <f t="shared" si="20"/>
        <v>อปฟ.</v>
      </c>
      <c r="AP38" s="67" t="s">
        <v>378</v>
      </c>
      <c r="AQ38" s="68">
        <f t="shared" ca="1" si="10"/>
        <v>8.6383561643835609</v>
      </c>
      <c r="AR38" s="64"/>
      <c r="AS38" s="75"/>
      <c r="AT38" s="64"/>
      <c r="AY38" s="71"/>
      <c r="BC38" s="72"/>
      <c r="BD38" s="72"/>
      <c r="BE38" s="72"/>
      <c r="BL38" s="51"/>
      <c r="BM38" s="51"/>
      <c r="BY38" s="10"/>
      <c r="CB38" s="73"/>
      <c r="CC38" s="10"/>
      <c r="CE38" s="10"/>
      <c r="CF38" s="10"/>
      <c r="CK38" s="74" t="s">
        <v>1055</v>
      </c>
      <c r="CQ38" s="71"/>
    </row>
    <row r="39" spans="2:95" s="70" customFormat="1" ht="24" customHeight="1">
      <c r="B39" s="54">
        <v>33</v>
      </c>
      <c r="C39" s="55" t="s">
        <v>13</v>
      </c>
      <c r="D39" s="56" t="s">
        <v>370</v>
      </c>
      <c r="E39" s="56" t="s">
        <v>371</v>
      </c>
      <c r="F39" s="112">
        <v>9901000785800</v>
      </c>
      <c r="G39" s="58" t="s">
        <v>379</v>
      </c>
      <c r="H39" s="57">
        <v>238063002275</v>
      </c>
      <c r="I39" s="57" t="s">
        <v>380</v>
      </c>
      <c r="J39" s="57" t="s">
        <v>381</v>
      </c>
      <c r="K39" s="59" t="s">
        <v>16</v>
      </c>
      <c r="L39" s="60"/>
      <c r="M39" s="61">
        <v>8845</v>
      </c>
      <c r="N39" s="62" t="s">
        <v>14</v>
      </c>
      <c r="O39" s="62" t="s">
        <v>14</v>
      </c>
      <c r="P39" s="63" t="s">
        <v>14</v>
      </c>
      <c r="Q39" s="64"/>
      <c r="R39" s="63" t="s">
        <v>14</v>
      </c>
      <c r="S39" s="62" t="s">
        <v>14</v>
      </c>
      <c r="T39" s="64">
        <v>40819</v>
      </c>
      <c r="U39" s="62" t="s">
        <v>14</v>
      </c>
      <c r="V39" s="66" t="s">
        <v>382</v>
      </c>
      <c r="W39" s="64">
        <v>41179</v>
      </c>
      <c r="X39" s="66" t="s">
        <v>20</v>
      </c>
      <c r="Y39" s="54" t="str">
        <f>IF($X39="","",VLOOKUP($X39,Variable!$AC$3:$AH$100,2,0))</f>
        <v>วก.11</v>
      </c>
      <c r="Z39" s="54" t="str">
        <f>IF($X39="","",VLOOKUP($X39,Variable!$AC$3:$AH$100,3,0))</f>
        <v>-</v>
      </c>
      <c r="AA39" s="54" t="str">
        <f>IF($X39="","",VLOOKUP($X39,Variable!$AC$3:$AH$100,4,0))</f>
        <v>-</v>
      </c>
      <c r="AB39" s="54" t="str">
        <f>IF($X39="","",VLOOKUP($X39,Variable!$AC$3:$AH$100,5,0))</f>
        <v>-</v>
      </c>
      <c r="AC39" s="54" t="str">
        <f>IF($X39="","",VLOOKUP($X39,Variable!$AC$3:$AH$100,6,0))</f>
        <v>อปฟ.</v>
      </c>
      <c r="AD39" s="66" t="s">
        <v>49</v>
      </c>
      <c r="AE39" s="54" t="str">
        <f t="shared" si="11"/>
        <v>หปอ-ค</v>
      </c>
      <c r="AF39" s="54" t="str">
        <f t="shared" si="12"/>
        <v>หปอ-ค</v>
      </c>
      <c r="AG39" s="54" t="str">
        <f t="shared" si="13"/>
        <v>กสป-ค.</v>
      </c>
      <c r="AH39" s="54" t="str">
        <f t="shared" si="14"/>
        <v>-</v>
      </c>
      <c r="AI39" s="54" t="str">
        <f t="shared" si="15"/>
        <v>อปฟ.</v>
      </c>
      <c r="AJ39" s="66" t="s">
        <v>49</v>
      </c>
      <c r="AK39" s="54" t="str">
        <f t="shared" si="16"/>
        <v>หปอ-ค</v>
      </c>
      <c r="AL39" s="54" t="str">
        <f t="shared" si="17"/>
        <v>หปอ-ค</v>
      </c>
      <c r="AM39" s="54" t="str">
        <f t="shared" si="18"/>
        <v>กสป-ค.</v>
      </c>
      <c r="AN39" s="54" t="str">
        <f t="shared" si="19"/>
        <v>-</v>
      </c>
      <c r="AO39" s="54" t="str">
        <f t="shared" si="20"/>
        <v>อปฟ.</v>
      </c>
      <c r="AP39" s="67" t="s">
        <v>383</v>
      </c>
      <c r="AQ39" s="68">
        <f ca="1">IF(T39=0,"ไม่มีวันที่รับพัสดุ",(TODAY()-T39)/365)</f>
        <v>1.6767123287671233</v>
      </c>
      <c r="AR39" s="64"/>
      <c r="AS39" s="75"/>
      <c r="AT39" s="64"/>
      <c r="AY39" s="71"/>
      <c r="BC39" s="72"/>
      <c r="BD39" s="72"/>
      <c r="BE39" s="72"/>
      <c r="BL39" s="51"/>
      <c r="BM39" s="51"/>
      <c r="CB39" s="73"/>
      <c r="CC39" s="10"/>
      <c r="CE39" s="10"/>
      <c r="CF39" s="10"/>
      <c r="CK39" s="74" t="s">
        <v>1060</v>
      </c>
      <c r="CQ39" s="71"/>
    </row>
    <row r="40" spans="2:95" s="70" customFormat="1" ht="24" customHeight="1">
      <c r="B40" s="54">
        <v>34</v>
      </c>
      <c r="C40" s="55" t="s">
        <v>19</v>
      </c>
      <c r="D40" s="56" t="s">
        <v>151</v>
      </c>
      <c r="E40" s="56" t="s">
        <v>384</v>
      </c>
      <c r="F40" s="112" t="s">
        <v>385</v>
      </c>
      <c r="G40" s="58" t="s">
        <v>386</v>
      </c>
      <c r="H40" s="57">
        <v>111205</v>
      </c>
      <c r="I40" s="57" t="s">
        <v>260</v>
      </c>
      <c r="J40" s="57" t="s">
        <v>387</v>
      </c>
      <c r="K40" s="59" t="s">
        <v>388</v>
      </c>
      <c r="L40" s="60"/>
      <c r="M40" s="61">
        <v>18000</v>
      </c>
      <c r="N40" s="62" t="s">
        <v>14</v>
      </c>
      <c r="O40" s="62" t="s">
        <v>14</v>
      </c>
      <c r="P40" s="63" t="s">
        <v>14</v>
      </c>
      <c r="Q40" s="64"/>
      <c r="R40" s="63" t="s">
        <v>14</v>
      </c>
      <c r="S40" s="62" t="s">
        <v>14</v>
      </c>
      <c r="T40" s="64"/>
      <c r="U40" s="62" t="s">
        <v>14</v>
      </c>
      <c r="V40" s="66" t="s">
        <v>389</v>
      </c>
      <c r="W40" s="64">
        <v>40494</v>
      </c>
      <c r="X40" s="66" t="s">
        <v>33</v>
      </c>
      <c r="Y40" s="54" t="str">
        <f>IF($X40="","",VLOOKUP($X40,Variable!$AC$3:$AH$100,2,0))</f>
        <v>วศ.10</v>
      </c>
      <c r="Z40" s="54" t="str">
        <f>IF($X40="","",VLOOKUP($X40,Variable!$AC$3:$AH$100,3,0))</f>
        <v>-</v>
      </c>
      <c r="AA40" s="54" t="str">
        <f>IF($X40="","",VLOOKUP($X40,Variable!$AC$3:$AH$100,4,0))</f>
        <v>-</v>
      </c>
      <c r="AB40" s="54" t="str">
        <f>IF($X40="","",VLOOKUP($X40,Variable!$AC$3:$AH$100,5,0))</f>
        <v>-</v>
      </c>
      <c r="AC40" s="54" t="str">
        <f>IF($X40="","",VLOOKUP($X40,Variable!$AC$3:$AH$100,6,0))</f>
        <v>อปฟ.</v>
      </c>
      <c r="AD40" s="66" t="s">
        <v>49</v>
      </c>
      <c r="AE40" s="54" t="str">
        <f t="shared" si="11"/>
        <v>หปอ-ค</v>
      </c>
      <c r="AF40" s="54" t="str">
        <f t="shared" si="12"/>
        <v>หปอ-ค</v>
      </c>
      <c r="AG40" s="54" t="str">
        <f t="shared" si="13"/>
        <v>กสป-ค.</v>
      </c>
      <c r="AH40" s="54" t="str">
        <f t="shared" si="14"/>
        <v>-</v>
      </c>
      <c r="AI40" s="54" t="str">
        <f t="shared" si="15"/>
        <v>อปฟ.</v>
      </c>
      <c r="AJ40" s="66" t="s">
        <v>49</v>
      </c>
      <c r="AK40" s="54" t="str">
        <f t="shared" si="16"/>
        <v>หปอ-ค</v>
      </c>
      <c r="AL40" s="54" t="str">
        <f t="shared" si="17"/>
        <v>หปอ-ค</v>
      </c>
      <c r="AM40" s="54" t="str">
        <f t="shared" si="18"/>
        <v>กสป-ค.</v>
      </c>
      <c r="AN40" s="54" t="str">
        <f t="shared" si="19"/>
        <v>-</v>
      </c>
      <c r="AO40" s="54" t="str">
        <f t="shared" si="20"/>
        <v>อปฟ.</v>
      </c>
      <c r="AP40" s="67" t="s">
        <v>390</v>
      </c>
      <c r="AQ40" s="68" t="str">
        <f t="shared" ca="1" si="10"/>
        <v>ไม่มีวันที่รับพัสดุ</v>
      </c>
      <c r="AR40" s="64"/>
      <c r="AS40" s="75"/>
      <c r="AT40" s="64"/>
      <c r="AY40" s="71"/>
      <c r="BC40" s="72"/>
      <c r="BD40" s="72"/>
      <c r="BE40" s="72"/>
      <c r="BL40" s="51"/>
      <c r="BM40" s="51"/>
      <c r="CB40" s="73"/>
      <c r="CC40" s="10"/>
      <c r="CE40" s="10"/>
      <c r="CF40" s="10"/>
      <c r="CK40" s="74" t="s">
        <v>741</v>
      </c>
      <c r="CQ40" s="71"/>
    </row>
    <row r="41" spans="2:95" s="70" customFormat="1" ht="24" customHeight="1">
      <c r="B41" s="54">
        <v>35</v>
      </c>
      <c r="C41" s="55" t="s">
        <v>19</v>
      </c>
      <c r="D41" s="56" t="s">
        <v>151</v>
      </c>
      <c r="E41" s="56" t="s">
        <v>384</v>
      </c>
      <c r="F41" s="57" t="s">
        <v>391</v>
      </c>
      <c r="G41" s="58" t="s">
        <v>386</v>
      </c>
      <c r="H41" s="57">
        <v>111209</v>
      </c>
      <c r="I41" s="57" t="s">
        <v>260</v>
      </c>
      <c r="J41" s="57" t="s">
        <v>387</v>
      </c>
      <c r="K41" s="59" t="s">
        <v>388</v>
      </c>
      <c r="L41" s="60"/>
      <c r="M41" s="61">
        <v>18000</v>
      </c>
      <c r="N41" s="62" t="s">
        <v>14</v>
      </c>
      <c r="O41" s="62" t="s">
        <v>14</v>
      </c>
      <c r="P41" s="63" t="s">
        <v>14</v>
      </c>
      <c r="Q41" s="64"/>
      <c r="R41" s="63" t="s">
        <v>14</v>
      </c>
      <c r="S41" s="62" t="s">
        <v>14</v>
      </c>
      <c r="T41" s="64"/>
      <c r="U41" s="62" t="s">
        <v>14</v>
      </c>
      <c r="V41" s="66" t="s">
        <v>392</v>
      </c>
      <c r="W41" s="64">
        <v>40494</v>
      </c>
      <c r="X41" s="66" t="s">
        <v>33</v>
      </c>
      <c r="Y41" s="54" t="str">
        <f>IF($X41="","",VLOOKUP($X41,Variable!$AC$3:$AH$100,2,0))</f>
        <v>วศ.10</v>
      </c>
      <c r="Z41" s="54" t="str">
        <f>IF($X41="","",VLOOKUP($X41,Variable!$AC$3:$AH$100,3,0))</f>
        <v>-</v>
      </c>
      <c r="AA41" s="54" t="str">
        <f>IF($X41="","",VLOOKUP($X41,Variable!$AC$3:$AH$100,4,0))</f>
        <v>-</v>
      </c>
      <c r="AB41" s="54" t="str">
        <f>IF($X41="","",VLOOKUP($X41,Variable!$AC$3:$AH$100,5,0))</f>
        <v>-</v>
      </c>
      <c r="AC41" s="54" t="str">
        <f>IF($X41="","",VLOOKUP($X41,Variable!$AC$3:$AH$100,6,0))</f>
        <v>อปฟ.</v>
      </c>
      <c r="AD41" s="66" t="s">
        <v>49</v>
      </c>
      <c r="AE41" s="54" t="str">
        <f t="shared" si="11"/>
        <v>หปอ-ค</v>
      </c>
      <c r="AF41" s="54" t="str">
        <f t="shared" si="12"/>
        <v>หปอ-ค</v>
      </c>
      <c r="AG41" s="54" t="str">
        <f t="shared" si="13"/>
        <v>กสป-ค.</v>
      </c>
      <c r="AH41" s="54" t="str">
        <f t="shared" si="14"/>
        <v>-</v>
      </c>
      <c r="AI41" s="54" t="str">
        <f t="shared" si="15"/>
        <v>อปฟ.</v>
      </c>
      <c r="AJ41" s="66" t="s">
        <v>49</v>
      </c>
      <c r="AK41" s="54" t="str">
        <f t="shared" si="16"/>
        <v>หปอ-ค</v>
      </c>
      <c r="AL41" s="54" t="str">
        <f t="shared" si="17"/>
        <v>หปอ-ค</v>
      </c>
      <c r="AM41" s="54" t="str">
        <f t="shared" si="18"/>
        <v>กสป-ค.</v>
      </c>
      <c r="AN41" s="54" t="str">
        <f t="shared" si="19"/>
        <v>-</v>
      </c>
      <c r="AO41" s="54" t="str">
        <f t="shared" si="20"/>
        <v>อปฟ.</v>
      </c>
      <c r="AP41" s="67" t="s">
        <v>393</v>
      </c>
      <c r="AQ41" s="68" t="str">
        <f t="shared" ca="1" si="10"/>
        <v>ไม่มีวันที่รับพัสดุ</v>
      </c>
      <c r="AR41" s="64"/>
      <c r="AS41" s="75"/>
      <c r="AT41" s="64"/>
      <c r="AY41" s="71"/>
      <c r="BC41" s="72"/>
      <c r="BD41" s="72"/>
      <c r="BE41" s="72"/>
      <c r="BL41" s="51"/>
      <c r="BM41" s="51"/>
      <c r="CB41" s="73"/>
      <c r="CC41" s="10"/>
      <c r="CE41" s="10"/>
      <c r="CF41" s="10"/>
      <c r="CK41" s="74" t="s">
        <v>938</v>
      </c>
      <c r="CQ41" s="71"/>
    </row>
    <row r="42" spans="2:95" s="70" customFormat="1" ht="24" customHeight="1">
      <c r="B42" s="54">
        <v>36</v>
      </c>
      <c r="C42" s="55" t="s">
        <v>19</v>
      </c>
      <c r="D42" s="56" t="s">
        <v>151</v>
      </c>
      <c r="E42" s="56" t="s">
        <v>384</v>
      </c>
      <c r="F42" s="57" t="s">
        <v>394</v>
      </c>
      <c r="G42" s="58" t="s">
        <v>386</v>
      </c>
      <c r="H42" s="57">
        <v>111189</v>
      </c>
      <c r="I42" s="57" t="s">
        <v>260</v>
      </c>
      <c r="J42" s="57" t="s">
        <v>387</v>
      </c>
      <c r="K42" s="59" t="s">
        <v>388</v>
      </c>
      <c r="L42" s="60"/>
      <c r="M42" s="61">
        <v>18000</v>
      </c>
      <c r="N42" s="62" t="s">
        <v>14</v>
      </c>
      <c r="O42" s="62" t="s">
        <v>14</v>
      </c>
      <c r="P42" s="63" t="s">
        <v>14</v>
      </c>
      <c r="Q42" s="64"/>
      <c r="R42" s="63" t="s">
        <v>14</v>
      </c>
      <c r="S42" s="62" t="s">
        <v>14</v>
      </c>
      <c r="T42" s="64"/>
      <c r="U42" s="62" t="s">
        <v>14</v>
      </c>
      <c r="V42" s="66" t="s">
        <v>395</v>
      </c>
      <c r="W42" s="64">
        <v>40494</v>
      </c>
      <c r="X42" s="66" t="s">
        <v>33</v>
      </c>
      <c r="Y42" s="54" t="str">
        <f>IF($X42="","",VLOOKUP($X42,Variable!$AC$3:$AH$100,2,0))</f>
        <v>วศ.10</v>
      </c>
      <c r="Z42" s="54" t="str">
        <f>IF($X42="","",VLOOKUP($X42,Variable!$AC$3:$AH$100,3,0))</f>
        <v>-</v>
      </c>
      <c r="AA42" s="54" t="str">
        <f>IF($X42="","",VLOOKUP($X42,Variable!$AC$3:$AH$100,4,0))</f>
        <v>-</v>
      </c>
      <c r="AB42" s="54" t="str">
        <f>IF($X42="","",VLOOKUP($X42,Variable!$AC$3:$AH$100,5,0))</f>
        <v>-</v>
      </c>
      <c r="AC42" s="54" t="str">
        <f>IF($X42="","",VLOOKUP($X42,Variable!$AC$3:$AH$100,6,0))</f>
        <v>อปฟ.</v>
      </c>
      <c r="AD42" s="66" t="s">
        <v>49</v>
      </c>
      <c r="AE42" s="54" t="str">
        <f t="shared" si="11"/>
        <v>หปอ-ค</v>
      </c>
      <c r="AF42" s="54" t="str">
        <f t="shared" si="12"/>
        <v>หปอ-ค</v>
      </c>
      <c r="AG42" s="54" t="str">
        <f t="shared" si="13"/>
        <v>กสป-ค.</v>
      </c>
      <c r="AH42" s="54" t="str">
        <f t="shared" si="14"/>
        <v>-</v>
      </c>
      <c r="AI42" s="54" t="str">
        <f t="shared" si="15"/>
        <v>อปฟ.</v>
      </c>
      <c r="AJ42" s="66" t="s">
        <v>49</v>
      </c>
      <c r="AK42" s="54" t="str">
        <f t="shared" si="16"/>
        <v>หปอ-ค</v>
      </c>
      <c r="AL42" s="54" t="str">
        <f t="shared" si="17"/>
        <v>หปอ-ค</v>
      </c>
      <c r="AM42" s="54" t="str">
        <f t="shared" si="18"/>
        <v>กสป-ค.</v>
      </c>
      <c r="AN42" s="54" t="str">
        <f t="shared" si="19"/>
        <v>-</v>
      </c>
      <c r="AO42" s="54" t="str">
        <f t="shared" si="20"/>
        <v>อปฟ.</v>
      </c>
      <c r="AP42" s="67" t="s">
        <v>396</v>
      </c>
      <c r="AQ42" s="68" t="str">
        <f t="shared" ca="1" si="10"/>
        <v>ไม่มีวันที่รับพัสดุ</v>
      </c>
      <c r="AR42" s="64"/>
      <c r="AS42" s="75"/>
      <c r="AT42" s="64"/>
      <c r="AY42" s="71"/>
      <c r="BC42" s="72"/>
      <c r="BD42" s="72"/>
      <c r="BE42" s="72"/>
      <c r="BL42" s="51"/>
      <c r="BM42" s="51"/>
      <c r="BY42" s="10"/>
      <c r="CB42" s="73"/>
      <c r="CC42" s="10"/>
      <c r="CE42" s="10"/>
      <c r="CF42" s="10"/>
      <c r="CK42" s="74" t="s">
        <v>181</v>
      </c>
      <c r="CQ42" s="71"/>
    </row>
    <row r="43" spans="2:95" s="70" customFormat="1" ht="24" customHeight="1">
      <c r="B43" s="54">
        <v>37</v>
      </c>
      <c r="C43" s="55" t="s">
        <v>19</v>
      </c>
      <c r="D43" s="56" t="s">
        <v>151</v>
      </c>
      <c r="E43" s="56" t="s">
        <v>397</v>
      </c>
      <c r="F43" s="57" t="s">
        <v>398</v>
      </c>
      <c r="G43" s="58" t="s">
        <v>298</v>
      </c>
      <c r="H43" s="57">
        <v>159612</v>
      </c>
      <c r="I43" s="57" t="s">
        <v>184</v>
      </c>
      <c r="J43" s="57" t="s">
        <v>399</v>
      </c>
      <c r="K43" s="59" t="s">
        <v>301</v>
      </c>
      <c r="L43" s="60"/>
      <c r="M43" s="61">
        <v>12400</v>
      </c>
      <c r="N43" s="62" t="s">
        <v>14</v>
      </c>
      <c r="O43" s="62" t="s">
        <v>14</v>
      </c>
      <c r="P43" s="63" t="s">
        <v>14</v>
      </c>
      <c r="Q43" s="64"/>
      <c r="R43" s="63" t="s">
        <v>14</v>
      </c>
      <c r="S43" s="62" t="s">
        <v>14</v>
      </c>
      <c r="T43" s="64"/>
      <c r="U43" s="62" t="s">
        <v>14</v>
      </c>
      <c r="V43" s="66" t="s">
        <v>400</v>
      </c>
      <c r="W43" s="64">
        <v>40396</v>
      </c>
      <c r="X43" s="66" t="s">
        <v>33</v>
      </c>
      <c r="Y43" s="54" t="str">
        <f>IF($X43="","",VLOOKUP($X43,Variable!$AC$3:$AH$100,2,0))</f>
        <v>วศ.10</v>
      </c>
      <c r="Z43" s="54" t="str">
        <f>IF($X43="","",VLOOKUP($X43,Variable!$AC$3:$AH$100,3,0))</f>
        <v>-</v>
      </c>
      <c r="AA43" s="54" t="str">
        <f>IF($X43="","",VLOOKUP($X43,Variable!$AC$3:$AH$100,4,0))</f>
        <v>-</v>
      </c>
      <c r="AB43" s="54" t="str">
        <f>IF($X43="","",VLOOKUP($X43,Variable!$AC$3:$AH$100,5,0))</f>
        <v>-</v>
      </c>
      <c r="AC43" s="54" t="str">
        <f>IF($X43="","",VLOOKUP($X43,Variable!$AC$3:$AH$100,6,0))</f>
        <v>อปฟ.</v>
      </c>
      <c r="AD43" s="66" t="s">
        <v>49</v>
      </c>
      <c r="AE43" s="54" t="str">
        <f t="shared" si="11"/>
        <v>หปอ-ค</v>
      </c>
      <c r="AF43" s="54" t="str">
        <f t="shared" si="12"/>
        <v>หปอ-ค</v>
      </c>
      <c r="AG43" s="54" t="str">
        <f t="shared" si="13"/>
        <v>กสป-ค.</v>
      </c>
      <c r="AH43" s="54" t="str">
        <f t="shared" si="14"/>
        <v>-</v>
      </c>
      <c r="AI43" s="54" t="str">
        <f t="shared" si="15"/>
        <v>อปฟ.</v>
      </c>
      <c r="AJ43" s="66" t="s">
        <v>49</v>
      </c>
      <c r="AK43" s="54" t="str">
        <f t="shared" si="16"/>
        <v>หปอ-ค</v>
      </c>
      <c r="AL43" s="54" t="str">
        <f t="shared" si="17"/>
        <v>หปอ-ค</v>
      </c>
      <c r="AM43" s="54" t="str">
        <f t="shared" si="18"/>
        <v>กสป-ค.</v>
      </c>
      <c r="AN43" s="54" t="str">
        <f t="shared" si="19"/>
        <v>-</v>
      </c>
      <c r="AO43" s="54" t="str">
        <f t="shared" si="20"/>
        <v>อปฟ.</v>
      </c>
      <c r="AP43" s="67" t="s">
        <v>401</v>
      </c>
      <c r="AQ43" s="68" t="str">
        <f t="shared" ca="1" si="10"/>
        <v>ไม่มีวันที่รับพัสดุ</v>
      </c>
      <c r="AR43" s="64"/>
      <c r="AS43" s="75"/>
      <c r="AT43" s="64"/>
      <c r="AY43" s="71"/>
      <c r="BC43" s="72"/>
      <c r="BD43" s="72"/>
      <c r="BE43" s="72"/>
      <c r="BL43" s="51"/>
      <c r="BM43" s="51"/>
      <c r="BY43" s="10"/>
      <c r="CB43" s="73"/>
      <c r="CC43" s="10"/>
      <c r="CE43" s="10"/>
      <c r="CF43" s="10"/>
      <c r="CK43" s="74" t="s">
        <v>602</v>
      </c>
      <c r="CQ43" s="71"/>
    </row>
    <row r="44" spans="2:95" s="70" customFormat="1" ht="24" customHeight="1">
      <c r="B44" s="54">
        <v>38</v>
      </c>
      <c r="C44" s="55" t="s">
        <v>19</v>
      </c>
      <c r="D44" s="56" t="s">
        <v>151</v>
      </c>
      <c r="E44" s="56" t="s">
        <v>397</v>
      </c>
      <c r="F44" s="57" t="s">
        <v>402</v>
      </c>
      <c r="G44" s="58" t="s">
        <v>298</v>
      </c>
      <c r="H44" s="57">
        <v>160789</v>
      </c>
      <c r="I44" s="57" t="s">
        <v>184</v>
      </c>
      <c r="J44" s="57" t="s">
        <v>399</v>
      </c>
      <c r="K44" s="59" t="s">
        <v>301</v>
      </c>
      <c r="L44" s="60"/>
      <c r="M44" s="61">
        <v>12400</v>
      </c>
      <c r="N44" s="62" t="s">
        <v>14</v>
      </c>
      <c r="O44" s="62" t="s">
        <v>14</v>
      </c>
      <c r="P44" s="63" t="s">
        <v>14</v>
      </c>
      <c r="Q44" s="64"/>
      <c r="R44" s="63" t="s">
        <v>14</v>
      </c>
      <c r="S44" s="62" t="s">
        <v>14</v>
      </c>
      <c r="T44" s="64"/>
      <c r="U44" s="62" t="s">
        <v>14</v>
      </c>
      <c r="V44" s="66" t="s">
        <v>403</v>
      </c>
      <c r="W44" s="64">
        <v>40396</v>
      </c>
      <c r="X44" s="66" t="s">
        <v>33</v>
      </c>
      <c r="Y44" s="54" t="str">
        <f>IF($X44="","",VLOOKUP($X44,Variable!$AC$3:$AH$100,2,0))</f>
        <v>วศ.10</v>
      </c>
      <c r="Z44" s="54" t="str">
        <f>IF($X44="","",VLOOKUP($X44,Variable!$AC$3:$AH$100,3,0))</f>
        <v>-</v>
      </c>
      <c r="AA44" s="54" t="str">
        <f>IF($X44="","",VLOOKUP($X44,Variable!$AC$3:$AH$100,4,0))</f>
        <v>-</v>
      </c>
      <c r="AB44" s="54" t="str">
        <f>IF($X44="","",VLOOKUP($X44,Variable!$AC$3:$AH$100,5,0))</f>
        <v>-</v>
      </c>
      <c r="AC44" s="54" t="str">
        <f>IF($X44="","",VLOOKUP($X44,Variable!$AC$3:$AH$100,6,0))</f>
        <v>อปฟ.</v>
      </c>
      <c r="AD44" s="66" t="s">
        <v>49</v>
      </c>
      <c r="AE44" s="54" t="str">
        <f t="shared" si="11"/>
        <v>หปอ-ค</v>
      </c>
      <c r="AF44" s="54" t="str">
        <f t="shared" si="12"/>
        <v>หปอ-ค</v>
      </c>
      <c r="AG44" s="54" t="str">
        <f t="shared" si="13"/>
        <v>กสป-ค.</v>
      </c>
      <c r="AH44" s="54" t="str">
        <f t="shared" si="14"/>
        <v>-</v>
      </c>
      <c r="AI44" s="54" t="str">
        <f t="shared" si="15"/>
        <v>อปฟ.</v>
      </c>
      <c r="AJ44" s="66" t="s">
        <v>49</v>
      </c>
      <c r="AK44" s="54" t="str">
        <f t="shared" si="16"/>
        <v>หปอ-ค</v>
      </c>
      <c r="AL44" s="54" t="str">
        <f t="shared" si="17"/>
        <v>หปอ-ค</v>
      </c>
      <c r="AM44" s="54" t="str">
        <f t="shared" si="18"/>
        <v>กสป-ค.</v>
      </c>
      <c r="AN44" s="54" t="str">
        <f t="shared" si="19"/>
        <v>-</v>
      </c>
      <c r="AO44" s="54" t="str">
        <f t="shared" si="20"/>
        <v>อปฟ.</v>
      </c>
      <c r="AP44" s="67" t="s">
        <v>404</v>
      </c>
      <c r="AQ44" s="68" t="str">
        <f t="shared" ca="1" si="10"/>
        <v>ไม่มีวันที่รับพัสดุ</v>
      </c>
      <c r="AR44" s="64"/>
      <c r="AS44" s="75"/>
      <c r="AT44" s="64"/>
      <c r="AY44" s="71"/>
      <c r="BC44" s="72"/>
      <c r="BD44" s="72"/>
      <c r="BE44" s="72"/>
      <c r="BL44" s="51"/>
      <c r="BM44" s="51"/>
      <c r="BY44" s="10"/>
      <c r="CB44" s="73"/>
      <c r="CC44" s="10"/>
      <c r="CE44" s="10"/>
      <c r="CF44" s="10"/>
      <c r="CK44" s="74" t="s">
        <v>606</v>
      </c>
      <c r="CQ44" s="71"/>
    </row>
    <row r="45" spans="2:95" s="70" customFormat="1" ht="24" customHeight="1">
      <c r="B45" s="54">
        <v>39</v>
      </c>
      <c r="C45" s="55" t="s">
        <v>19</v>
      </c>
      <c r="D45" s="56" t="s">
        <v>151</v>
      </c>
      <c r="E45" s="56" t="s">
        <v>397</v>
      </c>
      <c r="F45" s="57" t="s">
        <v>405</v>
      </c>
      <c r="G45" s="58" t="s">
        <v>298</v>
      </c>
      <c r="H45" s="57">
        <v>160826</v>
      </c>
      <c r="I45" s="57" t="s">
        <v>184</v>
      </c>
      <c r="J45" s="57" t="s">
        <v>399</v>
      </c>
      <c r="K45" s="59" t="s">
        <v>301</v>
      </c>
      <c r="L45" s="60"/>
      <c r="M45" s="61">
        <v>12400</v>
      </c>
      <c r="N45" s="62" t="s">
        <v>14</v>
      </c>
      <c r="O45" s="62" t="s">
        <v>14</v>
      </c>
      <c r="P45" s="63" t="s">
        <v>14</v>
      </c>
      <c r="Q45" s="64"/>
      <c r="R45" s="63" t="s">
        <v>14</v>
      </c>
      <c r="S45" s="62" t="s">
        <v>14</v>
      </c>
      <c r="T45" s="64"/>
      <c r="U45" s="62" t="s">
        <v>14</v>
      </c>
      <c r="V45" s="66" t="s">
        <v>406</v>
      </c>
      <c r="W45" s="64">
        <v>40396</v>
      </c>
      <c r="X45" s="66" t="s">
        <v>33</v>
      </c>
      <c r="Y45" s="54" t="str">
        <f>IF($X45="","",VLOOKUP($X45,Variable!$AC$3:$AH$100,2,0))</f>
        <v>วศ.10</v>
      </c>
      <c r="Z45" s="54" t="str">
        <f>IF($X45="","",VLOOKUP($X45,Variable!$AC$3:$AH$100,3,0))</f>
        <v>-</v>
      </c>
      <c r="AA45" s="54" t="str">
        <f>IF($X45="","",VLOOKUP($X45,Variable!$AC$3:$AH$100,4,0))</f>
        <v>-</v>
      </c>
      <c r="AB45" s="54" t="str">
        <f>IF($X45="","",VLOOKUP($X45,Variable!$AC$3:$AH$100,5,0))</f>
        <v>-</v>
      </c>
      <c r="AC45" s="54" t="str">
        <f>IF($X45="","",VLOOKUP($X45,Variable!$AC$3:$AH$100,6,0))</f>
        <v>อปฟ.</v>
      </c>
      <c r="AD45" s="66" t="s">
        <v>49</v>
      </c>
      <c r="AE45" s="54" t="str">
        <f t="shared" si="11"/>
        <v>หปอ-ค</v>
      </c>
      <c r="AF45" s="54" t="str">
        <f t="shared" si="12"/>
        <v>หปอ-ค</v>
      </c>
      <c r="AG45" s="54" t="str">
        <f t="shared" si="13"/>
        <v>กสป-ค.</v>
      </c>
      <c r="AH45" s="54" t="str">
        <f t="shared" si="14"/>
        <v>-</v>
      </c>
      <c r="AI45" s="54" t="str">
        <f t="shared" si="15"/>
        <v>อปฟ.</v>
      </c>
      <c r="AJ45" s="66" t="s">
        <v>49</v>
      </c>
      <c r="AK45" s="54" t="str">
        <f t="shared" si="16"/>
        <v>หปอ-ค</v>
      </c>
      <c r="AL45" s="54" t="str">
        <f t="shared" si="17"/>
        <v>หปอ-ค</v>
      </c>
      <c r="AM45" s="54" t="str">
        <f t="shared" si="18"/>
        <v>กสป-ค.</v>
      </c>
      <c r="AN45" s="54" t="str">
        <f t="shared" si="19"/>
        <v>-</v>
      </c>
      <c r="AO45" s="54" t="str">
        <f t="shared" si="20"/>
        <v>อปฟ.</v>
      </c>
      <c r="AP45" s="67" t="s">
        <v>407</v>
      </c>
      <c r="AQ45" s="68" t="str">
        <f t="shared" ca="1" si="10"/>
        <v>ไม่มีวันที่รับพัสดุ</v>
      </c>
      <c r="AR45" s="64"/>
      <c r="AS45" s="75"/>
      <c r="AT45" s="64"/>
      <c r="AY45" s="71"/>
      <c r="BC45" s="72"/>
      <c r="BD45" s="72"/>
      <c r="BE45" s="72"/>
      <c r="BL45" s="51"/>
      <c r="BM45" s="51"/>
      <c r="CB45" s="73"/>
      <c r="CC45" s="10"/>
      <c r="CE45" s="10"/>
      <c r="CF45" s="10"/>
      <c r="CK45" s="74" t="s">
        <v>190</v>
      </c>
      <c r="CQ45" s="71"/>
    </row>
    <row r="46" spans="2:95" s="70" customFormat="1" ht="24" customHeight="1">
      <c r="B46" s="54">
        <v>40</v>
      </c>
      <c r="C46" s="55" t="s">
        <v>19</v>
      </c>
      <c r="D46" s="56" t="s">
        <v>151</v>
      </c>
      <c r="E46" s="56" t="s">
        <v>408</v>
      </c>
      <c r="F46" s="57" t="s">
        <v>409</v>
      </c>
      <c r="G46" s="58" t="s">
        <v>408</v>
      </c>
      <c r="H46" s="57">
        <v>2171240</v>
      </c>
      <c r="I46" s="57" t="s">
        <v>410</v>
      </c>
      <c r="J46" s="57" t="s">
        <v>411</v>
      </c>
      <c r="K46" s="59" t="s">
        <v>16</v>
      </c>
      <c r="L46" s="60"/>
      <c r="M46" s="61">
        <v>27500</v>
      </c>
      <c r="N46" s="62" t="s">
        <v>14</v>
      </c>
      <c r="O46" s="62" t="s">
        <v>14</v>
      </c>
      <c r="P46" s="63" t="s">
        <v>14</v>
      </c>
      <c r="Q46" s="64"/>
      <c r="R46" s="63" t="s">
        <v>14</v>
      </c>
      <c r="S46" s="62" t="s">
        <v>14</v>
      </c>
      <c r="T46" s="64"/>
      <c r="U46" s="62" t="s">
        <v>14</v>
      </c>
      <c r="V46" s="66" t="s">
        <v>412</v>
      </c>
      <c r="W46" s="64">
        <v>41088</v>
      </c>
      <c r="X46" s="66" t="s">
        <v>20</v>
      </c>
      <c r="Y46" s="54" t="str">
        <f>IF($X46="","",VLOOKUP($X46,Variable!$AC$3:$AH$100,2,0))</f>
        <v>วก.11</v>
      </c>
      <c r="Z46" s="54" t="str">
        <f>IF($X46="","",VLOOKUP($X46,Variable!$AC$3:$AH$100,3,0))</f>
        <v>-</v>
      </c>
      <c r="AA46" s="54" t="str">
        <f>IF($X46="","",VLOOKUP($X46,Variable!$AC$3:$AH$100,4,0))</f>
        <v>-</v>
      </c>
      <c r="AB46" s="54" t="str">
        <f>IF($X46="","",VLOOKUP($X46,Variable!$AC$3:$AH$100,5,0))</f>
        <v>-</v>
      </c>
      <c r="AC46" s="54" t="str">
        <f>IF($X46="","",VLOOKUP($X46,Variable!$AC$3:$AH$100,6,0))</f>
        <v>อปฟ.</v>
      </c>
      <c r="AD46" s="66" t="s">
        <v>49</v>
      </c>
      <c r="AE46" s="54" t="str">
        <f t="shared" si="11"/>
        <v>หปอ-ค</v>
      </c>
      <c r="AF46" s="54" t="str">
        <f t="shared" si="12"/>
        <v>หปอ-ค</v>
      </c>
      <c r="AG46" s="54" t="str">
        <f t="shared" si="13"/>
        <v>กสป-ค.</v>
      </c>
      <c r="AH46" s="54" t="str">
        <f t="shared" si="14"/>
        <v>-</v>
      </c>
      <c r="AI46" s="54" t="str">
        <f t="shared" si="15"/>
        <v>อปฟ.</v>
      </c>
      <c r="AJ46" s="66" t="s">
        <v>49</v>
      </c>
      <c r="AK46" s="54" t="str">
        <f t="shared" si="16"/>
        <v>หปอ-ค</v>
      </c>
      <c r="AL46" s="54" t="str">
        <f t="shared" si="17"/>
        <v>หปอ-ค</v>
      </c>
      <c r="AM46" s="54" t="str">
        <f t="shared" si="18"/>
        <v>กสป-ค.</v>
      </c>
      <c r="AN46" s="54" t="str">
        <f t="shared" si="19"/>
        <v>-</v>
      </c>
      <c r="AO46" s="54" t="str">
        <f t="shared" si="20"/>
        <v>อปฟ.</v>
      </c>
      <c r="AP46" s="67" t="s">
        <v>413</v>
      </c>
      <c r="AQ46" s="68" t="str">
        <f t="shared" ca="1" si="10"/>
        <v>ไม่มีวันที่รับพัสดุ</v>
      </c>
      <c r="AR46" s="64"/>
      <c r="AS46" s="75"/>
      <c r="AT46" s="64"/>
      <c r="AY46" s="71"/>
      <c r="BA46" s="10"/>
      <c r="BB46" s="10"/>
      <c r="BC46" s="10"/>
      <c r="BD46" s="10"/>
      <c r="BE46" s="72"/>
      <c r="BL46" s="51"/>
      <c r="BM46" s="51"/>
      <c r="BY46" s="10"/>
      <c r="CB46" s="73"/>
      <c r="CC46" s="10"/>
      <c r="CE46" s="10"/>
      <c r="CF46" s="10"/>
      <c r="CK46" s="74" t="s">
        <v>199</v>
      </c>
      <c r="CQ46" s="71"/>
    </row>
    <row r="47" spans="2:95" s="70" customFormat="1" ht="24" customHeight="1">
      <c r="B47" s="54">
        <v>41</v>
      </c>
      <c r="C47" s="55" t="s">
        <v>19</v>
      </c>
      <c r="D47" s="56" t="s">
        <v>151</v>
      </c>
      <c r="E47" s="56" t="s">
        <v>408</v>
      </c>
      <c r="F47" s="57" t="s">
        <v>414</v>
      </c>
      <c r="G47" s="58" t="s">
        <v>408</v>
      </c>
      <c r="H47" s="57">
        <v>2171241</v>
      </c>
      <c r="I47" s="57" t="s">
        <v>410</v>
      </c>
      <c r="J47" s="57" t="s">
        <v>411</v>
      </c>
      <c r="K47" s="59" t="s">
        <v>16</v>
      </c>
      <c r="L47" s="60"/>
      <c r="M47" s="61">
        <v>27500</v>
      </c>
      <c r="N47" s="62" t="s">
        <v>14</v>
      </c>
      <c r="O47" s="62" t="s">
        <v>14</v>
      </c>
      <c r="P47" s="63" t="s">
        <v>14</v>
      </c>
      <c r="Q47" s="64"/>
      <c r="R47" s="63" t="s">
        <v>14</v>
      </c>
      <c r="S47" s="62" t="s">
        <v>14</v>
      </c>
      <c r="T47" s="64"/>
      <c r="U47" s="62" t="s">
        <v>14</v>
      </c>
      <c r="V47" s="66" t="s">
        <v>415</v>
      </c>
      <c r="W47" s="64">
        <v>41088</v>
      </c>
      <c r="X47" s="66" t="s">
        <v>20</v>
      </c>
      <c r="Y47" s="54" t="str">
        <f>IF($X47="","",VLOOKUP($X47,Variable!$AC$3:$AH$100,2,0))</f>
        <v>วก.11</v>
      </c>
      <c r="Z47" s="54" t="str">
        <f>IF($X47="","",VLOOKUP($X47,Variable!$AC$3:$AH$100,3,0))</f>
        <v>-</v>
      </c>
      <c r="AA47" s="54" t="str">
        <f>IF($X47="","",VLOOKUP($X47,Variable!$AC$3:$AH$100,4,0))</f>
        <v>-</v>
      </c>
      <c r="AB47" s="54" t="str">
        <f>IF($X47="","",VLOOKUP($X47,Variable!$AC$3:$AH$100,5,0))</f>
        <v>-</v>
      </c>
      <c r="AC47" s="54" t="str">
        <f>IF($X47="","",VLOOKUP($X47,Variable!$AC$3:$AH$100,6,0))</f>
        <v>อปฟ.</v>
      </c>
      <c r="AD47" s="66" t="s">
        <v>49</v>
      </c>
      <c r="AE47" s="54" t="str">
        <f t="shared" si="11"/>
        <v>หปอ-ค</v>
      </c>
      <c r="AF47" s="54" t="str">
        <f t="shared" si="12"/>
        <v>หปอ-ค</v>
      </c>
      <c r="AG47" s="54" t="str">
        <f t="shared" si="13"/>
        <v>กสป-ค.</v>
      </c>
      <c r="AH47" s="54" t="str">
        <f t="shared" si="14"/>
        <v>-</v>
      </c>
      <c r="AI47" s="54" t="str">
        <f t="shared" si="15"/>
        <v>อปฟ.</v>
      </c>
      <c r="AJ47" s="66" t="s">
        <v>49</v>
      </c>
      <c r="AK47" s="54" t="str">
        <f t="shared" si="16"/>
        <v>หปอ-ค</v>
      </c>
      <c r="AL47" s="54" t="str">
        <f t="shared" si="17"/>
        <v>หปอ-ค</v>
      </c>
      <c r="AM47" s="54" t="str">
        <f t="shared" si="18"/>
        <v>กสป-ค.</v>
      </c>
      <c r="AN47" s="54" t="str">
        <f t="shared" si="19"/>
        <v>-</v>
      </c>
      <c r="AO47" s="54" t="str">
        <f t="shared" si="20"/>
        <v>อปฟ.</v>
      </c>
      <c r="AP47" s="67" t="s">
        <v>416</v>
      </c>
      <c r="AQ47" s="68" t="str">
        <f t="shared" ca="1" si="10"/>
        <v>ไม่มีวันที่รับพัสดุ</v>
      </c>
      <c r="AR47" s="64"/>
      <c r="AS47" s="75"/>
      <c r="AT47" s="64"/>
      <c r="AY47" s="71"/>
      <c r="BA47" s="10"/>
      <c r="BB47" s="10"/>
      <c r="BC47" s="10"/>
      <c r="BD47" s="10"/>
      <c r="BE47" s="72"/>
      <c r="BL47" s="51"/>
      <c r="BM47" s="51"/>
      <c r="BY47" s="10"/>
      <c r="CB47" s="73"/>
      <c r="CC47" s="10"/>
      <c r="CE47" s="10"/>
      <c r="CF47" s="10"/>
      <c r="CK47" s="74" t="s">
        <v>610</v>
      </c>
      <c r="CQ47" s="71"/>
    </row>
    <row r="48" spans="2:95" s="70" customFormat="1" ht="24" customHeight="1">
      <c r="B48" s="54">
        <v>42</v>
      </c>
      <c r="C48" s="55" t="s">
        <v>19</v>
      </c>
      <c r="D48" s="56" t="s">
        <v>151</v>
      </c>
      <c r="E48" s="56" t="s">
        <v>408</v>
      </c>
      <c r="F48" s="57" t="s">
        <v>417</v>
      </c>
      <c r="G48" s="58" t="s">
        <v>408</v>
      </c>
      <c r="H48" s="57">
        <v>2171201</v>
      </c>
      <c r="I48" s="57" t="s">
        <v>410</v>
      </c>
      <c r="J48" s="57" t="s">
        <v>411</v>
      </c>
      <c r="K48" s="59" t="s">
        <v>16</v>
      </c>
      <c r="L48" s="60"/>
      <c r="M48" s="61">
        <v>5009</v>
      </c>
      <c r="N48" s="62" t="s">
        <v>14</v>
      </c>
      <c r="O48" s="62" t="s">
        <v>14</v>
      </c>
      <c r="P48" s="63" t="s">
        <v>14</v>
      </c>
      <c r="Q48" s="64"/>
      <c r="R48" s="63" t="s">
        <v>14</v>
      </c>
      <c r="S48" s="62" t="s">
        <v>14</v>
      </c>
      <c r="T48" s="64"/>
      <c r="U48" s="62" t="s">
        <v>14</v>
      </c>
      <c r="V48" s="66" t="s">
        <v>418</v>
      </c>
      <c r="W48" s="64">
        <v>40396</v>
      </c>
      <c r="X48" s="66" t="s">
        <v>33</v>
      </c>
      <c r="Y48" s="54" t="str">
        <f>IF($X48="","",VLOOKUP($X48,Variable!$AC$3:$AH$100,2,0))</f>
        <v>วศ.10</v>
      </c>
      <c r="Z48" s="54" t="str">
        <f>IF($X48="","",VLOOKUP($X48,Variable!$AC$3:$AH$100,3,0))</f>
        <v>-</v>
      </c>
      <c r="AA48" s="54" t="str">
        <f>IF($X48="","",VLOOKUP($X48,Variable!$AC$3:$AH$100,4,0))</f>
        <v>-</v>
      </c>
      <c r="AB48" s="54" t="str">
        <f>IF($X48="","",VLOOKUP($X48,Variable!$AC$3:$AH$100,5,0))</f>
        <v>-</v>
      </c>
      <c r="AC48" s="54" t="str">
        <f>IF($X48="","",VLOOKUP($X48,Variable!$AC$3:$AH$100,6,0))</f>
        <v>อปฟ.</v>
      </c>
      <c r="AD48" s="66" t="s">
        <v>49</v>
      </c>
      <c r="AE48" s="54" t="str">
        <f t="shared" si="11"/>
        <v>หปอ-ค</v>
      </c>
      <c r="AF48" s="54" t="str">
        <f t="shared" si="12"/>
        <v>หปอ-ค</v>
      </c>
      <c r="AG48" s="54" t="str">
        <f t="shared" si="13"/>
        <v>กสป-ค.</v>
      </c>
      <c r="AH48" s="54" t="str">
        <f t="shared" si="14"/>
        <v>-</v>
      </c>
      <c r="AI48" s="54" t="str">
        <f t="shared" si="15"/>
        <v>อปฟ.</v>
      </c>
      <c r="AJ48" s="66" t="s">
        <v>49</v>
      </c>
      <c r="AK48" s="54" t="str">
        <f t="shared" si="16"/>
        <v>หปอ-ค</v>
      </c>
      <c r="AL48" s="54" t="str">
        <f t="shared" si="17"/>
        <v>หปอ-ค</v>
      </c>
      <c r="AM48" s="54" t="str">
        <f t="shared" si="18"/>
        <v>กสป-ค.</v>
      </c>
      <c r="AN48" s="54" t="str">
        <f t="shared" si="19"/>
        <v>-</v>
      </c>
      <c r="AO48" s="54" t="str">
        <f t="shared" si="20"/>
        <v>อปฟ.</v>
      </c>
      <c r="AP48" s="67" t="s">
        <v>419</v>
      </c>
      <c r="AQ48" s="68" t="str">
        <f t="shared" ca="1" si="10"/>
        <v>ไม่มีวันที่รับพัสดุ</v>
      </c>
      <c r="AR48" s="64"/>
      <c r="AS48" s="75"/>
      <c r="AT48" s="64"/>
      <c r="AY48" s="71"/>
      <c r="BC48" s="72"/>
      <c r="BD48" s="72"/>
      <c r="BE48" s="72"/>
      <c r="BL48" s="51"/>
      <c r="BM48" s="51"/>
      <c r="BY48" s="10"/>
      <c r="CB48" s="73"/>
      <c r="CC48" s="10"/>
      <c r="CE48" s="10"/>
      <c r="CF48" s="10"/>
      <c r="CK48" s="74" t="s">
        <v>615</v>
      </c>
      <c r="CQ48" s="71"/>
    </row>
    <row r="49" spans="2:95" s="70" customFormat="1" ht="24" customHeight="1">
      <c r="B49" s="54">
        <v>43</v>
      </c>
      <c r="C49" s="55" t="s">
        <v>19</v>
      </c>
      <c r="D49" s="56" t="s">
        <v>420</v>
      </c>
      <c r="E49" s="56" t="s">
        <v>421</v>
      </c>
      <c r="F49" s="57" t="s">
        <v>422</v>
      </c>
      <c r="G49" s="58" t="s">
        <v>423</v>
      </c>
      <c r="H49" s="57" t="s">
        <v>424</v>
      </c>
      <c r="I49" s="57" t="s">
        <v>425</v>
      </c>
      <c r="J49" s="57" t="s">
        <v>426</v>
      </c>
      <c r="K49" s="59" t="s">
        <v>427</v>
      </c>
      <c r="L49" s="60"/>
      <c r="M49" s="61">
        <v>5900</v>
      </c>
      <c r="N49" s="62" t="s">
        <v>14</v>
      </c>
      <c r="O49" s="62" t="s">
        <v>14</v>
      </c>
      <c r="P49" s="63" t="s">
        <v>14</v>
      </c>
      <c r="Q49" s="64"/>
      <c r="R49" s="63" t="s">
        <v>14</v>
      </c>
      <c r="S49" s="62" t="s">
        <v>14</v>
      </c>
      <c r="T49" s="64"/>
      <c r="U49" s="62" t="s">
        <v>14</v>
      </c>
      <c r="V49" s="66" t="s">
        <v>428</v>
      </c>
      <c r="W49" s="64">
        <v>40396</v>
      </c>
      <c r="X49" s="66" t="s">
        <v>33</v>
      </c>
      <c r="Y49" s="54" t="str">
        <f>IF($X49="","",VLOOKUP($X49,Variable!$AC$3:$AH$100,2,0))</f>
        <v>วศ.10</v>
      </c>
      <c r="Z49" s="54" t="str">
        <f>IF($X49="","",VLOOKUP($X49,Variable!$AC$3:$AH$100,3,0))</f>
        <v>-</v>
      </c>
      <c r="AA49" s="54" t="str">
        <f>IF($X49="","",VLOOKUP($X49,Variable!$AC$3:$AH$100,4,0))</f>
        <v>-</v>
      </c>
      <c r="AB49" s="54" t="str">
        <f>IF($X49="","",VLOOKUP($X49,Variable!$AC$3:$AH$100,5,0))</f>
        <v>-</v>
      </c>
      <c r="AC49" s="54" t="str">
        <f>IF($X49="","",VLOOKUP($X49,Variable!$AC$3:$AH$100,6,0))</f>
        <v>อปฟ.</v>
      </c>
      <c r="AD49" s="66" t="s">
        <v>49</v>
      </c>
      <c r="AE49" s="54" t="str">
        <f t="shared" si="11"/>
        <v>หปอ-ค</v>
      </c>
      <c r="AF49" s="54" t="str">
        <f t="shared" si="12"/>
        <v>หปอ-ค</v>
      </c>
      <c r="AG49" s="54" t="str">
        <f t="shared" si="13"/>
        <v>กสป-ค.</v>
      </c>
      <c r="AH49" s="54" t="str">
        <f t="shared" si="14"/>
        <v>-</v>
      </c>
      <c r="AI49" s="54" t="str">
        <f t="shared" si="15"/>
        <v>อปฟ.</v>
      </c>
      <c r="AJ49" s="66" t="s">
        <v>49</v>
      </c>
      <c r="AK49" s="54" t="str">
        <f t="shared" si="16"/>
        <v>หปอ-ค</v>
      </c>
      <c r="AL49" s="54" t="str">
        <f t="shared" si="17"/>
        <v>หปอ-ค</v>
      </c>
      <c r="AM49" s="54" t="str">
        <f t="shared" si="18"/>
        <v>กสป-ค.</v>
      </c>
      <c r="AN49" s="54" t="str">
        <f t="shared" si="19"/>
        <v>-</v>
      </c>
      <c r="AO49" s="54" t="str">
        <f t="shared" si="20"/>
        <v>อปฟ.</v>
      </c>
      <c r="AP49" s="67" t="s">
        <v>429</v>
      </c>
      <c r="AQ49" s="68" t="str">
        <f t="shared" ca="1" si="10"/>
        <v>ไม่มีวันที่รับพัสดุ</v>
      </c>
      <c r="AR49" s="64"/>
      <c r="AS49" s="75"/>
      <c r="AT49" s="64"/>
      <c r="AY49" s="71"/>
      <c r="BC49" s="72"/>
      <c r="BD49" s="72"/>
      <c r="BE49" s="72"/>
      <c r="BL49" s="51"/>
      <c r="BM49" s="51"/>
      <c r="CB49" s="73"/>
      <c r="CC49" s="10"/>
      <c r="CE49" s="10"/>
      <c r="CF49" s="10"/>
      <c r="CK49" s="74" t="s">
        <v>203</v>
      </c>
      <c r="CQ49" s="71"/>
    </row>
    <row r="50" spans="2:95" s="70" customFormat="1" ht="24" customHeight="1">
      <c r="B50" s="54">
        <v>44</v>
      </c>
      <c r="C50" s="55" t="s">
        <v>19</v>
      </c>
      <c r="D50" s="56" t="s">
        <v>420</v>
      </c>
      <c r="E50" s="56" t="s">
        <v>421</v>
      </c>
      <c r="F50" s="57" t="s">
        <v>430</v>
      </c>
      <c r="G50" s="58" t="s">
        <v>423</v>
      </c>
      <c r="H50" s="57" t="s">
        <v>431</v>
      </c>
      <c r="I50" s="57" t="s">
        <v>425</v>
      </c>
      <c r="J50" s="57" t="s">
        <v>426</v>
      </c>
      <c r="K50" s="59" t="s">
        <v>427</v>
      </c>
      <c r="L50" s="60"/>
      <c r="M50" s="61">
        <v>5900</v>
      </c>
      <c r="N50" s="62" t="s">
        <v>14</v>
      </c>
      <c r="O50" s="62" t="s">
        <v>14</v>
      </c>
      <c r="P50" s="63" t="s">
        <v>14</v>
      </c>
      <c r="Q50" s="64"/>
      <c r="R50" s="63" t="s">
        <v>14</v>
      </c>
      <c r="S50" s="62" t="s">
        <v>14</v>
      </c>
      <c r="T50" s="64"/>
      <c r="U50" s="62" t="s">
        <v>14</v>
      </c>
      <c r="V50" s="66" t="s">
        <v>432</v>
      </c>
      <c r="W50" s="64">
        <v>40396</v>
      </c>
      <c r="X50" s="66" t="s">
        <v>33</v>
      </c>
      <c r="Y50" s="54" t="str">
        <f>IF($X50="","",VLOOKUP($X50,Variable!$AC$3:$AH$100,2,0))</f>
        <v>วศ.10</v>
      </c>
      <c r="Z50" s="54" t="str">
        <f>IF($X50="","",VLOOKUP($X50,Variable!$AC$3:$AH$100,3,0))</f>
        <v>-</v>
      </c>
      <c r="AA50" s="54" t="str">
        <f>IF($X50="","",VLOOKUP($X50,Variable!$AC$3:$AH$100,4,0))</f>
        <v>-</v>
      </c>
      <c r="AB50" s="54" t="str">
        <f>IF($X50="","",VLOOKUP($X50,Variable!$AC$3:$AH$100,5,0))</f>
        <v>-</v>
      </c>
      <c r="AC50" s="54" t="str">
        <f>IF($X50="","",VLOOKUP($X50,Variable!$AC$3:$AH$100,6,0))</f>
        <v>อปฟ.</v>
      </c>
      <c r="AD50" s="66" t="s">
        <v>49</v>
      </c>
      <c r="AE50" s="54" t="str">
        <f t="shared" si="11"/>
        <v>หปอ-ค</v>
      </c>
      <c r="AF50" s="54" t="str">
        <f t="shared" si="12"/>
        <v>หปอ-ค</v>
      </c>
      <c r="AG50" s="54" t="str">
        <f t="shared" si="13"/>
        <v>กสป-ค.</v>
      </c>
      <c r="AH50" s="54" t="str">
        <f t="shared" si="14"/>
        <v>-</v>
      </c>
      <c r="AI50" s="54" t="str">
        <f t="shared" si="15"/>
        <v>อปฟ.</v>
      </c>
      <c r="AJ50" s="66" t="s">
        <v>49</v>
      </c>
      <c r="AK50" s="54" t="str">
        <f t="shared" si="16"/>
        <v>หปอ-ค</v>
      </c>
      <c r="AL50" s="54" t="str">
        <f t="shared" si="17"/>
        <v>หปอ-ค</v>
      </c>
      <c r="AM50" s="54" t="str">
        <f t="shared" si="18"/>
        <v>กสป-ค.</v>
      </c>
      <c r="AN50" s="54" t="str">
        <f t="shared" si="19"/>
        <v>-</v>
      </c>
      <c r="AO50" s="54" t="str">
        <f t="shared" si="20"/>
        <v>อปฟ.</v>
      </c>
      <c r="AP50" s="67" t="s">
        <v>433</v>
      </c>
      <c r="AQ50" s="68" t="str">
        <f t="shared" ca="1" si="10"/>
        <v>ไม่มีวันที่รับพัสดุ</v>
      </c>
      <c r="AR50" s="64"/>
      <c r="AS50" s="75"/>
      <c r="AT50" s="64"/>
      <c r="AY50" s="71"/>
      <c r="BA50" s="10"/>
      <c r="BB50" s="10"/>
      <c r="BC50" s="10"/>
      <c r="BD50" s="10"/>
      <c r="BE50" s="72"/>
      <c r="BL50" s="51"/>
      <c r="BM50" s="51"/>
      <c r="CB50" s="73"/>
      <c r="CC50" s="10"/>
      <c r="CE50" s="10"/>
      <c r="CF50" s="10"/>
      <c r="CK50" s="74" t="s">
        <v>587</v>
      </c>
      <c r="CQ50" s="71"/>
    </row>
    <row r="51" spans="2:95" s="70" customFormat="1" ht="24" customHeight="1">
      <c r="B51" s="54">
        <v>45</v>
      </c>
      <c r="C51" s="55" t="s">
        <v>19</v>
      </c>
      <c r="D51" s="56" t="s">
        <v>265</v>
      </c>
      <c r="E51" s="56" t="s">
        <v>434</v>
      </c>
      <c r="F51" s="57" t="s">
        <v>435</v>
      </c>
      <c r="G51" s="58" t="s">
        <v>436</v>
      </c>
      <c r="H51" s="57">
        <v>171391</v>
      </c>
      <c r="I51" s="57" t="s">
        <v>437</v>
      </c>
      <c r="J51" s="57" t="s">
        <v>438</v>
      </c>
      <c r="K51" s="59" t="s">
        <v>439</v>
      </c>
      <c r="L51" s="60"/>
      <c r="M51" s="61">
        <v>28700</v>
      </c>
      <c r="N51" s="62" t="s">
        <v>14</v>
      </c>
      <c r="O51" s="62" t="s">
        <v>14</v>
      </c>
      <c r="P51" s="63" t="s">
        <v>14</v>
      </c>
      <c r="Q51" s="64"/>
      <c r="R51" s="63" t="s">
        <v>14</v>
      </c>
      <c r="S51" s="62" t="s">
        <v>14</v>
      </c>
      <c r="T51" s="64"/>
      <c r="U51" s="62" t="s">
        <v>14</v>
      </c>
      <c r="V51" s="66" t="s">
        <v>440</v>
      </c>
      <c r="W51" s="64">
        <v>40396</v>
      </c>
      <c r="X51" s="66" t="s">
        <v>33</v>
      </c>
      <c r="Y51" s="54" t="str">
        <f>IF($X51="","",VLOOKUP($X51,Variable!$AC$3:$AH$100,2,0))</f>
        <v>วศ.10</v>
      </c>
      <c r="Z51" s="54" t="str">
        <f>IF($X51="","",VLOOKUP($X51,Variable!$AC$3:$AH$100,3,0))</f>
        <v>-</v>
      </c>
      <c r="AA51" s="54" t="str">
        <f>IF($X51="","",VLOOKUP($X51,Variable!$AC$3:$AH$100,4,0))</f>
        <v>-</v>
      </c>
      <c r="AB51" s="54" t="str">
        <f>IF($X51="","",VLOOKUP($X51,Variable!$AC$3:$AH$100,5,0))</f>
        <v>-</v>
      </c>
      <c r="AC51" s="54" t="str">
        <f>IF($X51="","",VLOOKUP($X51,Variable!$AC$3:$AH$100,6,0))</f>
        <v>อปฟ.</v>
      </c>
      <c r="AD51" s="66" t="s">
        <v>49</v>
      </c>
      <c r="AE51" s="54" t="str">
        <f t="shared" si="11"/>
        <v>หปอ-ค</v>
      </c>
      <c r="AF51" s="54" t="str">
        <f t="shared" si="12"/>
        <v>หปอ-ค</v>
      </c>
      <c r="AG51" s="54" t="str">
        <f t="shared" si="13"/>
        <v>กสป-ค.</v>
      </c>
      <c r="AH51" s="54" t="str">
        <f t="shared" si="14"/>
        <v>-</v>
      </c>
      <c r="AI51" s="54" t="str">
        <f t="shared" si="15"/>
        <v>อปฟ.</v>
      </c>
      <c r="AJ51" s="66" t="s">
        <v>49</v>
      </c>
      <c r="AK51" s="54" t="str">
        <f t="shared" si="16"/>
        <v>หปอ-ค</v>
      </c>
      <c r="AL51" s="54" t="str">
        <f t="shared" si="17"/>
        <v>หปอ-ค</v>
      </c>
      <c r="AM51" s="54" t="str">
        <f t="shared" si="18"/>
        <v>กสป-ค.</v>
      </c>
      <c r="AN51" s="54" t="str">
        <f t="shared" si="19"/>
        <v>-</v>
      </c>
      <c r="AO51" s="54" t="str">
        <f t="shared" si="20"/>
        <v>อปฟ.</v>
      </c>
      <c r="AP51" s="67" t="s">
        <v>441</v>
      </c>
      <c r="AQ51" s="68" t="str">
        <f t="shared" ca="1" si="10"/>
        <v>ไม่มีวันที่รับพัสดุ</v>
      </c>
      <c r="AR51" s="64"/>
      <c r="AS51" s="75"/>
      <c r="AT51" s="64"/>
      <c r="AY51" s="71"/>
      <c r="BC51" s="72"/>
      <c r="BD51" s="72"/>
      <c r="BE51" s="72"/>
      <c r="BL51" s="51"/>
      <c r="BM51" s="51"/>
      <c r="BY51" s="10"/>
      <c r="CB51" s="73"/>
      <c r="CC51" s="10"/>
      <c r="CE51" s="10"/>
      <c r="CF51" s="10"/>
      <c r="CK51" s="10" t="s">
        <v>749</v>
      </c>
      <c r="CQ51" s="71"/>
    </row>
    <row r="52" spans="2:95" s="70" customFormat="1" ht="24" customHeight="1">
      <c r="B52" s="54">
        <v>46</v>
      </c>
      <c r="C52" s="55" t="s">
        <v>19</v>
      </c>
      <c r="D52" s="56" t="s">
        <v>265</v>
      </c>
      <c r="E52" s="56" t="s">
        <v>434</v>
      </c>
      <c r="F52" s="57" t="s">
        <v>442</v>
      </c>
      <c r="G52" s="58" t="s">
        <v>436</v>
      </c>
      <c r="H52" s="57">
        <v>171392</v>
      </c>
      <c r="I52" s="57" t="s">
        <v>437</v>
      </c>
      <c r="J52" s="57" t="s">
        <v>438</v>
      </c>
      <c r="K52" s="59" t="s">
        <v>439</v>
      </c>
      <c r="L52" s="60"/>
      <c r="M52" s="61">
        <v>28700</v>
      </c>
      <c r="N52" s="62" t="s">
        <v>14</v>
      </c>
      <c r="O52" s="62" t="s">
        <v>14</v>
      </c>
      <c r="P52" s="63" t="s">
        <v>14</v>
      </c>
      <c r="Q52" s="64"/>
      <c r="R52" s="63" t="s">
        <v>14</v>
      </c>
      <c r="S52" s="62" t="s">
        <v>14</v>
      </c>
      <c r="T52" s="64"/>
      <c r="U52" s="62" t="s">
        <v>14</v>
      </c>
      <c r="V52" s="66" t="s">
        <v>443</v>
      </c>
      <c r="W52" s="64">
        <v>40396</v>
      </c>
      <c r="X52" s="66" t="s">
        <v>33</v>
      </c>
      <c r="Y52" s="54" t="str">
        <f>IF($X52="","",VLOOKUP($X52,Variable!$AC$3:$AH$100,2,0))</f>
        <v>วศ.10</v>
      </c>
      <c r="Z52" s="54" t="str">
        <f>IF($X52="","",VLOOKUP($X52,Variable!$AC$3:$AH$100,3,0))</f>
        <v>-</v>
      </c>
      <c r="AA52" s="54" t="str">
        <f>IF($X52="","",VLOOKUP($X52,Variable!$AC$3:$AH$100,4,0))</f>
        <v>-</v>
      </c>
      <c r="AB52" s="54" t="str">
        <f>IF($X52="","",VLOOKUP($X52,Variable!$AC$3:$AH$100,5,0))</f>
        <v>-</v>
      </c>
      <c r="AC52" s="54" t="str">
        <f>IF($X52="","",VLOOKUP($X52,Variable!$AC$3:$AH$100,6,0))</f>
        <v>อปฟ.</v>
      </c>
      <c r="AD52" s="66" t="s">
        <v>49</v>
      </c>
      <c r="AE52" s="54" t="str">
        <f t="shared" si="11"/>
        <v>หปอ-ค</v>
      </c>
      <c r="AF52" s="54" t="str">
        <f t="shared" si="12"/>
        <v>หปอ-ค</v>
      </c>
      <c r="AG52" s="54" t="str">
        <f t="shared" si="13"/>
        <v>กสป-ค.</v>
      </c>
      <c r="AH52" s="54" t="str">
        <f t="shared" si="14"/>
        <v>-</v>
      </c>
      <c r="AI52" s="54" t="str">
        <f t="shared" si="15"/>
        <v>อปฟ.</v>
      </c>
      <c r="AJ52" s="66" t="s">
        <v>49</v>
      </c>
      <c r="AK52" s="54" t="str">
        <f t="shared" si="16"/>
        <v>หปอ-ค</v>
      </c>
      <c r="AL52" s="54" t="str">
        <f t="shared" si="17"/>
        <v>หปอ-ค</v>
      </c>
      <c r="AM52" s="54" t="str">
        <f t="shared" si="18"/>
        <v>กสป-ค.</v>
      </c>
      <c r="AN52" s="54" t="str">
        <f t="shared" si="19"/>
        <v>-</v>
      </c>
      <c r="AO52" s="54" t="str">
        <f t="shared" si="20"/>
        <v>อปฟ.</v>
      </c>
      <c r="AP52" s="67" t="s">
        <v>444</v>
      </c>
      <c r="AQ52" s="68" t="str">
        <f t="shared" ca="1" si="10"/>
        <v>ไม่มีวันที่รับพัสดุ</v>
      </c>
      <c r="AR52" s="64"/>
      <c r="AS52" s="75"/>
      <c r="AT52" s="64"/>
      <c r="AY52" s="71"/>
      <c r="BC52" s="72"/>
      <c r="BD52" s="72"/>
      <c r="BE52" s="72"/>
      <c r="BL52" s="51"/>
      <c r="BM52" s="51"/>
      <c r="BY52" s="10"/>
      <c r="CB52" s="73"/>
      <c r="CC52" s="10"/>
      <c r="CE52" s="10"/>
      <c r="CF52" s="10"/>
      <c r="CK52" s="74" t="s">
        <v>946</v>
      </c>
      <c r="CQ52" s="71"/>
    </row>
    <row r="53" spans="2:95" s="70" customFormat="1" ht="24" customHeight="1">
      <c r="B53" s="54">
        <v>47</v>
      </c>
      <c r="C53" s="55" t="s">
        <v>19</v>
      </c>
      <c r="D53" s="56" t="s">
        <v>151</v>
      </c>
      <c r="E53" s="56" t="s">
        <v>445</v>
      </c>
      <c r="F53" s="57" t="s">
        <v>446</v>
      </c>
      <c r="G53" s="58" t="s">
        <v>447</v>
      </c>
      <c r="H53" s="57">
        <v>64230444</v>
      </c>
      <c r="I53" s="57" t="s">
        <v>252</v>
      </c>
      <c r="J53" s="57">
        <v>87</v>
      </c>
      <c r="K53" s="59" t="s">
        <v>448</v>
      </c>
      <c r="L53" s="60"/>
      <c r="M53" s="61">
        <v>10000</v>
      </c>
      <c r="N53" s="62" t="s">
        <v>14</v>
      </c>
      <c r="O53" s="62" t="s">
        <v>14</v>
      </c>
      <c r="P53" s="63" t="s">
        <v>14</v>
      </c>
      <c r="Q53" s="64"/>
      <c r="R53" s="63" t="s">
        <v>14</v>
      </c>
      <c r="S53" s="62" t="s">
        <v>14</v>
      </c>
      <c r="T53" s="64"/>
      <c r="U53" s="62" t="s">
        <v>14</v>
      </c>
      <c r="V53" s="66" t="s">
        <v>449</v>
      </c>
      <c r="W53" s="64">
        <v>40396</v>
      </c>
      <c r="X53" s="66" t="s">
        <v>33</v>
      </c>
      <c r="Y53" s="54" t="str">
        <f>IF($X53="","",VLOOKUP($X53,Variable!$AC$3:$AH$100,2,0))</f>
        <v>วศ.10</v>
      </c>
      <c r="Z53" s="54" t="str">
        <f>IF($X53="","",VLOOKUP($X53,Variable!$AC$3:$AH$100,3,0))</f>
        <v>-</v>
      </c>
      <c r="AA53" s="54" t="str">
        <f>IF($X53="","",VLOOKUP($X53,Variable!$AC$3:$AH$100,4,0))</f>
        <v>-</v>
      </c>
      <c r="AB53" s="54" t="str">
        <f>IF($X53="","",VLOOKUP($X53,Variable!$AC$3:$AH$100,5,0))</f>
        <v>-</v>
      </c>
      <c r="AC53" s="54" t="str">
        <f>IF($X53="","",VLOOKUP($X53,Variable!$AC$3:$AH$100,6,0))</f>
        <v>อปฟ.</v>
      </c>
      <c r="AD53" s="66" t="s">
        <v>49</v>
      </c>
      <c r="AE53" s="54" t="str">
        <f t="shared" si="11"/>
        <v>หปอ-ค</v>
      </c>
      <c r="AF53" s="54" t="str">
        <f t="shared" si="12"/>
        <v>หปอ-ค</v>
      </c>
      <c r="AG53" s="54" t="str">
        <f t="shared" si="13"/>
        <v>กสป-ค.</v>
      </c>
      <c r="AH53" s="54" t="str">
        <f t="shared" si="14"/>
        <v>-</v>
      </c>
      <c r="AI53" s="54" t="str">
        <f t="shared" si="15"/>
        <v>อปฟ.</v>
      </c>
      <c r="AJ53" s="66" t="s">
        <v>49</v>
      </c>
      <c r="AK53" s="54" t="str">
        <f t="shared" si="16"/>
        <v>หปอ-ค</v>
      </c>
      <c r="AL53" s="54" t="str">
        <f t="shared" si="17"/>
        <v>หปอ-ค</v>
      </c>
      <c r="AM53" s="54" t="str">
        <f t="shared" si="18"/>
        <v>กสป-ค.</v>
      </c>
      <c r="AN53" s="54" t="str">
        <f t="shared" si="19"/>
        <v>-</v>
      </c>
      <c r="AO53" s="54" t="str">
        <f t="shared" si="20"/>
        <v>อปฟ.</v>
      </c>
      <c r="AP53" s="67" t="s">
        <v>450</v>
      </c>
      <c r="AQ53" s="68" t="str">
        <f t="shared" ca="1" si="10"/>
        <v>ไม่มีวันที่รับพัสดุ</v>
      </c>
      <c r="AR53" s="64"/>
      <c r="AS53" s="75"/>
      <c r="AT53" s="64"/>
      <c r="AY53" s="71"/>
      <c r="BC53" s="72"/>
      <c r="BD53" s="72"/>
      <c r="BE53" s="72"/>
      <c r="BL53" s="51"/>
      <c r="BM53" s="51"/>
      <c r="CB53" s="73"/>
      <c r="CC53" s="10"/>
      <c r="CE53" s="10"/>
      <c r="CF53" s="10"/>
      <c r="CK53" s="74" t="s">
        <v>212</v>
      </c>
      <c r="CQ53" s="71"/>
    </row>
    <row r="54" spans="2:95" s="70" customFormat="1" ht="24" customHeight="1">
      <c r="B54" s="54">
        <v>48</v>
      </c>
      <c r="C54" s="55" t="s">
        <v>19</v>
      </c>
      <c r="D54" s="56" t="s">
        <v>151</v>
      </c>
      <c r="E54" s="56" t="s">
        <v>445</v>
      </c>
      <c r="F54" s="57" t="s">
        <v>451</v>
      </c>
      <c r="G54" s="58" t="s">
        <v>447</v>
      </c>
      <c r="H54" s="57">
        <v>63240544</v>
      </c>
      <c r="I54" s="57" t="s">
        <v>252</v>
      </c>
      <c r="J54" s="57" t="s">
        <v>452</v>
      </c>
      <c r="K54" s="59" t="s">
        <v>448</v>
      </c>
      <c r="L54" s="60"/>
      <c r="M54" s="61">
        <v>10000</v>
      </c>
      <c r="N54" s="62" t="s">
        <v>14</v>
      </c>
      <c r="O54" s="62" t="s">
        <v>14</v>
      </c>
      <c r="P54" s="63" t="s">
        <v>14</v>
      </c>
      <c r="Q54" s="64"/>
      <c r="R54" s="63" t="s">
        <v>14</v>
      </c>
      <c r="S54" s="62" t="s">
        <v>14</v>
      </c>
      <c r="T54" s="64"/>
      <c r="U54" s="62" t="s">
        <v>14</v>
      </c>
      <c r="V54" s="66" t="s">
        <v>453</v>
      </c>
      <c r="W54" s="64">
        <v>41106</v>
      </c>
      <c r="X54" s="66" t="s">
        <v>86</v>
      </c>
      <c r="Y54" s="54" t="str">
        <f>IF($X54="","",VLOOKUP($X54,Variable!$AC$3:$AH$100,2,0))</f>
        <v>วศ.10</v>
      </c>
      <c r="Z54" s="54" t="str">
        <f>IF($X54="","",VLOOKUP($X54,Variable!$AC$3:$AH$100,3,0))</f>
        <v>-</v>
      </c>
      <c r="AA54" s="54" t="str">
        <f>IF($X54="","",VLOOKUP($X54,Variable!$AC$3:$AH$100,4,0))</f>
        <v>-</v>
      </c>
      <c r="AB54" s="54" t="str">
        <f>IF($X54="","",VLOOKUP($X54,Variable!$AC$3:$AH$100,5,0))</f>
        <v>-</v>
      </c>
      <c r="AC54" s="54" t="str">
        <f>IF($X54="","",VLOOKUP($X54,Variable!$AC$3:$AH$100,6,0))</f>
        <v>อปฟ.</v>
      </c>
      <c r="AD54" s="66" t="s">
        <v>49</v>
      </c>
      <c r="AE54" s="54" t="str">
        <f t="shared" si="11"/>
        <v>หปอ-ค</v>
      </c>
      <c r="AF54" s="54" t="str">
        <f t="shared" si="12"/>
        <v>หปอ-ค</v>
      </c>
      <c r="AG54" s="54" t="str">
        <f t="shared" si="13"/>
        <v>กสป-ค.</v>
      </c>
      <c r="AH54" s="54" t="str">
        <f t="shared" si="14"/>
        <v>-</v>
      </c>
      <c r="AI54" s="54" t="str">
        <f t="shared" si="15"/>
        <v>อปฟ.</v>
      </c>
      <c r="AJ54" s="66" t="s">
        <v>49</v>
      </c>
      <c r="AK54" s="54" t="str">
        <f t="shared" si="16"/>
        <v>หปอ-ค</v>
      </c>
      <c r="AL54" s="54" t="str">
        <f t="shared" si="17"/>
        <v>หปอ-ค</v>
      </c>
      <c r="AM54" s="54" t="str">
        <f t="shared" si="18"/>
        <v>กสป-ค.</v>
      </c>
      <c r="AN54" s="54" t="str">
        <f t="shared" si="19"/>
        <v>-</v>
      </c>
      <c r="AO54" s="54" t="str">
        <f t="shared" si="20"/>
        <v>อปฟ.</v>
      </c>
      <c r="AP54" s="67" t="s">
        <v>454</v>
      </c>
      <c r="AQ54" s="68" t="str">
        <f t="shared" ca="1" si="10"/>
        <v>ไม่มีวันที่รับพัสดุ</v>
      </c>
      <c r="AR54" s="64"/>
      <c r="AS54" s="75"/>
      <c r="AT54" s="64"/>
      <c r="AY54" s="71"/>
      <c r="BC54" s="72"/>
      <c r="BD54" s="72"/>
      <c r="BE54" s="72"/>
      <c r="BL54" s="51"/>
      <c r="BM54" s="51"/>
      <c r="BY54" s="10"/>
      <c r="CB54" s="73"/>
      <c r="CC54" s="10"/>
      <c r="CE54" s="10"/>
      <c r="CF54" s="10"/>
      <c r="CK54" s="74" t="s">
        <v>951</v>
      </c>
      <c r="CQ54" s="71"/>
    </row>
    <row r="55" spans="2:95" s="70" customFormat="1" ht="24" customHeight="1">
      <c r="B55" s="54">
        <v>49</v>
      </c>
      <c r="C55" s="55" t="s">
        <v>19</v>
      </c>
      <c r="D55" s="56" t="s">
        <v>151</v>
      </c>
      <c r="E55" s="56" t="s">
        <v>445</v>
      </c>
      <c r="F55" s="57" t="s">
        <v>455</v>
      </c>
      <c r="G55" s="58" t="s">
        <v>447</v>
      </c>
      <c r="H55" s="57">
        <v>63240546</v>
      </c>
      <c r="I55" s="57" t="s">
        <v>252</v>
      </c>
      <c r="J55" s="57" t="s">
        <v>452</v>
      </c>
      <c r="K55" s="59" t="s">
        <v>448</v>
      </c>
      <c r="L55" s="60"/>
      <c r="M55" s="61">
        <v>10000</v>
      </c>
      <c r="N55" s="62" t="s">
        <v>14</v>
      </c>
      <c r="O55" s="62" t="s">
        <v>14</v>
      </c>
      <c r="P55" s="63" t="s">
        <v>14</v>
      </c>
      <c r="Q55" s="64"/>
      <c r="R55" s="63" t="s">
        <v>14</v>
      </c>
      <c r="S55" s="62" t="s">
        <v>14</v>
      </c>
      <c r="T55" s="64"/>
      <c r="U55" s="62" t="s">
        <v>14</v>
      </c>
      <c r="V55" s="66" t="s">
        <v>453</v>
      </c>
      <c r="W55" s="64">
        <v>41106</v>
      </c>
      <c r="X55" s="66" t="s">
        <v>86</v>
      </c>
      <c r="Y55" s="54" t="str">
        <f>IF($X55="","",VLOOKUP($X55,Variable!$AC$3:$AH$100,2,0))</f>
        <v>วศ.10</v>
      </c>
      <c r="Z55" s="54" t="str">
        <f>IF($X55="","",VLOOKUP($X55,Variable!$AC$3:$AH$100,3,0))</f>
        <v>-</v>
      </c>
      <c r="AA55" s="54" t="str">
        <f>IF($X55="","",VLOOKUP($X55,Variable!$AC$3:$AH$100,4,0))</f>
        <v>-</v>
      </c>
      <c r="AB55" s="54" t="str">
        <f>IF($X55="","",VLOOKUP($X55,Variable!$AC$3:$AH$100,5,0))</f>
        <v>-</v>
      </c>
      <c r="AC55" s="54" t="str">
        <f>IF($X55="","",VLOOKUP($X55,Variable!$AC$3:$AH$100,6,0))</f>
        <v>อปฟ.</v>
      </c>
      <c r="AD55" s="66" t="s">
        <v>49</v>
      </c>
      <c r="AE55" s="54" t="str">
        <f t="shared" si="11"/>
        <v>หปอ-ค</v>
      </c>
      <c r="AF55" s="54" t="str">
        <f t="shared" si="12"/>
        <v>หปอ-ค</v>
      </c>
      <c r="AG55" s="54" t="str">
        <f t="shared" si="13"/>
        <v>กสป-ค.</v>
      </c>
      <c r="AH55" s="54" t="str">
        <f t="shared" si="14"/>
        <v>-</v>
      </c>
      <c r="AI55" s="54" t="str">
        <f t="shared" si="15"/>
        <v>อปฟ.</v>
      </c>
      <c r="AJ55" s="66" t="s">
        <v>49</v>
      </c>
      <c r="AK55" s="54" t="str">
        <f t="shared" si="16"/>
        <v>หปอ-ค</v>
      </c>
      <c r="AL55" s="54" t="str">
        <f t="shared" si="17"/>
        <v>หปอ-ค</v>
      </c>
      <c r="AM55" s="54" t="str">
        <f t="shared" si="18"/>
        <v>กสป-ค.</v>
      </c>
      <c r="AN55" s="54" t="str">
        <f t="shared" si="19"/>
        <v>-</v>
      </c>
      <c r="AO55" s="54" t="str">
        <f t="shared" si="20"/>
        <v>อปฟ.</v>
      </c>
      <c r="AP55" s="67" t="s">
        <v>456</v>
      </c>
      <c r="AQ55" s="68" t="str">
        <f t="shared" ca="1" si="10"/>
        <v>ไม่มีวันที่รับพัสดุ</v>
      </c>
      <c r="AR55" s="64"/>
      <c r="AS55" s="75"/>
      <c r="AT55" s="64"/>
      <c r="AY55" s="71"/>
      <c r="BC55" s="72"/>
      <c r="BD55" s="72"/>
      <c r="BE55" s="72"/>
      <c r="BL55" s="51"/>
      <c r="BM55" s="51"/>
      <c r="BY55" s="10"/>
      <c r="CB55" s="73"/>
      <c r="CC55" s="10"/>
      <c r="CE55" s="10"/>
      <c r="CF55" s="10"/>
      <c r="CK55" s="74" t="s">
        <v>957</v>
      </c>
      <c r="CQ55" s="71"/>
    </row>
    <row r="56" spans="2:95" s="70" customFormat="1" ht="24" customHeight="1">
      <c r="B56" s="54">
        <v>50</v>
      </c>
      <c r="C56" s="55" t="s">
        <v>19</v>
      </c>
      <c r="D56" s="56" t="s">
        <v>151</v>
      </c>
      <c r="E56" s="56" t="s">
        <v>457</v>
      </c>
      <c r="F56" s="57" t="s">
        <v>458</v>
      </c>
      <c r="G56" s="58" t="s">
        <v>459</v>
      </c>
      <c r="H56" s="57">
        <v>83480077</v>
      </c>
      <c r="I56" s="57" t="s">
        <v>252</v>
      </c>
      <c r="J56" s="57">
        <v>189</v>
      </c>
      <c r="K56" s="59" t="s">
        <v>460</v>
      </c>
      <c r="L56" s="60"/>
      <c r="M56" s="61">
        <v>27500</v>
      </c>
      <c r="N56" s="62" t="s">
        <v>14</v>
      </c>
      <c r="O56" s="62" t="s">
        <v>14</v>
      </c>
      <c r="P56" s="63" t="s">
        <v>14</v>
      </c>
      <c r="Q56" s="64"/>
      <c r="R56" s="63" t="s">
        <v>14</v>
      </c>
      <c r="S56" s="62" t="s">
        <v>14</v>
      </c>
      <c r="T56" s="64"/>
      <c r="U56" s="62" t="s">
        <v>14</v>
      </c>
      <c r="V56" s="66" t="s">
        <v>453</v>
      </c>
      <c r="W56" s="64">
        <v>41106</v>
      </c>
      <c r="X56" s="66" t="s">
        <v>86</v>
      </c>
      <c r="Y56" s="54" t="str">
        <f>IF($X56="","",VLOOKUP($X56,Variable!$AC$3:$AH$100,2,0))</f>
        <v>วศ.10</v>
      </c>
      <c r="Z56" s="54" t="str">
        <f>IF($X56="","",VLOOKUP($X56,Variable!$AC$3:$AH$100,3,0))</f>
        <v>-</v>
      </c>
      <c r="AA56" s="54" t="str">
        <f>IF($X56="","",VLOOKUP($X56,Variable!$AC$3:$AH$100,4,0))</f>
        <v>-</v>
      </c>
      <c r="AB56" s="54" t="str">
        <f>IF($X56="","",VLOOKUP($X56,Variable!$AC$3:$AH$100,5,0))</f>
        <v>-</v>
      </c>
      <c r="AC56" s="54" t="str">
        <f>IF($X56="","",VLOOKUP($X56,Variable!$AC$3:$AH$100,6,0))</f>
        <v>อปฟ.</v>
      </c>
      <c r="AD56" s="66" t="s">
        <v>49</v>
      </c>
      <c r="AE56" s="54" t="str">
        <f t="shared" si="11"/>
        <v>หปอ-ค</v>
      </c>
      <c r="AF56" s="54" t="str">
        <f t="shared" si="12"/>
        <v>หปอ-ค</v>
      </c>
      <c r="AG56" s="54" t="str">
        <f t="shared" si="13"/>
        <v>กสป-ค.</v>
      </c>
      <c r="AH56" s="54" t="str">
        <f t="shared" si="14"/>
        <v>-</v>
      </c>
      <c r="AI56" s="54" t="str">
        <f t="shared" si="15"/>
        <v>อปฟ.</v>
      </c>
      <c r="AJ56" s="66" t="s">
        <v>49</v>
      </c>
      <c r="AK56" s="54" t="str">
        <f t="shared" si="16"/>
        <v>หปอ-ค</v>
      </c>
      <c r="AL56" s="54" t="str">
        <f t="shared" si="17"/>
        <v>หปอ-ค</v>
      </c>
      <c r="AM56" s="54" t="str">
        <f t="shared" si="18"/>
        <v>กสป-ค.</v>
      </c>
      <c r="AN56" s="54" t="str">
        <f t="shared" si="19"/>
        <v>-</v>
      </c>
      <c r="AO56" s="54" t="str">
        <f t="shared" si="20"/>
        <v>อปฟ.</v>
      </c>
      <c r="AP56" s="67" t="s">
        <v>461</v>
      </c>
      <c r="AQ56" s="68" t="str">
        <f t="shared" ca="1" si="10"/>
        <v>ไม่มีวันที่รับพัสดุ</v>
      </c>
      <c r="AR56" s="64"/>
      <c r="AS56" s="75"/>
      <c r="AT56" s="64"/>
      <c r="AY56" s="71"/>
      <c r="BC56" s="72"/>
      <c r="BD56" s="72"/>
      <c r="BE56" s="72"/>
      <c r="BL56" s="51"/>
      <c r="BM56" s="51"/>
      <c r="BY56" s="10"/>
      <c r="CB56" s="73"/>
      <c r="CC56" s="10"/>
      <c r="CE56" s="10"/>
      <c r="CF56" s="10"/>
      <c r="CK56" s="10" t="s">
        <v>1479</v>
      </c>
      <c r="CQ56" s="71"/>
    </row>
    <row r="57" spans="2:95" s="70" customFormat="1" ht="24" customHeight="1">
      <c r="B57" s="54">
        <v>51</v>
      </c>
      <c r="C57" s="55" t="s">
        <v>19</v>
      </c>
      <c r="D57" s="56" t="s">
        <v>151</v>
      </c>
      <c r="E57" s="56" t="s">
        <v>457</v>
      </c>
      <c r="F57" s="57" t="s">
        <v>462</v>
      </c>
      <c r="G57" s="58" t="s">
        <v>459</v>
      </c>
      <c r="H57" s="57">
        <v>83480079</v>
      </c>
      <c r="I57" s="57" t="s">
        <v>252</v>
      </c>
      <c r="J57" s="57">
        <v>189</v>
      </c>
      <c r="K57" s="59" t="s">
        <v>460</v>
      </c>
      <c r="L57" s="60"/>
      <c r="M57" s="61">
        <v>27500</v>
      </c>
      <c r="N57" s="62" t="s">
        <v>14</v>
      </c>
      <c r="O57" s="62" t="s">
        <v>14</v>
      </c>
      <c r="P57" s="63" t="s">
        <v>14</v>
      </c>
      <c r="Q57" s="64"/>
      <c r="R57" s="63" t="s">
        <v>14</v>
      </c>
      <c r="S57" s="62" t="s">
        <v>14</v>
      </c>
      <c r="T57" s="64"/>
      <c r="U57" s="62" t="s">
        <v>14</v>
      </c>
      <c r="V57" s="66" t="s">
        <v>453</v>
      </c>
      <c r="W57" s="64">
        <v>41106</v>
      </c>
      <c r="X57" s="66" t="s">
        <v>86</v>
      </c>
      <c r="Y57" s="54" t="str">
        <f>IF($X57="","",VLOOKUP($X57,Variable!$AC$3:$AH$100,2,0))</f>
        <v>วศ.10</v>
      </c>
      <c r="Z57" s="54" t="str">
        <f>IF($X57="","",VLOOKUP($X57,Variable!$AC$3:$AH$100,3,0))</f>
        <v>-</v>
      </c>
      <c r="AA57" s="54" t="str">
        <f>IF($X57="","",VLOOKUP($X57,Variable!$AC$3:$AH$100,4,0))</f>
        <v>-</v>
      </c>
      <c r="AB57" s="54" t="str">
        <f>IF($X57="","",VLOOKUP($X57,Variable!$AC$3:$AH$100,5,0))</f>
        <v>-</v>
      </c>
      <c r="AC57" s="54" t="str">
        <f>IF($X57="","",VLOOKUP($X57,Variable!$AC$3:$AH$100,6,0))</f>
        <v>อปฟ.</v>
      </c>
      <c r="AD57" s="66" t="s">
        <v>49</v>
      </c>
      <c r="AE57" s="54" t="str">
        <f t="shared" si="11"/>
        <v>หปอ-ค</v>
      </c>
      <c r="AF57" s="54" t="str">
        <f t="shared" si="12"/>
        <v>หปอ-ค</v>
      </c>
      <c r="AG57" s="54" t="str">
        <f t="shared" si="13"/>
        <v>กสป-ค.</v>
      </c>
      <c r="AH57" s="54" t="str">
        <f t="shared" si="14"/>
        <v>-</v>
      </c>
      <c r="AI57" s="54" t="str">
        <f t="shared" si="15"/>
        <v>อปฟ.</v>
      </c>
      <c r="AJ57" s="66" t="s">
        <v>49</v>
      </c>
      <c r="AK57" s="54" t="str">
        <f t="shared" si="16"/>
        <v>หปอ-ค</v>
      </c>
      <c r="AL57" s="54" t="str">
        <f t="shared" si="17"/>
        <v>หปอ-ค</v>
      </c>
      <c r="AM57" s="54" t="str">
        <f t="shared" si="18"/>
        <v>กสป-ค.</v>
      </c>
      <c r="AN57" s="54" t="str">
        <f t="shared" si="19"/>
        <v>-</v>
      </c>
      <c r="AO57" s="54" t="str">
        <f t="shared" si="20"/>
        <v>อปฟ.</v>
      </c>
      <c r="AP57" s="67" t="s">
        <v>463</v>
      </c>
      <c r="AQ57" s="68" t="str">
        <f t="shared" ca="1" si="10"/>
        <v>ไม่มีวันที่รับพัสดุ</v>
      </c>
      <c r="AR57" s="64"/>
      <c r="AS57" s="75"/>
      <c r="AT57" s="64"/>
      <c r="AY57" s="71"/>
      <c r="BC57" s="72"/>
      <c r="BD57" s="72"/>
      <c r="BE57" s="72"/>
      <c r="BL57" s="51"/>
      <c r="BM57" s="51"/>
      <c r="BY57" s="10"/>
      <c r="CB57" s="73"/>
      <c r="CC57" s="10"/>
      <c r="CE57" s="10"/>
      <c r="CF57" s="10"/>
      <c r="CK57" s="74" t="s">
        <v>1482</v>
      </c>
      <c r="CQ57" s="71"/>
    </row>
    <row r="58" spans="2:95" s="70" customFormat="1" ht="24" customHeight="1">
      <c r="B58" s="54">
        <v>52</v>
      </c>
      <c r="C58" s="55" t="s">
        <v>19</v>
      </c>
      <c r="D58" s="56" t="s">
        <v>265</v>
      </c>
      <c r="E58" s="56" t="s">
        <v>464</v>
      </c>
      <c r="F58" s="57" t="s">
        <v>465</v>
      </c>
      <c r="G58" s="58" t="s">
        <v>466</v>
      </c>
      <c r="H58" s="57">
        <v>9706003</v>
      </c>
      <c r="I58" s="57" t="s">
        <v>467</v>
      </c>
      <c r="J58" s="57" t="s">
        <v>468</v>
      </c>
      <c r="K58" s="59" t="s">
        <v>469</v>
      </c>
      <c r="L58" s="60"/>
      <c r="M58" s="61">
        <v>29100</v>
      </c>
      <c r="N58" s="62" t="s">
        <v>14</v>
      </c>
      <c r="O58" s="62" t="s">
        <v>14</v>
      </c>
      <c r="P58" s="63" t="s">
        <v>14</v>
      </c>
      <c r="Q58" s="64"/>
      <c r="R58" s="63" t="s">
        <v>14</v>
      </c>
      <c r="S58" s="62" t="s">
        <v>14</v>
      </c>
      <c r="T58" s="64"/>
      <c r="U58" s="62" t="s">
        <v>14</v>
      </c>
      <c r="V58" s="66" t="s">
        <v>470</v>
      </c>
      <c r="W58" s="64">
        <v>40396</v>
      </c>
      <c r="X58" s="66" t="s">
        <v>33</v>
      </c>
      <c r="Y58" s="54" t="str">
        <f>IF($X58="","",VLOOKUP($X58,Variable!$AC$3:$AH$100,2,0))</f>
        <v>วศ.10</v>
      </c>
      <c r="Z58" s="54" t="str">
        <f>IF($X58="","",VLOOKUP($X58,Variable!$AC$3:$AH$100,3,0))</f>
        <v>-</v>
      </c>
      <c r="AA58" s="54" t="str">
        <f>IF($X58="","",VLOOKUP($X58,Variable!$AC$3:$AH$100,4,0))</f>
        <v>-</v>
      </c>
      <c r="AB58" s="54" t="str">
        <f>IF($X58="","",VLOOKUP($X58,Variable!$AC$3:$AH$100,5,0))</f>
        <v>-</v>
      </c>
      <c r="AC58" s="54" t="str">
        <f>IF($X58="","",VLOOKUP($X58,Variable!$AC$3:$AH$100,6,0))</f>
        <v>อปฟ.</v>
      </c>
      <c r="AD58" s="66" t="s">
        <v>49</v>
      </c>
      <c r="AE58" s="54" t="str">
        <f t="shared" si="11"/>
        <v>หปอ-ค</v>
      </c>
      <c r="AF58" s="54" t="str">
        <f t="shared" si="12"/>
        <v>หปอ-ค</v>
      </c>
      <c r="AG58" s="54" t="str">
        <f t="shared" si="13"/>
        <v>กสป-ค.</v>
      </c>
      <c r="AH58" s="54" t="str">
        <f t="shared" si="14"/>
        <v>-</v>
      </c>
      <c r="AI58" s="54" t="str">
        <f t="shared" si="15"/>
        <v>อปฟ.</v>
      </c>
      <c r="AJ58" s="66" t="s">
        <v>49</v>
      </c>
      <c r="AK58" s="54" t="str">
        <f t="shared" si="16"/>
        <v>หปอ-ค</v>
      </c>
      <c r="AL58" s="54" t="str">
        <f t="shared" si="17"/>
        <v>หปอ-ค</v>
      </c>
      <c r="AM58" s="54" t="str">
        <f t="shared" si="18"/>
        <v>กสป-ค.</v>
      </c>
      <c r="AN58" s="54" t="str">
        <f t="shared" si="19"/>
        <v>-</v>
      </c>
      <c r="AO58" s="54" t="str">
        <f t="shared" si="20"/>
        <v>อปฟ.</v>
      </c>
      <c r="AP58" s="67" t="s">
        <v>471</v>
      </c>
      <c r="AQ58" s="68" t="str">
        <f t="shared" ca="1" si="10"/>
        <v>ไม่มีวันที่รับพัสดุ</v>
      </c>
      <c r="AR58" s="64"/>
      <c r="AS58" s="75"/>
      <c r="AT58" s="64"/>
      <c r="AY58" s="71"/>
      <c r="BC58" s="72"/>
      <c r="BD58" s="72"/>
      <c r="BE58" s="72"/>
      <c r="BL58" s="51"/>
      <c r="BM58" s="51"/>
      <c r="CB58" s="73"/>
      <c r="CC58" s="10"/>
      <c r="CE58" s="10"/>
      <c r="CF58" s="10"/>
      <c r="CK58" s="74" t="s">
        <v>1484</v>
      </c>
      <c r="CQ58" s="71"/>
    </row>
    <row r="59" spans="2:95" s="70" customFormat="1" ht="24" customHeight="1">
      <c r="B59" s="54">
        <v>53</v>
      </c>
      <c r="C59" s="55" t="s">
        <v>19</v>
      </c>
      <c r="D59" s="56" t="s">
        <v>265</v>
      </c>
      <c r="E59" s="56" t="s">
        <v>464</v>
      </c>
      <c r="F59" s="57" t="s">
        <v>472</v>
      </c>
      <c r="G59" s="58" t="s">
        <v>466</v>
      </c>
      <c r="H59" s="57">
        <v>9707019</v>
      </c>
      <c r="I59" s="57" t="s">
        <v>467</v>
      </c>
      <c r="J59" s="57" t="s">
        <v>468</v>
      </c>
      <c r="K59" s="59" t="s">
        <v>469</v>
      </c>
      <c r="L59" s="60"/>
      <c r="M59" s="61">
        <v>29100</v>
      </c>
      <c r="N59" s="62" t="s">
        <v>14</v>
      </c>
      <c r="O59" s="62" t="s">
        <v>14</v>
      </c>
      <c r="P59" s="63" t="s">
        <v>14</v>
      </c>
      <c r="Q59" s="64"/>
      <c r="R59" s="63" t="s">
        <v>14</v>
      </c>
      <c r="S59" s="62" t="s">
        <v>14</v>
      </c>
      <c r="T59" s="64"/>
      <c r="U59" s="62" t="s">
        <v>14</v>
      </c>
      <c r="V59" s="66" t="s">
        <v>473</v>
      </c>
      <c r="W59" s="64">
        <v>40396</v>
      </c>
      <c r="X59" s="66" t="s">
        <v>33</v>
      </c>
      <c r="Y59" s="54" t="str">
        <f>IF($X59="","",VLOOKUP($X59,Variable!$AC$3:$AH$100,2,0))</f>
        <v>วศ.10</v>
      </c>
      <c r="Z59" s="54" t="str">
        <f>IF($X59="","",VLOOKUP($X59,Variable!$AC$3:$AH$100,3,0))</f>
        <v>-</v>
      </c>
      <c r="AA59" s="54" t="str">
        <f>IF($X59="","",VLOOKUP($X59,Variable!$AC$3:$AH$100,4,0))</f>
        <v>-</v>
      </c>
      <c r="AB59" s="54" t="str">
        <f>IF($X59="","",VLOOKUP($X59,Variable!$AC$3:$AH$100,5,0))</f>
        <v>-</v>
      </c>
      <c r="AC59" s="54" t="str">
        <f>IF($X59="","",VLOOKUP($X59,Variable!$AC$3:$AH$100,6,0))</f>
        <v>อปฟ.</v>
      </c>
      <c r="AD59" s="66" t="s">
        <v>49</v>
      </c>
      <c r="AE59" s="54" t="str">
        <f t="shared" si="11"/>
        <v>หปอ-ค</v>
      </c>
      <c r="AF59" s="54" t="str">
        <f t="shared" si="12"/>
        <v>หปอ-ค</v>
      </c>
      <c r="AG59" s="54" t="str">
        <f t="shared" si="13"/>
        <v>กสป-ค.</v>
      </c>
      <c r="AH59" s="54" t="str">
        <f t="shared" si="14"/>
        <v>-</v>
      </c>
      <c r="AI59" s="54" t="str">
        <f t="shared" si="15"/>
        <v>อปฟ.</v>
      </c>
      <c r="AJ59" s="66" t="s">
        <v>49</v>
      </c>
      <c r="AK59" s="54" t="str">
        <f t="shared" si="16"/>
        <v>หปอ-ค</v>
      </c>
      <c r="AL59" s="54" t="str">
        <f t="shared" si="17"/>
        <v>หปอ-ค</v>
      </c>
      <c r="AM59" s="54" t="str">
        <f t="shared" si="18"/>
        <v>กสป-ค.</v>
      </c>
      <c r="AN59" s="54" t="str">
        <f t="shared" si="19"/>
        <v>-</v>
      </c>
      <c r="AO59" s="54" t="str">
        <f t="shared" si="20"/>
        <v>อปฟ.</v>
      </c>
      <c r="AP59" s="67" t="s">
        <v>474</v>
      </c>
      <c r="AQ59" s="68" t="str">
        <f t="shared" ca="1" si="10"/>
        <v>ไม่มีวันที่รับพัสดุ</v>
      </c>
      <c r="AR59" s="64"/>
      <c r="AS59" s="75"/>
      <c r="AT59" s="64"/>
      <c r="AY59" s="71"/>
      <c r="BC59" s="72"/>
      <c r="BD59" s="72"/>
      <c r="BE59" s="72"/>
      <c r="BL59" s="51"/>
      <c r="BM59" s="51"/>
      <c r="BY59" s="10"/>
      <c r="CB59" s="73"/>
      <c r="CC59" s="10"/>
      <c r="CE59" s="10"/>
      <c r="CF59" s="10"/>
      <c r="CK59" s="74" t="s">
        <v>1486</v>
      </c>
      <c r="CQ59" s="71"/>
    </row>
    <row r="60" spans="2:95" s="70" customFormat="1" ht="24" customHeight="1">
      <c r="B60" s="54">
        <v>54</v>
      </c>
      <c r="C60" s="55" t="s">
        <v>19</v>
      </c>
      <c r="D60" s="56" t="s">
        <v>420</v>
      </c>
      <c r="E60" s="56" t="s">
        <v>475</v>
      </c>
      <c r="F60" s="57" t="s">
        <v>476</v>
      </c>
      <c r="G60" s="58" t="s">
        <v>475</v>
      </c>
      <c r="H60" s="57" t="s">
        <v>477</v>
      </c>
      <c r="I60" s="57" t="s">
        <v>478</v>
      </c>
      <c r="J60" s="57" t="s">
        <v>479</v>
      </c>
      <c r="K60" s="59" t="s">
        <v>16</v>
      </c>
      <c r="L60" s="60"/>
      <c r="M60" s="61">
        <v>27100</v>
      </c>
      <c r="N60" s="62" t="s">
        <v>14</v>
      </c>
      <c r="O60" s="62" t="s">
        <v>14</v>
      </c>
      <c r="P60" s="63" t="s">
        <v>14</v>
      </c>
      <c r="Q60" s="64"/>
      <c r="R60" s="63" t="s">
        <v>14</v>
      </c>
      <c r="S60" s="62" t="s">
        <v>14</v>
      </c>
      <c r="T60" s="64"/>
      <c r="U60" s="62" t="s">
        <v>14</v>
      </c>
      <c r="V60" s="66" t="s">
        <v>480</v>
      </c>
      <c r="W60" s="64">
        <v>41106</v>
      </c>
      <c r="X60" s="66" t="s">
        <v>28</v>
      </c>
      <c r="Y60" s="54" t="str">
        <f>IF($X60="","",VLOOKUP($X60,Variable!$AC$3:$AH$100,2,0))</f>
        <v>วศ.11</v>
      </c>
      <c r="Z60" s="54" t="str">
        <f>IF($X60="","",VLOOKUP($X60,Variable!$AC$3:$AH$100,3,0))</f>
        <v>-</v>
      </c>
      <c r="AA60" s="54" t="str">
        <f>IF($X60="","",VLOOKUP($X60,Variable!$AC$3:$AH$100,4,0))</f>
        <v>-</v>
      </c>
      <c r="AB60" s="54" t="str">
        <f>IF($X60="","",VLOOKUP($X60,Variable!$AC$3:$AH$100,5,0))</f>
        <v>-</v>
      </c>
      <c r="AC60" s="54" t="str">
        <f>IF($X60="","",VLOOKUP($X60,Variable!$AC$3:$AH$100,6,0))</f>
        <v>อปฟ.</v>
      </c>
      <c r="AD60" s="66" t="s">
        <v>49</v>
      </c>
      <c r="AE60" s="54" t="str">
        <f t="shared" si="11"/>
        <v>หปอ-ค</v>
      </c>
      <c r="AF60" s="54" t="str">
        <f t="shared" si="12"/>
        <v>หปอ-ค</v>
      </c>
      <c r="AG60" s="54" t="str">
        <f t="shared" si="13"/>
        <v>กสป-ค.</v>
      </c>
      <c r="AH60" s="54" t="str">
        <f t="shared" si="14"/>
        <v>-</v>
      </c>
      <c r="AI60" s="54" t="str">
        <f t="shared" si="15"/>
        <v>อปฟ.</v>
      </c>
      <c r="AJ60" s="66" t="s">
        <v>49</v>
      </c>
      <c r="AK60" s="54" t="str">
        <f t="shared" si="16"/>
        <v>หปอ-ค</v>
      </c>
      <c r="AL60" s="54" t="str">
        <f t="shared" si="17"/>
        <v>หปอ-ค</v>
      </c>
      <c r="AM60" s="54" t="str">
        <f t="shared" si="18"/>
        <v>กสป-ค.</v>
      </c>
      <c r="AN60" s="54" t="str">
        <f t="shared" si="19"/>
        <v>-</v>
      </c>
      <c r="AO60" s="54" t="str">
        <f t="shared" si="20"/>
        <v>อปฟ.</v>
      </c>
      <c r="AP60" s="67" t="s">
        <v>481</v>
      </c>
      <c r="AQ60" s="68" t="str">
        <f t="shared" ca="1" si="10"/>
        <v>ไม่มีวันที่รับพัสดุ</v>
      </c>
      <c r="AR60" s="64"/>
      <c r="AS60" s="75"/>
      <c r="AT60" s="64"/>
      <c r="AY60" s="71"/>
      <c r="BC60" s="72"/>
      <c r="BD60" s="72"/>
      <c r="BE60" s="72"/>
      <c r="BL60" s="51"/>
      <c r="BM60" s="51"/>
      <c r="CB60" s="73"/>
      <c r="CC60" s="10"/>
      <c r="CE60" s="10"/>
      <c r="CF60" s="10"/>
      <c r="CK60" s="74" t="s">
        <v>1488</v>
      </c>
      <c r="CQ60" s="71"/>
    </row>
    <row r="61" spans="2:95" s="70" customFormat="1" ht="24" customHeight="1">
      <c r="B61" s="54">
        <v>55</v>
      </c>
      <c r="C61" s="55" t="s">
        <v>13</v>
      </c>
      <c r="D61" s="56" t="s">
        <v>482</v>
      </c>
      <c r="E61" s="56" t="s">
        <v>483</v>
      </c>
      <c r="F61" s="57" t="s">
        <v>484</v>
      </c>
      <c r="G61" s="58" t="s">
        <v>483</v>
      </c>
      <c r="H61" s="57">
        <v>275430</v>
      </c>
      <c r="I61" s="57" t="s">
        <v>485</v>
      </c>
      <c r="J61" s="57" t="s">
        <v>486</v>
      </c>
      <c r="K61" s="59" t="s">
        <v>487</v>
      </c>
      <c r="L61" s="60"/>
      <c r="M61" s="61">
        <v>13551.4</v>
      </c>
      <c r="N61" s="62" t="s">
        <v>14</v>
      </c>
      <c r="O61" s="62" t="s">
        <v>14</v>
      </c>
      <c r="P61" s="63" t="s">
        <v>14</v>
      </c>
      <c r="Q61" s="64"/>
      <c r="R61" s="63" t="s">
        <v>14</v>
      </c>
      <c r="S61" s="62" t="s">
        <v>14</v>
      </c>
      <c r="T61" s="64"/>
      <c r="U61" s="62" t="s">
        <v>14</v>
      </c>
      <c r="V61" s="66" t="s">
        <v>488</v>
      </c>
      <c r="W61" s="64">
        <v>40396</v>
      </c>
      <c r="X61" s="66" t="s">
        <v>33</v>
      </c>
      <c r="Y61" s="54" t="str">
        <f>IF($X61="","",VLOOKUP($X61,Variable!$AC$3:$AH$100,2,0))</f>
        <v>วศ.10</v>
      </c>
      <c r="Z61" s="54" t="str">
        <f>IF($X61="","",VLOOKUP($X61,Variable!$AC$3:$AH$100,3,0))</f>
        <v>-</v>
      </c>
      <c r="AA61" s="54" t="str">
        <f>IF($X61="","",VLOOKUP($X61,Variable!$AC$3:$AH$100,4,0))</f>
        <v>-</v>
      </c>
      <c r="AB61" s="54" t="str">
        <f>IF($X61="","",VLOOKUP($X61,Variable!$AC$3:$AH$100,5,0))</f>
        <v>-</v>
      </c>
      <c r="AC61" s="54" t="str">
        <f>IF($X61="","",VLOOKUP($X61,Variable!$AC$3:$AH$100,6,0))</f>
        <v>อปฟ.</v>
      </c>
      <c r="AD61" s="66" t="s">
        <v>49</v>
      </c>
      <c r="AE61" s="54" t="str">
        <f t="shared" si="11"/>
        <v>หปอ-ค</v>
      </c>
      <c r="AF61" s="54" t="str">
        <f t="shared" si="12"/>
        <v>หปอ-ค</v>
      </c>
      <c r="AG61" s="54" t="str">
        <f t="shared" si="13"/>
        <v>กสป-ค.</v>
      </c>
      <c r="AH61" s="54" t="str">
        <f t="shared" si="14"/>
        <v>-</v>
      </c>
      <c r="AI61" s="54" t="str">
        <f t="shared" si="15"/>
        <v>อปฟ.</v>
      </c>
      <c r="AJ61" s="66" t="s">
        <v>49</v>
      </c>
      <c r="AK61" s="54" t="str">
        <f t="shared" si="16"/>
        <v>หปอ-ค</v>
      </c>
      <c r="AL61" s="54" t="str">
        <f t="shared" si="17"/>
        <v>หปอ-ค</v>
      </c>
      <c r="AM61" s="54" t="str">
        <f t="shared" si="18"/>
        <v>กสป-ค.</v>
      </c>
      <c r="AN61" s="54" t="str">
        <f t="shared" si="19"/>
        <v>-</v>
      </c>
      <c r="AO61" s="54" t="str">
        <f t="shared" si="20"/>
        <v>อปฟ.</v>
      </c>
      <c r="AP61" s="67" t="s">
        <v>489</v>
      </c>
      <c r="AQ61" s="68" t="str">
        <f t="shared" ca="1" si="10"/>
        <v>ไม่มีวันที่รับพัสดุ</v>
      </c>
      <c r="AR61" s="64"/>
      <c r="AS61" s="75"/>
      <c r="AT61" s="64"/>
      <c r="AY61" s="71"/>
      <c r="BC61" s="72"/>
      <c r="BD61" s="72"/>
      <c r="BE61" s="72"/>
      <c r="BL61" s="51"/>
      <c r="BM61" s="51"/>
      <c r="BY61" s="10"/>
      <c r="CB61" s="73"/>
      <c r="CC61" s="10"/>
      <c r="CE61" s="10"/>
      <c r="CF61" s="10"/>
      <c r="CK61" s="74" t="s">
        <v>1490</v>
      </c>
      <c r="CQ61" s="71"/>
    </row>
    <row r="62" spans="2:95" s="70" customFormat="1" ht="24" customHeight="1">
      <c r="B62" s="54">
        <v>56</v>
      </c>
      <c r="C62" s="55" t="s">
        <v>13</v>
      </c>
      <c r="D62" s="56" t="s">
        <v>361</v>
      </c>
      <c r="E62" s="56" t="s">
        <v>490</v>
      </c>
      <c r="F62" s="57" t="s">
        <v>491</v>
      </c>
      <c r="G62" s="58" t="s">
        <v>492</v>
      </c>
      <c r="H62" s="57" t="s">
        <v>14</v>
      </c>
      <c r="I62" s="57" t="s">
        <v>14</v>
      </c>
      <c r="J62" s="57" t="s">
        <v>14</v>
      </c>
      <c r="K62" s="59" t="s">
        <v>493</v>
      </c>
      <c r="L62" s="60"/>
      <c r="M62" s="61">
        <v>5200</v>
      </c>
      <c r="N62" s="62" t="s">
        <v>14</v>
      </c>
      <c r="O62" s="62" t="s">
        <v>14</v>
      </c>
      <c r="P62" s="63" t="s">
        <v>14</v>
      </c>
      <c r="Q62" s="64"/>
      <c r="R62" s="63" t="s">
        <v>14</v>
      </c>
      <c r="S62" s="62" t="s">
        <v>14</v>
      </c>
      <c r="T62" s="76">
        <v>38420</v>
      </c>
      <c r="U62" s="62" t="s">
        <v>14</v>
      </c>
      <c r="V62" s="66" t="s">
        <v>494</v>
      </c>
      <c r="W62" s="64">
        <v>41117</v>
      </c>
      <c r="X62" s="66" t="s">
        <v>77</v>
      </c>
      <c r="Y62" s="54" t="str">
        <f>IF($X62="","",VLOOKUP($X62,Variable!$AC$3:$AH$100,2,0))</f>
        <v>วก.8</v>
      </c>
      <c r="Z62" s="54" t="str">
        <f>IF($X62="","",VLOOKUP($X62,Variable!$AC$3:$AH$100,3,0))</f>
        <v>-</v>
      </c>
      <c r="AA62" s="54" t="str">
        <f>IF($X62="","",VLOOKUP($X62,Variable!$AC$3:$AH$100,4,0))</f>
        <v>ส่วนกลาง อปฟ.</v>
      </c>
      <c r="AB62" s="54" t="str">
        <f>IF($X62="","",VLOOKUP($X62,Variable!$AC$3:$AH$100,5,0))</f>
        <v>-</v>
      </c>
      <c r="AC62" s="54" t="str">
        <f>IF($X62="","",VLOOKUP($X62,Variable!$AC$3:$AH$100,6,0))</f>
        <v>อปฟ.</v>
      </c>
      <c r="AD62" s="66" t="s">
        <v>49</v>
      </c>
      <c r="AE62" s="54" t="str">
        <f t="shared" si="11"/>
        <v>หปอ-ค</v>
      </c>
      <c r="AF62" s="54" t="str">
        <f t="shared" si="12"/>
        <v>หปอ-ค</v>
      </c>
      <c r="AG62" s="54" t="str">
        <f t="shared" si="13"/>
        <v>กสป-ค.</v>
      </c>
      <c r="AH62" s="54" t="str">
        <f t="shared" si="14"/>
        <v>-</v>
      </c>
      <c r="AI62" s="54" t="str">
        <f t="shared" si="15"/>
        <v>อปฟ.</v>
      </c>
      <c r="AJ62" s="66" t="s">
        <v>49</v>
      </c>
      <c r="AK62" s="54" t="str">
        <f t="shared" si="16"/>
        <v>หปอ-ค</v>
      </c>
      <c r="AL62" s="54" t="str">
        <f t="shared" si="17"/>
        <v>หปอ-ค</v>
      </c>
      <c r="AM62" s="54" t="str">
        <f t="shared" si="18"/>
        <v>กสป-ค.</v>
      </c>
      <c r="AN62" s="54" t="str">
        <f t="shared" si="19"/>
        <v>-</v>
      </c>
      <c r="AO62" s="54" t="str">
        <f t="shared" si="20"/>
        <v>อปฟ.</v>
      </c>
      <c r="AP62" s="67" t="s">
        <v>495</v>
      </c>
      <c r="AQ62" s="68">
        <f t="shared" ca="1" si="10"/>
        <v>8.24931506849315</v>
      </c>
      <c r="AR62" s="64"/>
      <c r="AS62" s="75"/>
      <c r="AT62" s="64"/>
      <c r="AY62" s="71"/>
      <c r="BC62" s="72"/>
      <c r="BD62" s="72"/>
      <c r="BE62" s="72"/>
      <c r="BL62" s="51"/>
      <c r="BM62" s="51"/>
      <c r="BY62" s="10"/>
      <c r="CB62" s="73"/>
      <c r="CC62" s="10"/>
      <c r="CE62" s="77"/>
      <c r="CF62" s="10"/>
      <c r="CK62" s="74" t="s">
        <v>1492</v>
      </c>
      <c r="CQ62" s="71"/>
    </row>
    <row r="63" spans="2:95" s="70" customFormat="1" ht="24" customHeight="1">
      <c r="B63" s="54">
        <v>57</v>
      </c>
      <c r="C63" s="55" t="s">
        <v>19</v>
      </c>
      <c r="D63" s="56" t="s">
        <v>230</v>
      </c>
      <c r="E63" s="56" t="s">
        <v>496</v>
      </c>
      <c r="F63" s="57" t="s">
        <v>497</v>
      </c>
      <c r="G63" s="58" t="s">
        <v>498</v>
      </c>
      <c r="H63" s="57" t="s">
        <v>14</v>
      </c>
      <c r="I63" s="57" t="s">
        <v>235</v>
      </c>
      <c r="J63" s="57" t="s">
        <v>499</v>
      </c>
      <c r="K63" s="59" t="s">
        <v>500</v>
      </c>
      <c r="L63" s="60"/>
      <c r="M63" s="61">
        <v>8920</v>
      </c>
      <c r="N63" s="62" t="s">
        <v>14</v>
      </c>
      <c r="O63" s="62" t="s">
        <v>14</v>
      </c>
      <c r="P63" s="63" t="s">
        <v>14</v>
      </c>
      <c r="Q63" s="64"/>
      <c r="R63" s="63" t="s">
        <v>14</v>
      </c>
      <c r="S63" s="62" t="s">
        <v>14</v>
      </c>
      <c r="T63" s="64"/>
      <c r="U63" s="62" t="s">
        <v>14</v>
      </c>
      <c r="V63" s="66" t="s">
        <v>501</v>
      </c>
      <c r="W63" s="64">
        <v>40396</v>
      </c>
      <c r="X63" s="66" t="s">
        <v>33</v>
      </c>
      <c r="Y63" s="54" t="str">
        <f>IF($X63="","",VLOOKUP($X63,Variable!$AC$3:$AH$100,2,0))</f>
        <v>วศ.10</v>
      </c>
      <c r="Z63" s="54" t="str">
        <f>IF($X63="","",VLOOKUP($X63,Variable!$AC$3:$AH$100,3,0))</f>
        <v>-</v>
      </c>
      <c r="AA63" s="54" t="str">
        <f>IF($X63="","",VLOOKUP($X63,Variable!$AC$3:$AH$100,4,0))</f>
        <v>-</v>
      </c>
      <c r="AB63" s="54" t="str">
        <f>IF($X63="","",VLOOKUP($X63,Variable!$AC$3:$AH$100,5,0))</f>
        <v>-</v>
      </c>
      <c r="AC63" s="54" t="str">
        <f>IF($X63="","",VLOOKUP($X63,Variable!$AC$3:$AH$100,6,0))</f>
        <v>อปฟ.</v>
      </c>
      <c r="AD63" s="66" t="s">
        <v>49</v>
      </c>
      <c r="AE63" s="54" t="str">
        <f t="shared" ref="AE63:AE94" si="21">IF($AD63="","",VLOOKUP($AD63,VLUP_NAME,2,0))</f>
        <v>หปอ-ค</v>
      </c>
      <c r="AF63" s="54" t="str">
        <f t="shared" ref="AF63:AF94" si="22">IF($AD63="","",VLOOKUP($AD63,VLUP_NAME,3,0))</f>
        <v>หปอ-ค</v>
      </c>
      <c r="AG63" s="54" t="str">
        <f t="shared" ref="AG63:AG94" si="23">IF($AD63="","",VLOOKUP($AD63,VLUP_NAME,4,0))</f>
        <v>กสป-ค.</v>
      </c>
      <c r="AH63" s="54" t="str">
        <f t="shared" ref="AH63:AH94" si="24">IF($AD63="","",VLOOKUP($AD63,VLUP_NAME,5,0))</f>
        <v>-</v>
      </c>
      <c r="AI63" s="54" t="str">
        <f t="shared" ref="AI63:AI94" si="25">IF($AD63="","",VLOOKUP($AD63,VLUP_NAME,6,0))</f>
        <v>อปฟ.</v>
      </c>
      <c r="AJ63" s="66" t="s">
        <v>49</v>
      </c>
      <c r="AK63" s="54" t="str">
        <f t="shared" ref="AK63:AK94" si="26">IF($AJ63="","",VLOOKUP($AJ63,VLUP_NAME,2,0))</f>
        <v>หปอ-ค</v>
      </c>
      <c r="AL63" s="54" t="str">
        <f t="shared" ref="AL63:AL94" si="27">IF($AJ63="","",VLOOKUP($AJ63,VLUP_NAME,3,0))</f>
        <v>หปอ-ค</v>
      </c>
      <c r="AM63" s="54" t="str">
        <f t="shared" ref="AM63:AM94" si="28">IF($AJ63="","",VLOOKUP($AJ63,VLUP_NAME,4,0))</f>
        <v>กสป-ค.</v>
      </c>
      <c r="AN63" s="54" t="str">
        <f t="shared" ref="AN63:AN94" si="29">IF($AJ63="","",VLOOKUP($AJ63,VLUP_NAME,5,0))</f>
        <v>-</v>
      </c>
      <c r="AO63" s="54" t="str">
        <f t="shared" ref="AO63:AO94" si="30">IF($AJ63="","",VLOOKUP($AJ63,VLUP_NAME,6,0))</f>
        <v>อปฟ.</v>
      </c>
      <c r="AP63" s="67" t="s">
        <v>502</v>
      </c>
      <c r="AQ63" s="68" t="str">
        <f t="shared" ca="1" si="10"/>
        <v>ไม่มีวันที่รับพัสดุ</v>
      </c>
      <c r="AR63" s="64"/>
      <c r="AS63" s="75"/>
      <c r="AT63" s="64"/>
      <c r="AY63" s="71"/>
      <c r="BC63" s="72"/>
      <c r="BD63" s="72"/>
      <c r="BE63" s="72"/>
      <c r="BL63" s="51"/>
      <c r="BM63" s="51"/>
      <c r="CB63" s="73"/>
      <c r="CC63" s="10"/>
      <c r="CE63" s="10"/>
      <c r="CF63" s="10"/>
      <c r="CK63" s="10" t="s">
        <v>1494</v>
      </c>
      <c r="CQ63" s="71"/>
    </row>
    <row r="64" spans="2:95" s="70" customFormat="1" ht="24" customHeight="1">
      <c r="B64" s="54">
        <v>58</v>
      </c>
      <c r="C64" s="55" t="s">
        <v>19</v>
      </c>
      <c r="D64" s="56" t="s">
        <v>230</v>
      </c>
      <c r="E64" s="56" t="s">
        <v>496</v>
      </c>
      <c r="F64" s="57" t="s">
        <v>503</v>
      </c>
      <c r="G64" s="58" t="s">
        <v>498</v>
      </c>
      <c r="H64" s="57">
        <v>1028583612</v>
      </c>
      <c r="I64" s="57" t="s">
        <v>235</v>
      </c>
      <c r="J64" s="57" t="s">
        <v>499</v>
      </c>
      <c r="K64" s="59" t="s">
        <v>500</v>
      </c>
      <c r="L64" s="60"/>
      <c r="M64" s="61">
        <v>8920</v>
      </c>
      <c r="N64" s="62" t="s">
        <v>14</v>
      </c>
      <c r="O64" s="62" t="s">
        <v>14</v>
      </c>
      <c r="P64" s="63" t="s">
        <v>14</v>
      </c>
      <c r="Q64" s="64"/>
      <c r="R64" s="63" t="s">
        <v>14</v>
      </c>
      <c r="S64" s="62" t="s">
        <v>14</v>
      </c>
      <c r="T64" s="64"/>
      <c r="U64" s="62" t="s">
        <v>14</v>
      </c>
      <c r="V64" s="66" t="s">
        <v>504</v>
      </c>
      <c r="W64" s="64">
        <v>40396</v>
      </c>
      <c r="X64" s="66" t="s">
        <v>33</v>
      </c>
      <c r="Y64" s="54" t="str">
        <f>IF($X64="","",VLOOKUP($X64,Variable!$AC$3:$AH$100,2,0))</f>
        <v>วศ.10</v>
      </c>
      <c r="Z64" s="54" t="str">
        <f>IF($X64="","",VLOOKUP($X64,Variable!$AC$3:$AH$100,3,0))</f>
        <v>-</v>
      </c>
      <c r="AA64" s="54" t="str">
        <f>IF($X64="","",VLOOKUP($X64,Variable!$AC$3:$AH$100,4,0))</f>
        <v>-</v>
      </c>
      <c r="AB64" s="54" t="str">
        <f>IF($X64="","",VLOOKUP($X64,Variable!$AC$3:$AH$100,5,0))</f>
        <v>-</v>
      </c>
      <c r="AC64" s="54" t="str">
        <f>IF($X64="","",VLOOKUP($X64,Variable!$AC$3:$AH$100,6,0))</f>
        <v>อปฟ.</v>
      </c>
      <c r="AD64" s="66" t="s">
        <v>49</v>
      </c>
      <c r="AE64" s="54" t="str">
        <f t="shared" si="21"/>
        <v>หปอ-ค</v>
      </c>
      <c r="AF64" s="54" t="str">
        <f t="shared" si="22"/>
        <v>หปอ-ค</v>
      </c>
      <c r="AG64" s="54" t="str">
        <f t="shared" si="23"/>
        <v>กสป-ค.</v>
      </c>
      <c r="AH64" s="54" t="str">
        <f t="shared" si="24"/>
        <v>-</v>
      </c>
      <c r="AI64" s="54" t="str">
        <f t="shared" si="25"/>
        <v>อปฟ.</v>
      </c>
      <c r="AJ64" s="66" t="s">
        <v>49</v>
      </c>
      <c r="AK64" s="54" t="str">
        <f t="shared" si="26"/>
        <v>หปอ-ค</v>
      </c>
      <c r="AL64" s="54" t="str">
        <f t="shared" si="27"/>
        <v>หปอ-ค</v>
      </c>
      <c r="AM64" s="54" t="str">
        <f t="shared" si="28"/>
        <v>กสป-ค.</v>
      </c>
      <c r="AN64" s="54" t="str">
        <f t="shared" si="29"/>
        <v>-</v>
      </c>
      <c r="AO64" s="54" t="str">
        <f t="shared" si="30"/>
        <v>อปฟ.</v>
      </c>
      <c r="AP64" s="67" t="s">
        <v>505</v>
      </c>
      <c r="AQ64" s="68" t="str">
        <f t="shared" ca="1" si="10"/>
        <v>ไม่มีวันที่รับพัสดุ</v>
      </c>
      <c r="AR64" s="64"/>
      <c r="AS64" s="75"/>
      <c r="AT64" s="64"/>
      <c r="AY64" s="71"/>
      <c r="BC64" s="72"/>
      <c r="BD64" s="72"/>
      <c r="BE64" s="72"/>
      <c r="BL64" s="51"/>
      <c r="BM64" s="51"/>
      <c r="BY64" s="10"/>
      <c r="CB64" s="73"/>
      <c r="CC64" s="10"/>
      <c r="CE64" s="10"/>
      <c r="CF64" s="10"/>
      <c r="CK64" s="74" t="s">
        <v>704</v>
      </c>
      <c r="CQ64" s="71"/>
    </row>
    <row r="65" spans="2:95" s="70" customFormat="1" ht="24" customHeight="1">
      <c r="B65" s="54">
        <v>59</v>
      </c>
      <c r="C65" s="55" t="s">
        <v>19</v>
      </c>
      <c r="D65" s="56" t="s">
        <v>230</v>
      </c>
      <c r="E65" s="56" t="s">
        <v>496</v>
      </c>
      <c r="F65" s="57" t="s">
        <v>506</v>
      </c>
      <c r="G65" s="58" t="s">
        <v>498</v>
      </c>
      <c r="H65" s="57">
        <v>1028583467</v>
      </c>
      <c r="I65" s="57" t="s">
        <v>235</v>
      </c>
      <c r="J65" s="57" t="s">
        <v>499</v>
      </c>
      <c r="K65" s="59" t="s">
        <v>500</v>
      </c>
      <c r="L65" s="60"/>
      <c r="M65" s="61">
        <v>8920</v>
      </c>
      <c r="N65" s="62" t="s">
        <v>14</v>
      </c>
      <c r="O65" s="62" t="s">
        <v>14</v>
      </c>
      <c r="P65" s="63" t="s">
        <v>14</v>
      </c>
      <c r="Q65" s="64"/>
      <c r="R65" s="63" t="s">
        <v>14</v>
      </c>
      <c r="S65" s="62" t="s">
        <v>14</v>
      </c>
      <c r="T65" s="64"/>
      <c r="U65" s="62" t="s">
        <v>14</v>
      </c>
      <c r="V65" s="66" t="s">
        <v>507</v>
      </c>
      <c r="W65" s="64">
        <v>40396</v>
      </c>
      <c r="X65" s="66" t="s">
        <v>33</v>
      </c>
      <c r="Y65" s="54" t="str">
        <f>IF($X65="","",VLOOKUP($X65,Variable!$AC$3:$AH$100,2,0))</f>
        <v>วศ.10</v>
      </c>
      <c r="Z65" s="54" t="str">
        <f>IF($X65="","",VLOOKUP($X65,Variable!$AC$3:$AH$100,3,0))</f>
        <v>-</v>
      </c>
      <c r="AA65" s="54" t="str">
        <f>IF($X65="","",VLOOKUP($X65,Variable!$AC$3:$AH$100,4,0))</f>
        <v>-</v>
      </c>
      <c r="AB65" s="54" t="str">
        <f>IF($X65="","",VLOOKUP($X65,Variable!$AC$3:$AH$100,5,0))</f>
        <v>-</v>
      </c>
      <c r="AC65" s="54" t="str">
        <f>IF($X65="","",VLOOKUP($X65,Variable!$AC$3:$AH$100,6,0))</f>
        <v>อปฟ.</v>
      </c>
      <c r="AD65" s="66" t="s">
        <v>49</v>
      </c>
      <c r="AE65" s="54" t="str">
        <f t="shared" si="21"/>
        <v>หปอ-ค</v>
      </c>
      <c r="AF65" s="54" t="str">
        <f t="shared" si="22"/>
        <v>หปอ-ค</v>
      </c>
      <c r="AG65" s="54" t="str">
        <f t="shared" si="23"/>
        <v>กสป-ค.</v>
      </c>
      <c r="AH65" s="54" t="str">
        <f t="shared" si="24"/>
        <v>-</v>
      </c>
      <c r="AI65" s="54" t="str">
        <f t="shared" si="25"/>
        <v>อปฟ.</v>
      </c>
      <c r="AJ65" s="66" t="s">
        <v>49</v>
      </c>
      <c r="AK65" s="54" t="str">
        <f t="shared" si="26"/>
        <v>หปอ-ค</v>
      </c>
      <c r="AL65" s="54" t="str">
        <f t="shared" si="27"/>
        <v>หปอ-ค</v>
      </c>
      <c r="AM65" s="54" t="str">
        <f t="shared" si="28"/>
        <v>กสป-ค.</v>
      </c>
      <c r="AN65" s="54" t="str">
        <f t="shared" si="29"/>
        <v>-</v>
      </c>
      <c r="AO65" s="54" t="str">
        <f t="shared" si="30"/>
        <v>อปฟ.</v>
      </c>
      <c r="AP65" s="67" t="s">
        <v>508</v>
      </c>
      <c r="AQ65" s="68" t="str">
        <f t="shared" ca="1" si="10"/>
        <v>ไม่มีวันที่รับพัสดุ</v>
      </c>
      <c r="AR65" s="64"/>
      <c r="AS65" s="75"/>
      <c r="AT65" s="64"/>
      <c r="AY65" s="71"/>
      <c r="BA65" s="10"/>
      <c r="BB65" s="10"/>
      <c r="BC65" s="10"/>
      <c r="BD65" s="10"/>
      <c r="BE65" s="72"/>
      <c r="BL65" s="51"/>
      <c r="BM65" s="51"/>
      <c r="BY65" s="10"/>
      <c r="CB65" s="73"/>
      <c r="CC65" s="10"/>
      <c r="CE65" s="10"/>
      <c r="CF65" s="10"/>
      <c r="CK65" s="10" t="s">
        <v>710</v>
      </c>
      <c r="CQ65" s="71"/>
    </row>
    <row r="66" spans="2:95" s="70" customFormat="1" ht="24" customHeight="1">
      <c r="B66" s="54">
        <v>60</v>
      </c>
      <c r="C66" s="55" t="s">
        <v>19</v>
      </c>
      <c r="D66" s="56" t="s">
        <v>230</v>
      </c>
      <c r="E66" s="56" t="s">
        <v>496</v>
      </c>
      <c r="F66" s="57" t="s">
        <v>509</v>
      </c>
      <c r="G66" s="58" t="s">
        <v>498</v>
      </c>
      <c r="H66" s="57" t="s">
        <v>14</v>
      </c>
      <c r="I66" s="57" t="s">
        <v>235</v>
      </c>
      <c r="J66" s="57" t="s">
        <v>499</v>
      </c>
      <c r="K66" s="59" t="s">
        <v>500</v>
      </c>
      <c r="L66" s="60"/>
      <c r="M66" s="61">
        <v>8920</v>
      </c>
      <c r="N66" s="62" t="s">
        <v>14</v>
      </c>
      <c r="O66" s="62" t="s">
        <v>14</v>
      </c>
      <c r="P66" s="63" t="s">
        <v>14</v>
      </c>
      <c r="Q66" s="64"/>
      <c r="R66" s="63" t="s">
        <v>14</v>
      </c>
      <c r="S66" s="62" t="s">
        <v>14</v>
      </c>
      <c r="T66" s="64"/>
      <c r="U66" s="62" t="s">
        <v>14</v>
      </c>
      <c r="V66" s="66" t="s">
        <v>510</v>
      </c>
      <c r="W66" s="64">
        <v>40396</v>
      </c>
      <c r="X66" s="66" t="s">
        <v>33</v>
      </c>
      <c r="Y66" s="54" t="str">
        <f>IF($X66="","",VLOOKUP($X66,Variable!$AC$3:$AH$100,2,0))</f>
        <v>วศ.10</v>
      </c>
      <c r="Z66" s="54" t="str">
        <f>IF($X66="","",VLOOKUP($X66,Variable!$AC$3:$AH$100,3,0))</f>
        <v>-</v>
      </c>
      <c r="AA66" s="54" t="str">
        <f>IF($X66="","",VLOOKUP($X66,Variable!$AC$3:$AH$100,4,0))</f>
        <v>-</v>
      </c>
      <c r="AB66" s="54" t="str">
        <f>IF($X66="","",VLOOKUP($X66,Variable!$AC$3:$AH$100,5,0))</f>
        <v>-</v>
      </c>
      <c r="AC66" s="54" t="str">
        <f>IF($X66="","",VLOOKUP($X66,Variable!$AC$3:$AH$100,6,0))</f>
        <v>อปฟ.</v>
      </c>
      <c r="AD66" s="66" t="s">
        <v>49</v>
      </c>
      <c r="AE66" s="54" t="str">
        <f t="shared" si="21"/>
        <v>หปอ-ค</v>
      </c>
      <c r="AF66" s="54" t="str">
        <f t="shared" si="22"/>
        <v>หปอ-ค</v>
      </c>
      <c r="AG66" s="54" t="str">
        <f t="shared" si="23"/>
        <v>กสป-ค.</v>
      </c>
      <c r="AH66" s="54" t="str">
        <f t="shared" si="24"/>
        <v>-</v>
      </c>
      <c r="AI66" s="54" t="str">
        <f t="shared" si="25"/>
        <v>อปฟ.</v>
      </c>
      <c r="AJ66" s="66" t="s">
        <v>49</v>
      </c>
      <c r="AK66" s="54" t="str">
        <f t="shared" si="26"/>
        <v>หปอ-ค</v>
      </c>
      <c r="AL66" s="54" t="str">
        <f t="shared" si="27"/>
        <v>หปอ-ค</v>
      </c>
      <c r="AM66" s="54" t="str">
        <f t="shared" si="28"/>
        <v>กสป-ค.</v>
      </c>
      <c r="AN66" s="54" t="str">
        <f t="shared" si="29"/>
        <v>-</v>
      </c>
      <c r="AO66" s="54" t="str">
        <f t="shared" si="30"/>
        <v>อปฟ.</v>
      </c>
      <c r="AP66" s="67" t="s">
        <v>511</v>
      </c>
      <c r="AQ66" s="68" t="str">
        <f t="shared" ca="1" si="10"/>
        <v>ไม่มีวันที่รับพัสดุ</v>
      </c>
      <c r="AR66" s="64"/>
      <c r="AS66" s="75"/>
      <c r="AT66" s="64"/>
      <c r="AY66" s="71"/>
      <c r="BC66" s="72"/>
      <c r="BD66" s="72"/>
      <c r="BE66" s="72"/>
      <c r="BL66" s="51"/>
      <c r="BM66" s="51"/>
      <c r="BY66" s="10"/>
      <c r="CA66" s="15"/>
      <c r="CB66" s="73"/>
      <c r="CC66" s="10"/>
      <c r="CE66" s="10"/>
      <c r="CF66" s="10"/>
      <c r="CK66" s="74" t="s">
        <v>712</v>
      </c>
      <c r="CQ66" s="71"/>
    </row>
    <row r="67" spans="2:95" s="70" customFormat="1" ht="24" customHeight="1">
      <c r="B67" s="54">
        <v>61</v>
      </c>
      <c r="C67" s="55" t="s">
        <v>19</v>
      </c>
      <c r="D67" s="56" t="s">
        <v>230</v>
      </c>
      <c r="E67" s="56" t="s">
        <v>496</v>
      </c>
      <c r="F67" s="57" t="s">
        <v>512</v>
      </c>
      <c r="G67" s="58" t="s">
        <v>498</v>
      </c>
      <c r="H67" s="57" t="s">
        <v>14</v>
      </c>
      <c r="I67" s="57" t="s">
        <v>235</v>
      </c>
      <c r="J67" s="57" t="s">
        <v>499</v>
      </c>
      <c r="K67" s="59" t="s">
        <v>500</v>
      </c>
      <c r="L67" s="60"/>
      <c r="M67" s="61">
        <v>8920</v>
      </c>
      <c r="N67" s="62" t="s">
        <v>14</v>
      </c>
      <c r="O67" s="62" t="s">
        <v>14</v>
      </c>
      <c r="P67" s="63" t="s">
        <v>14</v>
      </c>
      <c r="Q67" s="64"/>
      <c r="R67" s="63" t="s">
        <v>14</v>
      </c>
      <c r="S67" s="62" t="s">
        <v>14</v>
      </c>
      <c r="T67" s="64"/>
      <c r="U67" s="62" t="s">
        <v>14</v>
      </c>
      <c r="V67" s="66" t="s">
        <v>513</v>
      </c>
      <c r="W67" s="64">
        <v>40396</v>
      </c>
      <c r="X67" s="66" t="s">
        <v>33</v>
      </c>
      <c r="Y67" s="54" t="str">
        <f>IF($X67="","",VLOOKUP($X67,Variable!$AC$3:$AH$100,2,0))</f>
        <v>วศ.10</v>
      </c>
      <c r="Z67" s="54" t="str">
        <f>IF($X67="","",VLOOKUP($X67,Variable!$AC$3:$AH$100,3,0))</f>
        <v>-</v>
      </c>
      <c r="AA67" s="54" t="str">
        <f>IF($X67="","",VLOOKUP($X67,Variable!$AC$3:$AH$100,4,0))</f>
        <v>-</v>
      </c>
      <c r="AB67" s="54" t="str">
        <f>IF($X67="","",VLOOKUP($X67,Variable!$AC$3:$AH$100,5,0))</f>
        <v>-</v>
      </c>
      <c r="AC67" s="54" t="str">
        <f>IF($X67="","",VLOOKUP($X67,Variable!$AC$3:$AH$100,6,0))</f>
        <v>อปฟ.</v>
      </c>
      <c r="AD67" s="66" t="s">
        <v>49</v>
      </c>
      <c r="AE67" s="54" t="str">
        <f t="shared" si="21"/>
        <v>หปอ-ค</v>
      </c>
      <c r="AF67" s="54" t="str">
        <f t="shared" si="22"/>
        <v>หปอ-ค</v>
      </c>
      <c r="AG67" s="54" t="str">
        <f t="shared" si="23"/>
        <v>กสป-ค.</v>
      </c>
      <c r="AH67" s="54" t="str">
        <f t="shared" si="24"/>
        <v>-</v>
      </c>
      <c r="AI67" s="54" t="str">
        <f t="shared" si="25"/>
        <v>อปฟ.</v>
      </c>
      <c r="AJ67" s="66" t="s">
        <v>49</v>
      </c>
      <c r="AK67" s="54" t="str">
        <f t="shared" si="26"/>
        <v>หปอ-ค</v>
      </c>
      <c r="AL67" s="54" t="str">
        <f t="shared" si="27"/>
        <v>หปอ-ค</v>
      </c>
      <c r="AM67" s="54" t="str">
        <f t="shared" si="28"/>
        <v>กสป-ค.</v>
      </c>
      <c r="AN67" s="54" t="str">
        <f t="shared" si="29"/>
        <v>-</v>
      </c>
      <c r="AO67" s="54" t="str">
        <f t="shared" si="30"/>
        <v>อปฟ.</v>
      </c>
      <c r="AP67" s="67" t="s">
        <v>514</v>
      </c>
      <c r="AQ67" s="68" t="str">
        <f t="shared" ca="1" si="10"/>
        <v>ไม่มีวันที่รับพัสดุ</v>
      </c>
      <c r="AR67" s="64"/>
      <c r="AS67" s="75"/>
      <c r="AT67" s="64"/>
      <c r="AY67" s="71"/>
      <c r="BC67" s="72"/>
      <c r="BD67" s="72"/>
      <c r="BE67" s="72"/>
      <c r="BL67" s="51"/>
      <c r="BM67" s="51"/>
      <c r="CB67" s="73"/>
      <c r="CC67" s="10"/>
      <c r="CE67" s="10"/>
      <c r="CF67" s="10"/>
      <c r="CK67" s="74" t="s">
        <v>715</v>
      </c>
      <c r="CQ67" s="71"/>
    </row>
    <row r="68" spans="2:95" s="70" customFormat="1" ht="24" customHeight="1">
      <c r="B68" s="54">
        <v>62</v>
      </c>
      <c r="C68" s="55" t="s">
        <v>19</v>
      </c>
      <c r="D68" s="56" t="s">
        <v>230</v>
      </c>
      <c r="E68" s="56" t="s">
        <v>496</v>
      </c>
      <c r="F68" s="57" t="s">
        <v>515</v>
      </c>
      <c r="G68" s="58" t="s">
        <v>498</v>
      </c>
      <c r="H68" s="57" t="s">
        <v>14</v>
      </c>
      <c r="I68" s="57" t="s">
        <v>235</v>
      </c>
      <c r="J68" s="57" t="s">
        <v>499</v>
      </c>
      <c r="K68" s="59" t="s">
        <v>500</v>
      </c>
      <c r="L68" s="60"/>
      <c r="M68" s="61">
        <v>8920</v>
      </c>
      <c r="N68" s="62" t="s">
        <v>14</v>
      </c>
      <c r="O68" s="62" t="s">
        <v>14</v>
      </c>
      <c r="P68" s="63" t="s">
        <v>14</v>
      </c>
      <c r="Q68" s="64"/>
      <c r="R68" s="63" t="s">
        <v>14</v>
      </c>
      <c r="S68" s="62" t="s">
        <v>14</v>
      </c>
      <c r="T68" s="64"/>
      <c r="U68" s="62" t="s">
        <v>14</v>
      </c>
      <c r="V68" s="66" t="s">
        <v>516</v>
      </c>
      <c r="W68" s="64">
        <v>40396</v>
      </c>
      <c r="X68" s="66" t="s">
        <v>33</v>
      </c>
      <c r="Y68" s="54" t="str">
        <f>IF($X68="","",VLOOKUP($X68,Variable!$AC$3:$AH$100,2,0))</f>
        <v>วศ.10</v>
      </c>
      <c r="Z68" s="54" t="str">
        <f>IF($X68="","",VLOOKUP($X68,Variable!$AC$3:$AH$100,3,0))</f>
        <v>-</v>
      </c>
      <c r="AA68" s="54" t="str">
        <f>IF($X68="","",VLOOKUP($X68,Variable!$AC$3:$AH$100,4,0))</f>
        <v>-</v>
      </c>
      <c r="AB68" s="54" t="str">
        <f>IF($X68="","",VLOOKUP($X68,Variable!$AC$3:$AH$100,5,0))</f>
        <v>-</v>
      </c>
      <c r="AC68" s="54" t="str">
        <f>IF($X68="","",VLOOKUP($X68,Variable!$AC$3:$AH$100,6,0))</f>
        <v>อปฟ.</v>
      </c>
      <c r="AD68" s="66" t="s">
        <v>49</v>
      </c>
      <c r="AE68" s="54" t="str">
        <f t="shared" si="21"/>
        <v>หปอ-ค</v>
      </c>
      <c r="AF68" s="54" t="str">
        <f t="shared" si="22"/>
        <v>หปอ-ค</v>
      </c>
      <c r="AG68" s="54" t="str">
        <f t="shared" si="23"/>
        <v>กสป-ค.</v>
      </c>
      <c r="AH68" s="54" t="str">
        <f t="shared" si="24"/>
        <v>-</v>
      </c>
      <c r="AI68" s="54" t="str">
        <f t="shared" si="25"/>
        <v>อปฟ.</v>
      </c>
      <c r="AJ68" s="66" t="s">
        <v>49</v>
      </c>
      <c r="AK68" s="54" t="str">
        <f t="shared" si="26"/>
        <v>หปอ-ค</v>
      </c>
      <c r="AL68" s="54" t="str">
        <f t="shared" si="27"/>
        <v>หปอ-ค</v>
      </c>
      <c r="AM68" s="54" t="str">
        <f t="shared" si="28"/>
        <v>กสป-ค.</v>
      </c>
      <c r="AN68" s="54" t="str">
        <f t="shared" si="29"/>
        <v>-</v>
      </c>
      <c r="AO68" s="54" t="str">
        <f t="shared" si="30"/>
        <v>อปฟ.</v>
      </c>
      <c r="AP68" s="67" t="s">
        <v>517</v>
      </c>
      <c r="AQ68" s="68" t="str">
        <f t="shared" ca="1" si="10"/>
        <v>ไม่มีวันที่รับพัสดุ</v>
      </c>
      <c r="AR68" s="64"/>
      <c r="AS68" s="75"/>
      <c r="AT68" s="64"/>
      <c r="AY68" s="71"/>
      <c r="BC68" s="72"/>
      <c r="BD68" s="72"/>
      <c r="BE68" s="72"/>
      <c r="BL68" s="51"/>
      <c r="BM68" s="51"/>
      <c r="BY68" s="10"/>
      <c r="CB68" s="73"/>
      <c r="CC68" s="10"/>
      <c r="CE68" s="78"/>
      <c r="CF68" s="10"/>
      <c r="CK68" s="74" t="s">
        <v>717</v>
      </c>
      <c r="CQ68" s="71"/>
    </row>
    <row r="69" spans="2:95" s="70" customFormat="1" ht="24" customHeight="1">
      <c r="B69" s="54">
        <v>63</v>
      </c>
      <c r="C69" s="55" t="s">
        <v>19</v>
      </c>
      <c r="D69" s="56" t="s">
        <v>230</v>
      </c>
      <c r="E69" s="56" t="s">
        <v>496</v>
      </c>
      <c r="F69" s="57" t="s">
        <v>518</v>
      </c>
      <c r="G69" s="58" t="s">
        <v>498</v>
      </c>
      <c r="H69" s="57">
        <v>1028583454</v>
      </c>
      <c r="I69" s="57" t="s">
        <v>235</v>
      </c>
      <c r="J69" s="57" t="s">
        <v>499</v>
      </c>
      <c r="K69" s="59" t="s">
        <v>500</v>
      </c>
      <c r="L69" s="60"/>
      <c r="M69" s="61">
        <v>8920</v>
      </c>
      <c r="N69" s="62" t="s">
        <v>14</v>
      </c>
      <c r="O69" s="62" t="s">
        <v>14</v>
      </c>
      <c r="P69" s="63" t="s">
        <v>14</v>
      </c>
      <c r="Q69" s="64"/>
      <c r="R69" s="63" t="s">
        <v>14</v>
      </c>
      <c r="S69" s="62" t="s">
        <v>14</v>
      </c>
      <c r="T69" s="64"/>
      <c r="U69" s="62" t="s">
        <v>14</v>
      </c>
      <c r="V69" s="66" t="s">
        <v>519</v>
      </c>
      <c r="W69" s="64">
        <v>40396</v>
      </c>
      <c r="X69" s="66" t="s">
        <v>33</v>
      </c>
      <c r="Y69" s="54" t="str">
        <f>IF($X69="","",VLOOKUP($X69,Variable!$AC$3:$AH$100,2,0))</f>
        <v>วศ.10</v>
      </c>
      <c r="Z69" s="54" t="str">
        <f>IF($X69="","",VLOOKUP($X69,Variable!$AC$3:$AH$100,3,0))</f>
        <v>-</v>
      </c>
      <c r="AA69" s="54" t="str">
        <f>IF($X69="","",VLOOKUP($X69,Variable!$AC$3:$AH$100,4,0))</f>
        <v>-</v>
      </c>
      <c r="AB69" s="54" t="str">
        <f>IF($X69="","",VLOOKUP($X69,Variable!$AC$3:$AH$100,5,0))</f>
        <v>-</v>
      </c>
      <c r="AC69" s="54" t="str">
        <f>IF($X69="","",VLOOKUP($X69,Variable!$AC$3:$AH$100,6,0))</f>
        <v>อปฟ.</v>
      </c>
      <c r="AD69" s="66" t="s">
        <v>49</v>
      </c>
      <c r="AE69" s="54" t="str">
        <f t="shared" si="21"/>
        <v>หปอ-ค</v>
      </c>
      <c r="AF69" s="54" t="str">
        <f t="shared" si="22"/>
        <v>หปอ-ค</v>
      </c>
      <c r="AG69" s="54" t="str">
        <f t="shared" si="23"/>
        <v>กสป-ค.</v>
      </c>
      <c r="AH69" s="54" t="str">
        <f t="shared" si="24"/>
        <v>-</v>
      </c>
      <c r="AI69" s="54" t="str">
        <f t="shared" si="25"/>
        <v>อปฟ.</v>
      </c>
      <c r="AJ69" s="66" t="s">
        <v>49</v>
      </c>
      <c r="AK69" s="54" t="str">
        <f t="shared" si="26"/>
        <v>หปอ-ค</v>
      </c>
      <c r="AL69" s="54" t="str">
        <f t="shared" si="27"/>
        <v>หปอ-ค</v>
      </c>
      <c r="AM69" s="54" t="str">
        <f t="shared" si="28"/>
        <v>กสป-ค.</v>
      </c>
      <c r="AN69" s="54" t="str">
        <f t="shared" si="29"/>
        <v>-</v>
      </c>
      <c r="AO69" s="54" t="str">
        <f t="shared" si="30"/>
        <v>อปฟ.</v>
      </c>
      <c r="AP69" s="67" t="s">
        <v>520</v>
      </c>
      <c r="AQ69" s="68" t="str">
        <f t="shared" ca="1" si="10"/>
        <v>ไม่มีวันที่รับพัสดุ</v>
      </c>
      <c r="AR69" s="64"/>
      <c r="AS69" s="75"/>
      <c r="AT69" s="64"/>
      <c r="AY69" s="71"/>
      <c r="BC69" s="72"/>
      <c r="BD69" s="72"/>
      <c r="BE69" s="72"/>
      <c r="BL69" s="51"/>
      <c r="BM69" s="51"/>
      <c r="BY69" s="10"/>
      <c r="CB69" s="73"/>
      <c r="CC69" s="10"/>
      <c r="CE69" s="10"/>
      <c r="CF69" s="10"/>
      <c r="CK69" s="10" t="s">
        <v>719</v>
      </c>
      <c r="CQ69" s="71"/>
    </row>
    <row r="70" spans="2:95" s="70" customFormat="1" ht="24" customHeight="1">
      <c r="B70" s="54">
        <v>64</v>
      </c>
      <c r="C70" s="55" t="s">
        <v>19</v>
      </c>
      <c r="D70" s="56" t="s">
        <v>230</v>
      </c>
      <c r="E70" s="56" t="s">
        <v>496</v>
      </c>
      <c r="F70" s="57" t="s">
        <v>521</v>
      </c>
      <c r="G70" s="58" t="s">
        <v>498</v>
      </c>
      <c r="H70" s="57" t="s">
        <v>14</v>
      </c>
      <c r="I70" s="57" t="s">
        <v>235</v>
      </c>
      <c r="J70" s="57" t="s">
        <v>499</v>
      </c>
      <c r="K70" s="59" t="s">
        <v>500</v>
      </c>
      <c r="L70" s="60"/>
      <c r="M70" s="61">
        <v>8920</v>
      </c>
      <c r="N70" s="62" t="s">
        <v>14</v>
      </c>
      <c r="O70" s="62" t="s">
        <v>14</v>
      </c>
      <c r="P70" s="63" t="s">
        <v>14</v>
      </c>
      <c r="Q70" s="64"/>
      <c r="R70" s="63" t="s">
        <v>14</v>
      </c>
      <c r="S70" s="62" t="s">
        <v>14</v>
      </c>
      <c r="T70" s="64"/>
      <c r="U70" s="62" t="s">
        <v>14</v>
      </c>
      <c r="V70" s="66" t="s">
        <v>522</v>
      </c>
      <c r="W70" s="64">
        <v>40396</v>
      </c>
      <c r="X70" s="66" t="s">
        <v>33</v>
      </c>
      <c r="Y70" s="54" t="str">
        <f>IF($X70="","",VLOOKUP($X70,Variable!$AC$3:$AH$100,2,0))</f>
        <v>วศ.10</v>
      </c>
      <c r="Z70" s="54" t="str">
        <f>IF($X70="","",VLOOKUP($X70,Variable!$AC$3:$AH$100,3,0))</f>
        <v>-</v>
      </c>
      <c r="AA70" s="54" t="str">
        <f>IF($X70="","",VLOOKUP($X70,Variable!$AC$3:$AH$100,4,0))</f>
        <v>-</v>
      </c>
      <c r="AB70" s="54" t="str">
        <f>IF($X70="","",VLOOKUP($X70,Variable!$AC$3:$AH$100,5,0))</f>
        <v>-</v>
      </c>
      <c r="AC70" s="54" t="str">
        <f>IF($X70="","",VLOOKUP($X70,Variable!$AC$3:$AH$100,6,0))</f>
        <v>อปฟ.</v>
      </c>
      <c r="AD70" s="66" t="s">
        <v>49</v>
      </c>
      <c r="AE70" s="54" t="str">
        <f t="shared" si="21"/>
        <v>หปอ-ค</v>
      </c>
      <c r="AF70" s="54" t="str">
        <f t="shared" si="22"/>
        <v>หปอ-ค</v>
      </c>
      <c r="AG70" s="54" t="str">
        <f t="shared" si="23"/>
        <v>กสป-ค.</v>
      </c>
      <c r="AH70" s="54" t="str">
        <f t="shared" si="24"/>
        <v>-</v>
      </c>
      <c r="AI70" s="54" t="str">
        <f t="shared" si="25"/>
        <v>อปฟ.</v>
      </c>
      <c r="AJ70" s="66" t="s">
        <v>49</v>
      </c>
      <c r="AK70" s="54" t="str">
        <f t="shared" si="26"/>
        <v>หปอ-ค</v>
      </c>
      <c r="AL70" s="54" t="str">
        <f t="shared" si="27"/>
        <v>หปอ-ค</v>
      </c>
      <c r="AM70" s="54" t="str">
        <f t="shared" si="28"/>
        <v>กสป-ค.</v>
      </c>
      <c r="AN70" s="54" t="str">
        <f t="shared" si="29"/>
        <v>-</v>
      </c>
      <c r="AO70" s="54" t="str">
        <f t="shared" si="30"/>
        <v>อปฟ.</v>
      </c>
      <c r="AP70" s="67" t="s">
        <v>523</v>
      </c>
      <c r="AQ70" s="68" t="str">
        <f t="shared" ca="1" si="10"/>
        <v>ไม่มีวันที่รับพัสดุ</v>
      </c>
      <c r="AR70" s="64"/>
      <c r="AS70" s="75"/>
      <c r="AT70" s="64"/>
      <c r="AY70" s="71"/>
      <c r="BC70" s="72"/>
      <c r="BD70" s="72"/>
      <c r="BE70" s="72"/>
      <c r="BL70" s="51"/>
      <c r="BM70" s="51"/>
      <c r="CB70" s="73"/>
      <c r="CC70" s="10"/>
      <c r="CE70" s="10"/>
      <c r="CF70" s="10"/>
      <c r="CK70" s="74" t="s">
        <v>721</v>
      </c>
      <c r="CQ70" s="71"/>
    </row>
    <row r="71" spans="2:95" s="70" customFormat="1" ht="24" customHeight="1">
      <c r="B71" s="54">
        <v>65</v>
      </c>
      <c r="C71" s="55" t="s">
        <v>19</v>
      </c>
      <c r="D71" s="56" t="s">
        <v>230</v>
      </c>
      <c r="E71" s="56" t="s">
        <v>496</v>
      </c>
      <c r="F71" s="57" t="s">
        <v>524</v>
      </c>
      <c r="G71" s="58" t="s">
        <v>498</v>
      </c>
      <c r="H71" s="57">
        <v>1028583439</v>
      </c>
      <c r="I71" s="57" t="s">
        <v>235</v>
      </c>
      <c r="J71" s="57" t="s">
        <v>499</v>
      </c>
      <c r="K71" s="59" t="s">
        <v>500</v>
      </c>
      <c r="L71" s="60"/>
      <c r="M71" s="61">
        <v>8920</v>
      </c>
      <c r="N71" s="62" t="s">
        <v>14</v>
      </c>
      <c r="O71" s="62" t="s">
        <v>14</v>
      </c>
      <c r="P71" s="63" t="s">
        <v>14</v>
      </c>
      <c r="Q71" s="64"/>
      <c r="R71" s="63" t="s">
        <v>14</v>
      </c>
      <c r="S71" s="62" t="s">
        <v>14</v>
      </c>
      <c r="T71" s="64"/>
      <c r="U71" s="62" t="s">
        <v>14</v>
      </c>
      <c r="V71" s="66" t="s">
        <v>525</v>
      </c>
      <c r="W71" s="64">
        <v>40396</v>
      </c>
      <c r="X71" s="66" t="s">
        <v>33</v>
      </c>
      <c r="Y71" s="54" t="str">
        <f>IF($X71="","",VLOOKUP($X71,Variable!$AC$3:$AH$100,2,0))</f>
        <v>วศ.10</v>
      </c>
      <c r="Z71" s="54" t="str">
        <f>IF($X71="","",VLOOKUP($X71,Variable!$AC$3:$AH$100,3,0))</f>
        <v>-</v>
      </c>
      <c r="AA71" s="54" t="str">
        <f>IF($X71="","",VLOOKUP($X71,Variable!$AC$3:$AH$100,4,0))</f>
        <v>-</v>
      </c>
      <c r="AB71" s="54" t="str">
        <f>IF($X71="","",VLOOKUP($X71,Variable!$AC$3:$AH$100,5,0))</f>
        <v>-</v>
      </c>
      <c r="AC71" s="54" t="str">
        <f>IF($X71="","",VLOOKUP($X71,Variable!$AC$3:$AH$100,6,0))</f>
        <v>อปฟ.</v>
      </c>
      <c r="AD71" s="66" t="s">
        <v>49</v>
      </c>
      <c r="AE71" s="54" t="str">
        <f t="shared" si="21"/>
        <v>หปอ-ค</v>
      </c>
      <c r="AF71" s="54" t="str">
        <f t="shared" si="22"/>
        <v>หปอ-ค</v>
      </c>
      <c r="AG71" s="54" t="str">
        <f t="shared" si="23"/>
        <v>กสป-ค.</v>
      </c>
      <c r="AH71" s="54" t="str">
        <f t="shared" si="24"/>
        <v>-</v>
      </c>
      <c r="AI71" s="54" t="str">
        <f t="shared" si="25"/>
        <v>อปฟ.</v>
      </c>
      <c r="AJ71" s="66" t="s">
        <v>49</v>
      </c>
      <c r="AK71" s="54" t="str">
        <f t="shared" si="26"/>
        <v>หปอ-ค</v>
      </c>
      <c r="AL71" s="54" t="str">
        <f t="shared" si="27"/>
        <v>หปอ-ค</v>
      </c>
      <c r="AM71" s="54" t="str">
        <f t="shared" si="28"/>
        <v>กสป-ค.</v>
      </c>
      <c r="AN71" s="54" t="str">
        <f t="shared" si="29"/>
        <v>-</v>
      </c>
      <c r="AO71" s="54" t="str">
        <f t="shared" si="30"/>
        <v>อปฟ.</v>
      </c>
      <c r="AP71" s="67" t="s">
        <v>526</v>
      </c>
      <c r="AQ71" s="68" t="str">
        <f t="shared" ca="1" si="10"/>
        <v>ไม่มีวันที่รับพัสดุ</v>
      </c>
      <c r="AR71" s="64"/>
      <c r="AS71" s="75"/>
      <c r="AT71" s="64"/>
      <c r="AY71" s="71"/>
      <c r="BC71" s="72"/>
      <c r="BD71" s="72"/>
      <c r="BE71" s="72"/>
      <c r="BL71" s="51"/>
      <c r="BM71" s="51"/>
      <c r="BY71" s="10"/>
      <c r="CA71" s="15"/>
      <c r="CB71" s="73"/>
      <c r="CC71" s="10"/>
      <c r="CE71" s="10"/>
      <c r="CF71" s="10"/>
      <c r="CK71" s="74" t="s">
        <v>723</v>
      </c>
      <c r="CQ71" s="71"/>
    </row>
    <row r="72" spans="2:95" ht="24" customHeight="1">
      <c r="B72" s="54">
        <v>66</v>
      </c>
      <c r="C72" s="55" t="s">
        <v>19</v>
      </c>
      <c r="D72" s="56" t="s">
        <v>230</v>
      </c>
      <c r="E72" s="56" t="s">
        <v>496</v>
      </c>
      <c r="F72" s="57" t="s">
        <v>527</v>
      </c>
      <c r="G72" s="58" t="s">
        <v>498</v>
      </c>
      <c r="H72" s="57" t="s">
        <v>14</v>
      </c>
      <c r="I72" s="57" t="s">
        <v>235</v>
      </c>
      <c r="J72" s="57" t="s">
        <v>499</v>
      </c>
      <c r="K72" s="59" t="s">
        <v>500</v>
      </c>
      <c r="L72" s="60"/>
      <c r="M72" s="61">
        <v>8920</v>
      </c>
      <c r="N72" s="62" t="s">
        <v>14</v>
      </c>
      <c r="O72" s="62" t="s">
        <v>14</v>
      </c>
      <c r="P72" s="63" t="s">
        <v>14</v>
      </c>
      <c r="Q72" s="64"/>
      <c r="R72" s="63" t="s">
        <v>14</v>
      </c>
      <c r="S72" s="62" t="s">
        <v>14</v>
      </c>
      <c r="T72" s="64"/>
      <c r="U72" s="62" t="s">
        <v>14</v>
      </c>
      <c r="V72" s="66" t="s">
        <v>528</v>
      </c>
      <c r="W72" s="64">
        <v>40396</v>
      </c>
      <c r="X72" s="66" t="s">
        <v>33</v>
      </c>
      <c r="Y72" s="54" t="str">
        <f>IF($X72="","",VLOOKUP($X72,Variable!$AC$3:$AH$100,2,0))</f>
        <v>วศ.10</v>
      </c>
      <c r="Z72" s="54" t="str">
        <f>IF($X72="","",VLOOKUP($X72,Variable!$AC$3:$AH$100,3,0))</f>
        <v>-</v>
      </c>
      <c r="AA72" s="54" t="str">
        <f>IF($X72="","",VLOOKUP($X72,Variable!$AC$3:$AH$100,4,0))</f>
        <v>-</v>
      </c>
      <c r="AB72" s="54" t="str">
        <f>IF($X72="","",VLOOKUP($X72,Variable!$AC$3:$AH$100,5,0))</f>
        <v>-</v>
      </c>
      <c r="AC72" s="54" t="str">
        <f>IF($X72="","",VLOOKUP($X72,Variable!$AC$3:$AH$100,6,0))</f>
        <v>อปฟ.</v>
      </c>
      <c r="AD72" s="66" t="s">
        <v>49</v>
      </c>
      <c r="AE72" s="54" t="str">
        <f t="shared" si="21"/>
        <v>หปอ-ค</v>
      </c>
      <c r="AF72" s="54" t="str">
        <f t="shared" si="22"/>
        <v>หปอ-ค</v>
      </c>
      <c r="AG72" s="54" t="str">
        <f t="shared" si="23"/>
        <v>กสป-ค.</v>
      </c>
      <c r="AH72" s="54" t="str">
        <f t="shared" si="24"/>
        <v>-</v>
      </c>
      <c r="AI72" s="54" t="str">
        <f t="shared" si="25"/>
        <v>อปฟ.</v>
      </c>
      <c r="AJ72" s="66" t="s">
        <v>49</v>
      </c>
      <c r="AK72" s="54" t="str">
        <f t="shared" si="26"/>
        <v>หปอ-ค</v>
      </c>
      <c r="AL72" s="54" t="str">
        <f t="shared" si="27"/>
        <v>หปอ-ค</v>
      </c>
      <c r="AM72" s="54" t="str">
        <f t="shared" si="28"/>
        <v>กสป-ค.</v>
      </c>
      <c r="AN72" s="54" t="str">
        <f t="shared" si="29"/>
        <v>-</v>
      </c>
      <c r="AO72" s="54" t="str">
        <f t="shared" si="30"/>
        <v>อปฟ.</v>
      </c>
      <c r="AP72" s="67" t="s">
        <v>529</v>
      </c>
      <c r="AQ72" s="68" t="str">
        <f t="shared" ref="AQ72:AQ153" ca="1" si="31">IF(T72=0,"ไม่มีวันที่รับพัสดุ",(TODAY()-T72)/365)</f>
        <v>ไม่มีวันที่รับพัสดุ</v>
      </c>
      <c r="AR72" s="64"/>
      <c r="AS72" s="79"/>
      <c r="AT72" s="64"/>
      <c r="BA72" s="70"/>
      <c r="BB72" s="70"/>
      <c r="BC72" s="72"/>
      <c r="BD72" s="72"/>
      <c r="CA72" s="70"/>
      <c r="CK72" s="74" t="s">
        <v>695</v>
      </c>
    </row>
    <row r="73" spans="2:95" ht="24" customHeight="1">
      <c r="B73" s="54">
        <v>67</v>
      </c>
      <c r="C73" s="55" t="s">
        <v>19</v>
      </c>
      <c r="D73" s="56" t="s">
        <v>230</v>
      </c>
      <c r="E73" s="56" t="s">
        <v>496</v>
      </c>
      <c r="F73" s="57" t="s">
        <v>530</v>
      </c>
      <c r="G73" s="58" t="s">
        <v>498</v>
      </c>
      <c r="H73" s="57">
        <v>1028583458</v>
      </c>
      <c r="I73" s="57" t="s">
        <v>235</v>
      </c>
      <c r="J73" s="57" t="s">
        <v>499</v>
      </c>
      <c r="K73" s="59" t="s">
        <v>500</v>
      </c>
      <c r="L73" s="60"/>
      <c r="M73" s="61">
        <v>8920</v>
      </c>
      <c r="N73" s="62" t="s">
        <v>14</v>
      </c>
      <c r="O73" s="62" t="s">
        <v>14</v>
      </c>
      <c r="P73" s="63" t="s">
        <v>14</v>
      </c>
      <c r="Q73" s="64"/>
      <c r="R73" s="63" t="s">
        <v>14</v>
      </c>
      <c r="S73" s="62" t="s">
        <v>14</v>
      </c>
      <c r="T73" s="64"/>
      <c r="U73" s="62" t="s">
        <v>14</v>
      </c>
      <c r="V73" s="66" t="s">
        <v>531</v>
      </c>
      <c r="W73" s="64">
        <v>40396</v>
      </c>
      <c r="X73" s="66" t="s">
        <v>33</v>
      </c>
      <c r="Y73" s="54" t="str">
        <f>IF($X73="","",VLOOKUP($X73,Variable!$AC$3:$AH$100,2,0))</f>
        <v>วศ.10</v>
      </c>
      <c r="Z73" s="54" t="str">
        <f>IF($X73="","",VLOOKUP($X73,Variable!$AC$3:$AH$100,3,0))</f>
        <v>-</v>
      </c>
      <c r="AA73" s="54" t="str">
        <f>IF($X73="","",VLOOKUP($X73,Variable!$AC$3:$AH$100,4,0))</f>
        <v>-</v>
      </c>
      <c r="AB73" s="54" t="str">
        <f>IF($X73="","",VLOOKUP($X73,Variable!$AC$3:$AH$100,5,0))</f>
        <v>-</v>
      </c>
      <c r="AC73" s="54" t="str">
        <f>IF($X73="","",VLOOKUP($X73,Variable!$AC$3:$AH$100,6,0))</f>
        <v>อปฟ.</v>
      </c>
      <c r="AD73" s="66" t="s">
        <v>49</v>
      </c>
      <c r="AE73" s="54" t="str">
        <f t="shared" si="21"/>
        <v>หปอ-ค</v>
      </c>
      <c r="AF73" s="54" t="str">
        <f t="shared" si="22"/>
        <v>หปอ-ค</v>
      </c>
      <c r="AG73" s="54" t="str">
        <f t="shared" si="23"/>
        <v>กสป-ค.</v>
      </c>
      <c r="AH73" s="54" t="str">
        <f t="shared" si="24"/>
        <v>-</v>
      </c>
      <c r="AI73" s="54" t="str">
        <f t="shared" si="25"/>
        <v>อปฟ.</v>
      </c>
      <c r="AJ73" s="66" t="s">
        <v>49</v>
      </c>
      <c r="AK73" s="54" t="str">
        <f t="shared" si="26"/>
        <v>หปอ-ค</v>
      </c>
      <c r="AL73" s="54" t="str">
        <f t="shared" si="27"/>
        <v>หปอ-ค</v>
      </c>
      <c r="AM73" s="54" t="str">
        <f t="shared" si="28"/>
        <v>กสป-ค.</v>
      </c>
      <c r="AN73" s="54" t="str">
        <f t="shared" si="29"/>
        <v>-</v>
      </c>
      <c r="AO73" s="54" t="str">
        <f t="shared" si="30"/>
        <v>อปฟ.</v>
      </c>
      <c r="AP73" s="67" t="s">
        <v>532</v>
      </c>
      <c r="AQ73" s="68" t="str">
        <f t="shared" ca="1" si="31"/>
        <v>ไม่มีวันที่รับพัสดุ</v>
      </c>
      <c r="AR73" s="64"/>
      <c r="AS73" s="79"/>
      <c r="AT73" s="64"/>
      <c r="BA73" s="70"/>
      <c r="BB73" s="70"/>
      <c r="BC73" s="72"/>
      <c r="BD73" s="72"/>
      <c r="BY73" s="70"/>
      <c r="CA73" s="70"/>
      <c r="CK73" s="74" t="s">
        <v>673</v>
      </c>
    </row>
    <row r="74" spans="2:95" ht="24" customHeight="1">
      <c r="B74" s="54">
        <v>68</v>
      </c>
      <c r="C74" s="55" t="s">
        <v>19</v>
      </c>
      <c r="D74" s="56" t="s">
        <v>230</v>
      </c>
      <c r="E74" s="56" t="s">
        <v>496</v>
      </c>
      <c r="F74" s="57" t="s">
        <v>533</v>
      </c>
      <c r="G74" s="58" t="s">
        <v>498</v>
      </c>
      <c r="H74" s="57">
        <v>1028583479</v>
      </c>
      <c r="I74" s="57" t="s">
        <v>235</v>
      </c>
      <c r="J74" s="57" t="s">
        <v>499</v>
      </c>
      <c r="K74" s="59" t="s">
        <v>500</v>
      </c>
      <c r="L74" s="60"/>
      <c r="M74" s="61">
        <v>8920</v>
      </c>
      <c r="N74" s="62" t="s">
        <v>14</v>
      </c>
      <c r="O74" s="62" t="s">
        <v>14</v>
      </c>
      <c r="P74" s="63" t="s">
        <v>14</v>
      </c>
      <c r="Q74" s="64"/>
      <c r="R74" s="63" t="s">
        <v>14</v>
      </c>
      <c r="S74" s="62" t="s">
        <v>14</v>
      </c>
      <c r="T74" s="64"/>
      <c r="U74" s="62" t="s">
        <v>14</v>
      </c>
      <c r="V74" s="66" t="s">
        <v>534</v>
      </c>
      <c r="W74" s="64">
        <v>40396</v>
      </c>
      <c r="X74" s="66" t="s">
        <v>33</v>
      </c>
      <c r="Y74" s="54" t="str">
        <f>IF($X74="","",VLOOKUP($X74,Variable!$AC$3:$AH$100,2,0))</f>
        <v>วศ.10</v>
      </c>
      <c r="Z74" s="54" t="str">
        <f>IF($X74="","",VLOOKUP($X74,Variable!$AC$3:$AH$100,3,0))</f>
        <v>-</v>
      </c>
      <c r="AA74" s="54" t="str">
        <f>IF($X74="","",VLOOKUP($X74,Variable!$AC$3:$AH$100,4,0))</f>
        <v>-</v>
      </c>
      <c r="AB74" s="54" t="str">
        <f>IF($X74="","",VLOOKUP($X74,Variable!$AC$3:$AH$100,5,0))</f>
        <v>-</v>
      </c>
      <c r="AC74" s="54" t="str">
        <f>IF($X74="","",VLOOKUP($X74,Variable!$AC$3:$AH$100,6,0))</f>
        <v>อปฟ.</v>
      </c>
      <c r="AD74" s="66" t="s">
        <v>49</v>
      </c>
      <c r="AE74" s="54" t="str">
        <f t="shared" si="21"/>
        <v>หปอ-ค</v>
      </c>
      <c r="AF74" s="54" t="str">
        <f t="shared" si="22"/>
        <v>หปอ-ค</v>
      </c>
      <c r="AG74" s="54" t="str">
        <f t="shared" si="23"/>
        <v>กสป-ค.</v>
      </c>
      <c r="AH74" s="54" t="str">
        <f t="shared" si="24"/>
        <v>-</v>
      </c>
      <c r="AI74" s="54" t="str">
        <f t="shared" si="25"/>
        <v>อปฟ.</v>
      </c>
      <c r="AJ74" s="66" t="s">
        <v>49</v>
      </c>
      <c r="AK74" s="54" t="str">
        <f t="shared" si="26"/>
        <v>หปอ-ค</v>
      </c>
      <c r="AL74" s="54" t="str">
        <f t="shared" si="27"/>
        <v>หปอ-ค</v>
      </c>
      <c r="AM74" s="54" t="str">
        <f t="shared" si="28"/>
        <v>กสป-ค.</v>
      </c>
      <c r="AN74" s="54" t="str">
        <f t="shared" si="29"/>
        <v>-</v>
      </c>
      <c r="AO74" s="54" t="str">
        <f t="shared" si="30"/>
        <v>อปฟ.</v>
      </c>
      <c r="AP74" s="67" t="s">
        <v>535</v>
      </c>
      <c r="AQ74" s="68" t="str">
        <f t="shared" ca="1" si="31"/>
        <v>ไม่มีวันที่รับพัสดุ</v>
      </c>
      <c r="AR74" s="64"/>
      <c r="AS74" s="79"/>
      <c r="AT74" s="64"/>
      <c r="BA74" s="70"/>
      <c r="BB74" s="70"/>
      <c r="BC74" s="72"/>
      <c r="BD74" s="72"/>
      <c r="CA74" s="70"/>
      <c r="CK74" s="74" t="s">
        <v>679</v>
      </c>
    </row>
    <row r="75" spans="2:95" ht="24" customHeight="1">
      <c r="B75" s="54">
        <v>69</v>
      </c>
      <c r="C75" s="55" t="s">
        <v>19</v>
      </c>
      <c r="D75" s="56" t="s">
        <v>230</v>
      </c>
      <c r="E75" s="56" t="s">
        <v>496</v>
      </c>
      <c r="F75" s="57" t="s">
        <v>536</v>
      </c>
      <c r="G75" s="58" t="s">
        <v>498</v>
      </c>
      <c r="H75" s="57">
        <v>1028583484</v>
      </c>
      <c r="I75" s="57" t="s">
        <v>235</v>
      </c>
      <c r="J75" s="57" t="s">
        <v>499</v>
      </c>
      <c r="K75" s="59" t="s">
        <v>500</v>
      </c>
      <c r="L75" s="60"/>
      <c r="M75" s="61">
        <v>8920</v>
      </c>
      <c r="N75" s="62" t="s">
        <v>14</v>
      </c>
      <c r="O75" s="62" t="s">
        <v>14</v>
      </c>
      <c r="P75" s="63" t="s">
        <v>14</v>
      </c>
      <c r="Q75" s="64"/>
      <c r="R75" s="63" t="s">
        <v>14</v>
      </c>
      <c r="S75" s="62" t="s">
        <v>14</v>
      </c>
      <c r="T75" s="64"/>
      <c r="U75" s="62" t="s">
        <v>14</v>
      </c>
      <c r="V75" s="66" t="s">
        <v>537</v>
      </c>
      <c r="W75" s="64">
        <v>40396</v>
      </c>
      <c r="X75" s="66" t="s">
        <v>33</v>
      </c>
      <c r="Y75" s="54" t="str">
        <f>IF($X75="","",VLOOKUP($X75,Variable!$AC$3:$AH$100,2,0))</f>
        <v>วศ.10</v>
      </c>
      <c r="Z75" s="54" t="str">
        <f>IF($X75="","",VLOOKUP($X75,Variable!$AC$3:$AH$100,3,0))</f>
        <v>-</v>
      </c>
      <c r="AA75" s="54" t="str">
        <f>IF($X75="","",VLOOKUP($X75,Variable!$AC$3:$AH$100,4,0))</f>
        <v>-</v>
      </c>
      <c r="AB75" s="54" t="str">
        <f>IF($X75="","",VLOOKUP($X75,Variable!$AC$3:$AH$100,5,0))</f>
        <v>-</v>
      </c>
      <c r="AC75" s="54" t="str">
        <f>IF($X75="","",VLOOKUP($X75,Variable!$AC$3:$AH$100,6,0))</f>
        <v>อปฟ.</v>
      </c>
      <c r="AD75" s="66" t="s">
        <v>49</v>
      </c>
      <c r="AE75" s="54" t="str">
        <f t="shared" si="21"/>
        <v>หปอ-ค</v>
      </c>
      <c r="AF75" s="54" t="str">
        <f t="shared" si="22"/>
        <v>หปอ-ค</v>
      </c>
      <c r="AG75" s="54" t="str">
        <f t="shared" si="23"/>
        <v>กสป-ค.</v>
      </c>
      <c r="AH75" s="54" t="str">
        <f t="shared" si="24"/>
        <v>-</v>
      </c>
      <c r="AI75" s="54" t="str">
        <f t="shared" si="25"/>
        <v>อปฟ.</v>
      </c>
      <c r="AJ75" s="66" t="s">
        <v>49</v>
      </c>
      <c r="AK75" s="54" t="str">
        <f t="shared" si="26"/>
        <v>หปอ-ค</v>
      </c>
      <c r="AL75" s="54" t="str">
        <f t="shared" si="27"/>
        <v>หปอ-ค</v>
      </c>
      <c r="AM75" s="54" t="str">
        <f t="shared" si="28"/>
        <v>กสป-ค.</v>
      </c>
      <c r="AN75" s="54" t="str">
        <f t="shared" si="29"/>
        <v>-</v>
      </c>
      <c r="AO75" s="54" t="str">
        <f t="shared" si="30"/>
        <v>อปฟ.</v>
      </c>
      <c r="AP75" s="67" t="s">
        <v>538</v>
      </c>
      <c r="AQ75" s="68" t="str">
        <f t="shared" ca="1" si="31"/>
        <v>ไม่มีวันที่รับพัสดุ</v>
      </c>
      <c r="AR75" s="64"/>
      <c r="AS75" s="79"/>
      <c r="AT75" s="64"/>
      <c r="BA75" s="70"/>
      <c r="BB75" s="70"/>
      <c r="BC75" s="72"/>
      <c r="BD75" s="72"/>
      <c r="CA75" s="70"/>
      <c r="CK75" s="74" t="s">
        <v>684</v>
      </c>
    </row>
    <row r="76" spans="2:95" ht="24" customHeight="1">
      <c r="B76" s="54">
        <v>70</v>
      </c>
      <c r="C76" s="55" t="s">
        <v>19</v>
      </c>
      <c r="D76" s="56" t="s">
        <v>230</v>
      </c>
      <c r="E76" s="56" t="s">
        <v>496</v>
      </c>
      <c r="F76" s="57" t="s">
        <v>539</v>
      </c>
      <c r="G76" s="58" t="s">
        <v>498</v>
      </c>
      <c r="H76" s="57">
        <v>1028583584</v>
      </c>
      <c r="I76" s="57" t="s">
        <v>235</v>
      </c>
      <c r="J76" s="57" t="s">
        <v>499</v>
      </c>
      <c r="K76" s="59" t="s">
        <v>500</v>
      </c>
      <c r="L76" s="60"/>
      <c r="M76" s="61">
        <v>8920</v>
      </c>
      <c r="N76" s="62" t="s">
        <v>14</v>
      </c>
      <c r="O76" s="62" t="s">
        <v>14</v>
      </c>
      <c r="P76" s="63" t="s">
        <v>14</v>
      </c>
      <c r="Q76" s="64"/>
      <c r="R76" s="63" t="s">
        <v>14</v>
      </c>
      <c r="S76" s="62" t="s">
        <v>14</v>
      </c>
      <c r="T76" s="64"/>
      <c r="U76" s="62" t="s">
        <v>14</v>
      </c>
      <c r="V76" s="66" t="s">
        <v>540</v>
      </c>
      <c r="W76" s="64">
        <v>40396</v>
      </c>
      <c r="X76" s="66" t="s">
        <v>33</v>
      </c>
      <c r="Y76" s="54" t="str">
        <f>IF($X76="","",VLOOKUP($X76,Variable!$AC$3:$AH$100,2,0))</f>
        <v>วศ.10</v>
      </c>
      <c r="Z76" s="54" t="str">
        <f>IF($X76="","",VLOOKUP($X76,Variable!$AC$3:$AH$100,3,0))</f>
        <v>-</v>
      </c>
      <c r="AA76" s="54" t="str">
        <f>IF($X76="","",VLOOKUP($X76,Variable!$AC$3:$AH$100,4,0))</f>
        <v>-</v>
      </c>
      <c r="AB76" s="54" t="str">
        <f>IF($X76="","",VLOOKUP($X76,Variable!$AC$3:$AH$100,5,0))</f>
        <v>-</v>
      </c>
      <c r="AC76" s="54" t="str">
        <f>IF($X76="","",VLOOKUP($X76,Variable!$AC$3:$AH$100,6,0))</f>
        <v>อปฟ.</v>
      </c>
      <c r="AD76" s="66" t="s">
        <v>49</v>
      </c>
      <c r="AE76" s="54" t="str">
        <f t="shared" si="21"/>
        <v>หปอ-ค</v>
      </c>
      <c r="AF76" s="54" t="str">
        <f t="shared" si="22"/>
        <v>หปอ-ค</v>
      </c>
      <c r="AG76" s="54" t="str">
        <f t="shared" si="23"/>
        <v>กสป-ค.</v>
      </c>
      <c r="AH76" s="54" t="str">
        <f t="shared" si="24"/>
        <v>-</v>
      </c>
      <c r="AI76" s="54" t="str">
        <f t="shared" si="25"/>
        <v>อปฟ.</v>
      </c>
      <c r="AJ76" s="66" t="s">
        <v>49</v>
      </c>
      <c r="AK76" s="54" t="str">
        <f t="shared" si="26"/>
        <v>หปอ-ค</v>
      </c>
      <c r="AL76" s="54" t="str">
        <f t="shared" si="27"/>
        <v>หปอ-ค</v>
      </c>
      <c r="AM76" s="54" t="str">
        <f t="shared" si="28"/>
        <v>กสป-ค.</v>
      </c>
      <c r="AN76" s="54" t="str">
        <f t="shared" si="29"/>
        <v>-</v>
      </c>
      <c r="AO76" s="54" t="str">
        <f t="shared" si="30"/>
        <v>อปฟ.</v>
      </c>
      <c r="AP76" s="67" t="s">
        <v>541</v>
      </c>
      <c r="AQ76" s="68" t="str">
        <f t="shared" ca="1" si="31"/>
        <v>ไม่มีวันที่รับพัสดุ</v>
      </c>
      <c r="AR76" s="64"/>
      <c r="AS76" s="79"/>
      <c r="AT76" s="64"/>
      <c r="BA76" s="70"/>
      <c r="BB76" s="70"/>
      <c r="BC76" s="72"/>
      <c r="BD76" s="72"/>
      <c r="CA76" s="70"/>
      <c r="CK76" s="74" t="s">
        <v>754</v>
      </c>
    </row>
    <row r="77" spans="2:95" s="78" customFormat="1" ht="24" customHeight="1">
      <c r="B77" s="54">
        <v>71</v>
      </c>
      <c r="C77" s="80" t="s">
        <v>19</v>
      </c>
      <c r="D77" s="56" t="s">
        <v>230</v>
      </c>
      <c r="E77" s="56" t="s">
        <v>496</v>
      </c>
      <c r="F77" s="81" t="s">
        <v>542</v>
      </c>
      <c r="G77" s="82" t="s">
        <v>498</v>
      </c>
      <c r="H77" s="81">
        <v>1028583343</v>
      </c>
      <c r="I77" s="81" t="s">
        <v>235</v>
      </c>
      <c r="J77" s="81" t="s">
        <v>499</v>
      </c>
      <c r="K77" s="59" t="s">
        <v>500</v>
      </c>
      <c r="L77" s="60"/>
      <c r="M77" s="61">
        <v>8920</v>
      </c>
      <c r="N77" s="62" t="s">
        <v>14</v>
      </c>
      <c r="O77" s="62" t="s">
        <v>14</v>
      </c>
      <c r="P77" s="63" t="s">
        <v>14</v>
      </c>
      <c r="Q77" s="64"/>
      <c r="R77" s="63" t="s">
        <v>14</v>
      </c>
      <c r="S77" s="62" t="s">
        <v>14</v>
      </c>
      <c r="T77" s="64"/>
      <c r="U77" s="62" t="s">
        <v>14</v>
      </c>
      <c r="V77" s="62" t="s">
        <v>543</v>
      </c>
      <c r="W77" s="64">
        <v>40396</v>
      </c>
      <c r="X77" s="66" t="s">
        <v>33</v>
      </c>
      <c r="Y77" s="54" t="str">
        <f>IF($X77="","",VLOOKUP($X77,Variable!$AC$3:$AH$100,2,0))</f>
        <v>วศ.10</v>
      </c>
      <c r="Z77" s="54" t="str">
        <f>IF($X77="","",VLOOKUP($X77,Variable!$AC$3:$AH$100,3,0))</f>
        <v>-</v>
      </c>
      <c r="AA77" s="54" t="str">
        <f>IF($X77="","",VLOOKUP($X77,Variable!$AC$3:$AH$100,4,0))</f>
        <v>-</v>
      </c>
      <c r="AB77" s="54" t="str">
        <f>IF($X77="","",VLOOKUP($X77,Variable!$AC$3:$AH$100,5,0))</f>
        <v>-</v>
      </c>
      <c r="AC77" s="54" t="str">
        <f>IF($X77="","",VLOOKUP($X77,Variable!$AC$3:$AH$100,6,0))</f>
        <v>อปฟ.</v>
      </c>
      <c r="AD77" s="62" t="s">
        <v>49</v>
      </c>
      <c r="AE77" s="60" t="str">
        <f t="shared" si="21"/>
        <v>หปอ-ค</v>
      </c>
      <c r="AF77" s="60" t="str">
        <f t="shared" si="22"/>
        <v>หปอ-ค</v>
      </c>
      <c r="AG77" s="60" t="str">
        <f t="shared" si="23"/>
        <v>กสป-ค.</v>
      </c>
      <c r="AH77" s="60" t="str">
        <f t="shared" si="24"/>
        <v>-</v>
      </c>
      <c r="AI77" s="60" t="str">
        <f t="shared" si="25"/>
        <v>อปฟ.</v>
      </c>
      <c r="AJ77" s="66" t="s">
        <v>49</v>
      </c>
      <c r="AK77" s="54" t="str">
        <f t="shared" si="26"/>
        <v>หปอ-ค</v>
      </c>
      <c r="AL77" s="54" t="str">
        <f t="shared" si="27"/>
        <v>หปอ-ค</v>
      </c>
      <c r="AM77" s="54" t="str">
        <f t="shared" si="28"/>
        <v>กสป-ค.</v>
      </c>
      <c r="AN77" s="54" t="str">
        <f t="shared" si="29"/>
        <v>-</v>
      </c>
      <c r="AO77" s="54" t="str">
        <f t="shared" si="30"/>
        <v>อปฟ.</v>
      </c>
      <c r="AP77" s="67" t="s">
        <v>544</v>
      </c>
      <c r="AQ77" s="83" t="str">
        <f t="shared" ca="1" si="31"/>
        <v>ไม่มีวันที่รับพัสดุ</v>
      </c>
      <c r="AR77" s="64"/>
      <c r="AS77" s="84"/>
      <c r="AT77" s="64"/>
      <c r="BA77" s="85"/>
      <c r="BB77" s="85"/>
      <c r="BC77" s="86"/>
      <c r="BD77" s="86"/>
      <c r="BJ77" s="87"/>
      <c r="BY77" s="70"/>
      <c r="CA77" s="70"/>
      <c r="CB77" s="88"/>
      <c r="CC77" s="10"/>
      <c r="CE77" s="10"/>
      <c r="CK77" s="10" t="s">
        <v>219</v>
      </c>
    </row>
    <row r="78" spans="2:95" ht="24" customHeight="1">
      <c r="B78" s="54">
        <v>72</v>
      </c>
      <c r="C78" s="55" t="s">
        <v>19</v>
      </c>
      <c r="D78" s="56" t="s">
        <v>420</v>
      </c>
      <c r="E78" s="56" t="s">
        <v>545</v>
      </c>
      <c r="F78" s="57" t="s">
        <v>546</v>
      </c>
      <c r="G78" s="58" t="s">
        <v>545</v>
      </c>
      <c r="H78" s="57" t="s">
        <v>14</v>
      </c>
      <c r="I78" s="57" t="s">
        <v>547</v>
      </c>
      <c r="J78" s="57" t="s">
        <v>14</v>
      </c>
      <c r="K78" s="59" t="s">
        <v>16</v>
      </c>
      <c r="L78" s="60"/>
      <c r="M78" s="61">
        <v>22000</v>
      </c>
      <c r="N78" s="62" t="s">
        <v>14</v>
      </c>
      <c r="O78" s="62" t="s">
        <v>14</v>
      </c>
      <c r="P78" s="63" t="s">
        <v>14</v>
      </c>
      <c r="Q78" s="64"/>
      <c r="R78" s="63" t="s">
        <v>14</v>
      </c>
      <c r="S78" s="62" t="s">
        <v>14</v>
      </c>
      <c r="T78" s="64"/>
      <c r="U78" s="62" t="s">
        <v>14</v>
      </c>
      <c r="V78" s="66" t="s">
        <v>548</v>
      </c>
      <c r="W78" s="64">
        <v>41106</v>
      </c>
      <c r="X78" s="66" t="s">
        <v>86</v>
      </c>
      <c r="Y78" s="54" t="str">
        <f>IF($X78="","",VLOOKUP($X78,Variable!$AC$3:$AH$100,2,0))</f>
        <v>วศ.10</v>
      </c>
      <c r="Z78" s="54" t="str">
        <f>IF($X78="","",VLOOKUP($X78,Variable!$AC$3:$AH$100,3,0))</f>
        <v>-</v>
      </c>
      <c r="AA78" s="54" t="str">
        <f>IF($X78="","",VLOOKUP($X78,Variable!$AC$3:$AH$100,4,0))</f>
        <v>-</v>
      </c>
      <c r="AB78" s="54" t="str">
        <f>IF($X78="","",VLOOKUP($X78,Variable!$AC$3:$AH$100,5,0))</f>
        <v>-</v>
      </c>
      <c r="AC78" s="54" t="str">
        <f>IF($X78="","",VLOOKUP($X78,Variable!$AC$3:$AH$100,6,0))</f>
        <v>อปฟ.</v>
      </c>
      <c r="AD78" s="66" t="s">
        <v>49</v>
      </c>
      <c r="AE78" s="54" t="str">
        <f t="shared" si="21"/>
        <v>หปอ-ค</v>
      </c>
      <c r="AF78" s="54" t="str">
        <f t="shared" si="22"/>
        <v>หปอ-ค</v>
      </c>
      <c r="AG78" s="54" t="str">
        <f t="shared" si="23"/>
        <v>กสป-ค.</v>
      </c>
      <c r="AH78" s="54" t="str">
        <f t="shared" si="24"/>
        <v>-</v>
      </c>
      <c r="AI78" s="54" t="str">
        <f t="shared" si="25"/>
        <v>อปฟ.</v>
      </c>
      <c r="AJ78" s="66" t="s">
        <v>49</v>
      </c>
      <c r="AK78" s="54" t="str">
        <f t="shared" si="26"/>
        <v>หปอ-ค</v>
      </c>
      <c r="AL78" s="54" t="str">
        <f t="shared" si="27"/>
        <v>หปอ-ค</v>
      </c>
      <c r="AM78" s="54" t="str">
        <f t="shared" si="28"/>
        <v>กสป-ค.</v>
      </c>
      <c r="AN78" s="54" t="str">
        <f t="shared" si="29"/>
        <v>-</v>
      </c>
      <c r="AO78" s="54" t="str">
        <f t="shared" si="30"/>
        <v>อปฟ.</v>
      </c>
      <c r="AP78" s="67" t="s">
        <v>549</v>
      </c>
      <c r="AQ78" s="68" t="str">
        <f t="shared" ca="1" si="31"/>
        <v>ไม่มีวันที่รับพัสดุ</v>
      </c>
      <c r="AR78" s="64"/>
      <c r="AS78" s="79"/>
      <c r="AT78" s="64"/>
      <c r="CA78" s="70"/>
      <c r="CK78" s="74" t="s">
        <v>758</v>
      </c>
    </row>
    <row r="79" spans="2:95" ht="24" customHeight="1">
      <c r="B79" s="54">
        <v>73</v>
      </c>
      <c r="C79" s="55" t="s">
        <v>19</v>
      </c>
      <c r="D79" s="56" t="s">
        <v>420</v>
      </c>
      <c r="E79" s="56" t="s">
        <v>545</v>
      </c>
      <c r="F79" s="57" t="s">
        <v>550</v>
      </c>
      <c r="G79" s="58" t="s">
        <v>545</v>
      </c>
      <c r="H79" s="57" t="s">
        <v>14</v>
      </c>
      <c r="I79" s="57" t="s">
        <v>547</v>
      </c>
      <c r="J79" s="57" t="s">
        <v>14</v>
      </c>
      <c r="K79" s="59" t="s">
        <v>16</v>
      </c>
      <c r="L79" s="60"/>
      <c r="M79" s="61">
        <v>22000</v>
      </c>
      <c r="N79" s="62" t="s">
        <v>14</v>
      </c>
      <c r="O79" s="62" t="s">
        <v>14</v>
      </c>
      <c r="P79" s="63" t="s">
        <v>14</v>
      </c>
      <c r="Q79" s="64"/>
      <c r="R79" s="63" t="s">
        <v>14</v>
      </c>
      <c r="S79" s="62" t="s">
        <v>14</v>
      </c>
      <c r="T79" s="64"/>
      <c r="U79" s="62" t="s">
        <v>14</v>
      </c>
      <c r="V79" s="66" t="s">
        <v>548</v>
      </c>
      <c r="W79" s="64">
        <v>41106</v>
      </c>
      <c r="X79" s="66" t="s">
        <v>86</v>
      </c>
      <c r="Y79" s="54" t="str">
        <f>IF($X79="","",VLOOKUP($X79,Variable!$AC$3:$AH$100,2,0))</f>
        <v>วศ.10</v>
      </c>
      <c r="Z79" s="54" t="str">
        <f>IF($X79="","",VLOOKUP($X79,Variable!$AC$3:$AH$100,3,0))</f>
        <v>-</v>
      </c>
      <c r="AA79" s="54" t="str">
        <f>IF($X79="","",VLOOKUP($X79,Variable!$AC$3:$AH$100,4,0))</f>
        <v>-</v>
      </c>
      <c r="AB79" s="54" t="str">
        <f>IF($X79="","",VLOOKUP($X79,Variable!$AC$3:$AH$100,5,0))</f>
        <v>-</v>
      </c>
      <c r="AC79" s="54" t="str">
        <f>IF($X79="","",VLOOKUP($X79,Variable!$AC$3:$AH$100,6,0))</f>
        <v>อปฟ.</v>
      </c>
      <c r="AD79" s="66" t="s">
        <v>49</v>
      </c>
      <c r="AE79" s="54" t="str">
        <f t="shared" si="21"/>
        <v>หปอ-ค</v>
      </c>
      <c r="AF79" s="54" t="str">
        <f t="shared" si="22"/>
        <v>หปอ-ค</v>
      </c>
      <c r="AG79" s="54" t="str">
        <f t="shared" si="23"/>
        <v>กสป-ค.</v>
      </c>
      <c r="AH79" s="54" t="str">
        <f t="shared" si="24"/>
        <v>-</v>
      </c>
      <c r="AI79" s="54" t="str">
        <f t="shared" si="25"/>
        <v>อปฟ.</v>
      </c>
      <c r="AJ79" s="66" t="s">
        <v>49</v>
      </c>
      <c r="AK79" s="54" t="str">
        <f t="shared" si="26"/>
        <v>หปอ-ค</v>
      </c>
      <c r="AL79" s="54" t="str">
        <f t="shared" si="27"/>
        <v>หปอ-ค</v>
      </c>
      <c r="AM79" s="54" t="str">
        <f t="shared" si="28"/>
        <v>กสป-ค.</v>
      </c>
      <c r="AN79" s="54" t="str">
        <f t="shared" si="29"/>
        <v>-</v>
      </c>
      <c r="AO79" s="54" t="str">
        <f t="shared" si="30"/>
        <v>อปฟ.</v>
      </c>
      <c r="AP79" s="67" t="s">
        <v>551</v>
      </c>
      <c r="AQ79" s="68" t="str">
        <f t="shared" ca="1" si="31"/>
        <v>ไม่มีวันที่รับพัสดุ</v>
      </c>
      <c r="AR79" s="64"/>
      <c r="AS79" s="79"/>
      <c r="AT79" s="64"/>
      <c r="CA79" s="70"/>
      <c r="CK79" s="74" t="s">
        <v>689</v>
      </c>
    </row>
    <row r="80" spans="2:95" ht="24" customHeight="1">
      <c r="B80" s="54">
        <v>74</v>
      </c>
      <c r="C80" s="55" t="s">
        <v>19</v>
      </c>
      <c r="D80" s="56" t="s">
        <v>552</v>
      </c>
      <c r="E80" s="56" t="s">
        <v>553</v>
      </c>
      <c r="F80" s="57" t="s">
        <v>554</v>
      </c>
      <c r="G80" s="58" t="s">
        <v>555</v>
      </c>
      <c r="H80" s="57" t="s">
        <v>556</v>
      </c>
      <c r="I80" s="57" t="s">
        <v>557</v>
      </c>
      <c r="J80" s="57" t="s">
        <v>558</v>
      </c>
      <c r="K80" s="59" t="s">
        <v>559</v>
      </c>
      <c r="L80" s="60"/>
      <c r="M80" s="61">
        <v>8070</v>
      </c>
      <c r="N80" s="62" t="s">
        <v>14</v>
      </c>
      <c r="O80" s="62" t="s">
        <v>14</v>
      </c>
      <c r="P80" s="63" t="s">
        <v>14</v>
      </c>
      <c r="Q80" s="64"/>
      <c r="R80" s="63" t="s">
        <v>14</v>
      </c>
      <c r="S80" s="62" t="s">
        <v>14</v>
      </c>
      <c r="T80" s="64"/>
      <c r="U80" s="62" t="s">
        <v>14</v>
      </c>
      <c r="V80" s="66" t="s">
        <v>560</v>
      </c>
      <c r="W80" s="64">
        <v>40396</v>
      </c>
      <c r="X80" s="66" t="s">
        <v>33</v>
      </c>
      <c r="Y80" s="54" t="str">
        <f>IF($X80="","",VLOOKUP($X80,Variable!$AC$3:$AH$100,2,0))</f>
        <v>วศ.10</v>
      </c>
      <c r="Z80" s="54" t="str">
        <f>IF($X80="","",VLOOKUP($X80,Variable!$AC$3:$AH$100,3,0))</f>
        <v>-</v>
      </c>
      <c r="AA80" s="54" t="str">
        <f>IF($X80="","",VLOOKUP($X80,Variable!$AC$3:$AH$100,4,0))</f>
        <v>-</v>
      </c>
      <c r="AB80" s="54" t="str">
        <f>IF($X80="","",VLOOKUP($X80,Variable!$AC$3:$AH$100,5,0))</f>
        <v>-</v>
      </c>
      <c r="AC80" s="54" t="str">
        <f>IF($X80="","",VLOOKUP($X80,Variable!$AC$3:$AH$100,6,0))</f>
        <v>อปฟ.</v>
      </c>
      <c r="AD80" s="66" t="s">
        <v>49</v>
      </c>
      <c r="AE80" s="54" t="str">
        <f t="shared" si="21"/>
        <v>หปอ-ค</v>
      </c>
      <c r="AF80" s="54" t="str">
        <f t="shared" si="22"/>
        <v>หปอ-ค</v>
      </c>
      <c r="AG80" s="54" t="str">
        <f t="shared" si="23"/>
        <v>กสป-ค.</v>
      </c>
      <c r="AH80" s="54" t="str">
        <f t="shared" si="24"/>
        <v>-</v>
      </c>
      <c r="AI80" s="54" t="str">
        <f t="shared" si="25"/>
        <v>อปฟ.</v>
      </c>
      <c r="AJ80" s="66" t="s">
        <v>49</v>
      </c>
      <c r="AK80" s="54" t="str">
        <f t="shared" si="26"/>
        <v>หปอ-ค</v>
      </c>
      <c r="AL80" s="54" t="str">
        <f t="shared" si="27"/>
        <v>หปอ-ค</v>
      </c>
      <c r="AM80" s="54" t="str">
        <f t="shared" si="28"/>
        <v>กสป-ค.</v>
      </c>
      <c r="AN80" s="54" t="str">
        <f t="shared" si="29"/>
        <v>-</v>
      </c>
      <c r="AO80" s="54" t="str">
        <f t="shared" si="30"/>
        <v>อปฟ.</v>
      </c>
      <c r="AP80" s="67" t="s">
        <v>561</v>
      </c>
      <c r="AQ80" s="68" t="str">
        <f t="shared" ca="1" si="31"/>
        <v>ไม่มีวันที่รับพัสดุ</v>
      </c>
      <c r="AR80" s="64"/>
      <c r="AS80" s="79"/>
      <c r="AT80" s="64"/>
      <c r="CA80" s="70"/>
      <c r="CK80" s="74" t="s">
        <v>226</v>
      </c>
    </row>
    <row r="81" spans="2:89" ht="24" customHeight="1">
      <c r="B81" s="54">
        <v>75</v>
      </c>
      <c r="C81" s="55" t="s">
        <v>19</v>
      </c>
      <c r="D81" s="56" t="s">
        <v>552</v>
      </c>
      <c r="E81" s="56" t="s">
        <v>553</v>
      </c>
      <c r="F81" s="57" t="s">
        <v>562</v>
      </c>
      <c r="G81" s="58" t="s">
        <v>555</v>
      </c>
      <c r="H81" s="57" t="s">
        <v>563</v>
      </c>
      <c r="I81" s="57" t="s">
        <v>557</v>
      </c>
      <c r="J81" s="57" t="s">
        <v>558</v>
      </c>
      <c r="K81" s="59" t="s">
        <v>559</v>
      </c>
      <c r="L81" s="60"/>
      <c r="M81" s="61">
        <v>8070</v>
      </c>
      <c r="N81" s="62" t="s">
        <v>14</v>
      </c>
      <c r="O81" s="62" t="s">
        <v>14</v>
      </c>
      <c r="P81" s="63" t="s">
        <v>14</v>
      </c>
      <c r="Q81" s="64"/>
      <c r="R81" s="63" t="s">
        <v>14</v>
      </c>
      <c r="S81" s="62" t="s">
        <v>14</v>
      </c>
      <c r="T81" s="64"/>
      <c r="U81" s="62" t="s">
        <v>14</v>
      </c>
      <c r="V81" s="66" t="s">
        <v>564</v>
      </c>
      <c r="W81" s="64">
        <v>40396</v>
      </c>
      <c r="X81" s="66" t="s">
        <v>33</v>
      </c>
      <c r="Y81" s="54" t="str">
        <f>IF($X81="","",VLOOKUP($X81,Variable!$AC$3:$AH$100,2,0))</f>
        <v>วศ.10</v>
      </c>
      <c r="Z81" s="54" t="str">
        <f>IF($X81="","",VLOOKUP($X81,Variable!$AC$3:$AH$100,3,0))</f>
        <v>-</v>
      </c>
      <c r="AA81" s="54" t="str">
        <f>IF($X81="","",VLOOKUP($X81,Variable!$AC$3:$AH$100,4,0))</f>
        <v>-</v>
      </c>
      <c r="AB81" s="54" t="str">
        <f>IF($X81="","",VLOOKUP($X81,Variable!$AC$3:$AH$100,5,0))</f>
        <v>-</v>
      </c>
      <c r="AC81" s="54" t="str">
        <f>IF($X81="","",VLOOKUP($X81,Variable!$AC$3:$AH$100,6,0))</f>
        <v>อปฟ.</v>
      </c>
      <c r="AD81" s="66" t="s">
        <v>49</v>
      </c>
      <c r="AE81" s="54" t="str">
        <f t="shared" si="21"/>
        <v>หปอ-ค</v>
      </c>
      <c r="AF81" s="54" t="str">
        <f t="shared" si="22"/>
        <v>หปอ-ค</v>
      </c>
      <c r="AG81" s="54" t="str">
        <f t="shared" si="23"/>
        <v>กสป-ค.</v>
      </c>
      <c r="AH81" s="54" t="str">
        <f t="shared" si="24"/>
        <v>-</v>
      </c>
      <c r="AI81" s="54" t="str">
        <f t="shared" si="25"/>
        <v>อปฟ.</v>
      </c>
      <c r="AJ81" s="66" t="s">
        <v>49</v>
      </c>
      <c r="AK81" s="54" t="str">
        <f t="shared" si="26"/>
        <v>หปอ-ค</v>
      </c>
      <c r="AL81" s="54" t="str">
        <f t="shared" si="27"/>
        <v>หปอ-ค</v>
      </c>
      <c r="AM81" s="54" t="str">
        <f t="shared" si="28"/>
        <v>กสป-ค.</v>
      </c>
      <c r="AN81" s="54" t="str">
        <f t="shared" si="29"/>
        <v>-</v>
      </c>
      <c r="AO81" s="54" t="str">
        <f t="shared" si="30"/>
        <v>อปฟ.</v>
      </c>
      <c r="AP81" s="67" t="s">
        <v>565</v>
      </c>
      <c r="AQ81" s="68" t="str">
        <f t="shared" ca="1" si="31"/>
        <v>ไม่มีวันที่รับพัสดุ</v>
      </c>
      <c r="AR81" s="64"/>
      <c r="AS81" s="79"/>
      <c r="AT81" s="64"/>
      <c r="BA81" s="70"/>
      <c r="BB81" s="70"/>
      <c r="BC81" s="72"/>
      <c r="BD81" s="72"/>
      <c r="CA81" s="70"/>
      <c r="CK81" s="74" t="s">
        <v>762</v>
      </c>
    </row>
    <row r="82" spans="2:89" ht="24" customHeight="1">
      <c r="B82" s="54">
        <v>76</v>
      </c>
      <c r="C82" s="55" t="s">
        <v>19</v>
      </c>
      <c r="D82" s="56" t="s">
        <v>552</v>
      </c>
      <c r="E82" s="56" t="s">
        <v>553</v>
      </c>
      <c r="F82" s="57" t="s">
        <v>566</v>
      </c>
      <c r="G82" s="58" t="s">
        <v>555</v>
      </c>
      <c r="H82" s="57" t="s">
        <v>567</v>
      </c>
      <c r="I82" s="57" t="s">
        <v>557</v>
      </c>
      <c r="J82" s="57" t="s">
        <v>558</v>
      </c>
      <c r="K82" s="59" t="s">
        <v>559</v>
      </c>
      <c r="L82" s="60"/>
      <c r="M82" s="61">
        <v>8070</v>
      </c>
      <c r="N82" s="62" t="s">
        <v>14</v>
      </c>
      <c r="O82" s="62" t="s">
        <v>14</v>
      </c>
      <c r="P82" s="63" t="s">
        <v>14</v>
      </c>
      <c r="Q82" s="64"/>
      <c r="R82" s="63" t="s">
        <v>14</v>
      </c>
      <c r="S82" s="62" t="s">
        <v>14</v>
      </c>
      <c r="T82" s="64"/>
      <c r="U82" s="62" t="s">
        <v>14</v>
      </c>
      <c r="V82" s="66" t="s">
        <v>504</v>
      </c>
      <c r="W82" s="64">
        <v>40396</v>
      </c>
      <c r="X82" s="66" t="s">
        <v>33</v>
      </c>
      <c r="Y82" s="54" t="str">
        <f>IF($X82="","",VLOOKUP($X82,Variable!$AC$3:$AH$100,2,0))</f>
        <v>วศ.10</v>
      </c>
      <c r="Z82" s="54" t="str">
        <f>IF($X82="","",VLOOKUP($X82,Variable!$AC$3:$AH$100,3,0))</f>
        <v>-</v>
      </c>
      <c r="AA82" s="54" t="str">
        <f>IF($X82="","",VLOOKUP($X82,Variable!$AC$3:$AH$100,4,0))</f>
        <v>-</v>
      </c>
      <c r="AB82" s="54" t="str">
        <f>IF($X82="","",VLOOKUP($X82,Variable!$AC$3:$AH$100,5,0))</f>
        <v>-</v>
      </c>
      <c r="AC82" s="54" t="str">
        <f>IF($X82="","",VLOOKUP($X82,Variable!$AC$3:$AH$100,6,0))</f>
        <v>อปฟ.</v>
      </c>
      <c r="AD82" s="66" t="s">
        <v>49</v>
      </c>
      <c r="AE82" s="54" t="str">
        <f t="shared" si="21"/>
        <v>หปอ-ค</v>
      </c>
      <c r="AF82" s="54" t="str">
        <f t="shared" si="22"/>
        <v>หปอ-ค</v>
      </c>
      <c r="AG82" s="54" t="str">
        <f t="shared" si="23"/>
        <v>กสป-ค.</v>
      </c>
      <c r="AH82" s="54" t="str">
        <f t="shared" si="24"/>
        <v>-</v>
      </c>
      <c r="AI82" s="54" t="str">
        <f t="shared" si="25"/>
        <v>อปฟ.</v>
      </c>
      <c r="AJ82" s="66" t="s">
        <v>49</v>
      </c>
      <c r="AK82" s="54" t="str">
        <f t="shared" si="26"/>
        <v>หปอ-ค</v>
      </c>
      <c r="AL82" s="54" t="str">
        <f t="shared" si="27"/>
        <v>หปอ-ค</v>
      </c>
      <c r="AM82" s="54" t="str">
        <f t="shared" si="28"/>
        <v>กสป-ค.</v>
      </c>
      <c r="AN82" s="54" t="str">
        <f t="shared" si="29"/>
        <v>-</v>
      </c>
      <c r="AO82" s="54" t="str">
        <f t="shared" si="30"/>
        <v>อปฟ.</v>
      </c>
      <c r="AP82" s="67" t="s">
        <v>568</v>
      </c>
      <c r="AQ82" s="68" t="str">
        <f t="shared" ca="1" si="31"/>
        <v>ไม่มีวันที่รับพัสดุ</v>
      </c>
      <c r="AR82" s="64"/>
      <c r="AS82" s="79"/>
      <c r="AT82" s="64"/>
      <c r="BA82" s="70"/>
      <c r="BB82" s="70"/>
      <c r="BC82" s="72"/>
      <c r="BD82" s="72"/>
      <c r="BY82" s="70"/>
      <c r="CA82" s="70"/>
      <c r="CK82" s="74" t="s">
        <v>554</v>
      </c>
    </row>
    <row r="83" spans="2:89" ht="24" customHeight="1">
      <c r="B83" s="54">
        <v>77</v>
      </c>
      <c r="C83" s="55" t="s">
        <v>13</v>
      </c>
      <c r="D83" s="56" t="s">
        <v>159</v>
      </c>
      <c r="E83" s="56" t="s">
        <v>160</v>
      </c>
      <c r="F83" s="57" t="s">
        <v>569</v>
      </c>
      <c r="G83" s="57" t="s">
        <v>570</v>
      </c>
      <c r="H83" s="57" t="s">
        <v>571</v>
      </c>
      <c r="I83" s="57" t="s">
        <v>572</v>
      </c>
      <c r="J83" s="57" t="s">
        <v>573</v>
      </c>
      <c r="K83" s="59" t="s">
        <v>574</v>
      </c>
      <c r="L83" s="60"/>
      <c r="M83" s="61"/>
      <c r="N83" s="62" t="s">
        <v>14</v>
      </c>
      <c r="O83" s="62" t="s">
        <v>14</v>
      </c>
      <c r="P83" s="63" t="s">
        <v>14</v>
      </c>
      <c r="Q83" s="64"/>
      <c r="R83" s="63" t="s">
        <v>14</v>
      </c>
      <c r="S83" s="62" t="s">
        <v>14</v>
      </c>
      <c r="T83" s="64">
        <v>38868</v>
      </c>
      <c r="U83" s="62" t="s">
        <v>14</v>
      </c>
      <c r="V83" s="66" t="s">
        <v>575</v>
      </c>
      <c r="W83" s="64">
        <v>41148</v>
      </c>
      <c r="X83" s="66" t="s">
        <v>58</v>
      </c>
      <c r="Y83" s="54" t="str">
        <f>IF($X83="","",VLOOKUP($X83,Variable!$AC$3:$AH$100,2,0))</f>
        <v>มป1-สธ.</v>
      </c>
      <c r="Z83" s="54" t="str">
        <f>IF($X83="","",VLOOKUP($X83,Variable!$AC$3:$AH$100,3,0))</f>
        <v>มป1-สธ.</v>
      </c>
      <c r="AA83" s="54" t="str">
        <f>IF($X83="","",VLOOKUP($X83,Variable!$AC$3:$AH$100,4,0))</f>
        <v>นสป-สธ.</v>
      </c>
      <c r="AB83" s="54" t="str">
        <f>IF($X83="","",VLOOKUP($X83,Variable!$AC$3:$AH$100,5,0))</f>
        <v>หก-สธ.</v>
      </c>
      <c r="AC83" s="54" t="str">
        <f>IF($X83="","",VLOOKUP($X83,Variable!$AC$3:$AH$100,6,0))</f>
        <v>อปฟ.</v>
      </c>
      <c r="AD83" s="66" t="s">
        <v>58</v>
      </c>
      <c r="AE83" s="54" t="str">
        <f t="shared" si="21"/>
        <v>หปธ-ค</v>
      </c>
      <c r="AF83" s="54" t="str">
        <f t="shared" si="22"/>
        <v>หปธ-ค</v>
      </c>
      <c r="AG83" s="54" t="str">
        <f t="shared" si="23"/>
        <v>กสป-ค.</v>
      </c>
      <c r="AH83" s="54" t="str">
        <f t="shared" si="24"/>
        <v>-</v>
      </c>
      <c r="AI83" s="54" t="str">
        <f t="shared" si="25"/>
        <v>อปฟ.</v>
      </c>
      <c r="AJ83" s="66" t="s">
        <v>58</v>
      </c>
      <c r="AK83" s="54" t="str">
        <f t="shared" si="26"/>
        <v>หปธ-ค</v>
      </c>
      <c r="AL83" s="54" t="str">
        <f t="shared" si="27"/>
        <v>หปธ-ค</v>
      </c>
      <c r="AM83" s="54" t="str">
        <f t="shared" si="28"/>
        <v>กสป-ค.</v>
      </c>
      <c r="AN83" s="54" t="str">
        <f t="shared" si="29"/>
        <v>-</v>
      </c>
      <c r="AO83" s="54" t="str">
        <f t="shared" si="30"/>
        <v>อปฟ.</v>
      </c>
      <c r="AP83" s="67" t="s">
        <v>576</v>
      </c>
      <c r="AQ83" s="68">
        <f t="shared" ca="1" si="31"/>
        <v>7.021917808219178</v>
      </c>
      <c r="AR83" s="64"/>
      <c r="AS83" s="79"/>
      <c r="AT83" s="64"/>
      <c r="BA83" s="70"/>
      <c r="BB83" s="70"/>
      <c r="BC83" s="72"/>
      <c r="BD83" s="72"/>
      <c r="BY83" s="70"/>
      <c r="CA83" s="70"/>
      <c r="CK83" s="74" t="s">
        <v>562</v>
      </c>
    </row>
    <row r="84" spans="2:89" ht="24" customHeight="1">
      <c r="B84" s="54">
        <v>78</v>
      </c>
      <c r="C84" s="55" t="s">
        <v>13</v>
      </c>
      <c r="D84" s="56" t="s">
        <v>159</v>
      </c>
      <c r="E84" s="56" t="s">
        <v>160</v>
      </c>
      <c r="F84" s="57" t="s">
        <v>577</v>
      </c>
      <c r="G84" s="57" t="s">
        <v>578</v>
      </c>
      <c r="H84" s="57" t="s">
        <v>579</v>
      </c>
      <c r="I84" s="57" t="s">
        <v>580</v>
      </c>
      <c r="J84" s="57" t="s">
        <v>14</v>
      </c>
      <c r="K84" s="59" t="s">
        <v>574</v>
      </c>
      <c r="L84" s="60"/>
      <c r="M84" s="61"/>
      <c r="N84" s="62" t="s">
        <v>14</v>
      </c>
      <c r="O84" s="62" t="s">
        <v>14</v>
      </c>
      <c r="P84" s="63" t="s">
        <v>14</v>
      </c>
      <c r="Q84" s="64"/>
      <c r="R84" s="63" t="s">
        <v>14</v>
      </c>
      <c r="S84" s="62" t="s">
        <v>98</v>
      </c>
      <c r="T84" s="64">
        <v>40060</v>
      </c>
      <c r="U84" s="62" t="s">
        <v>14</v>
      </c>
      <c r="V84" s="66" t="s">
        <v>581</v>
      </c>
      <c r="W84" s="64">
        <v>41148</v>
      </c>
      <c r="X84" s="66" t="s">
        <v>58</v>
      </c>
      <c r="Y84" s="54" t="str">
        <f>IF($X84="","",VLOOKUP($X84,Variable!$AC$3:$AH$100,2,0))</f>
        <v>มป1-สธ.</v>
      </c>
      <c r="Z84" s="54" t="str">
        <f>IF($X84="","",VLOOKUP($X84,Variable!$AC$3:$AH$100,3,0))</f>
        <v>มป1-สธ.</v>
      </c>
      <c r="AA84" s="54" t="str">
        <f>IF($X84="","",VLOOKUP($X84,Variable!$AC$3:$AH$100,4,0))</f>
        <v>นสป-สธ.</v>
      </c>
      <c r="AB84" s="54" t="str">
        <f>IF($X84="","",VLOOKUP($X84,Variable!$AC$3:$AH$100,5,0))</f>
        <v>หก-สธ.</v>
      </c>
      <c r="AC84" s="54" t="str">
        <f>IF($X84="","",VLOOKUP($X84,Variable!$AC$3:$AH$100,6,0))</f>
        <v>อปฟ.</v>
      </c>
      <c r="AD84" s="66" t="s">
        <v>58</v>
      </c>
      <c r="AE84" s="54" t="str">
        <f t="shared" si="21"/>
        <v>หปธ-ค</v>
      </c>
      <c r="AF84" s="54" t="str">
        <f t="shared" si="22"/>
        <v>หปธ-ค</v>
      </c>
      <c r="AG84" s="54" t="str">
        <f t="shared" si="23"/>
        <v>กสป-ค.</v>
      </c>
      <c r="AH84" s="54" t="str">
        <f t="shared" si="24"/>
        <v>-</v>
      </c>
      <c r="AI84" s="54" t="str">
        <f t="shared" si="25"/>
        <v>อปฟ.</v>
      </c>
      <c r="AJ84" s="66" t="s">
        <v>58</v>
      </c>
      <c r="AK84" s="54" t="str">
        <f t="shared" si="26"/>
        <v>หปธ-ค</v>
      </c>
      <c r="AL84" s="54" t="str">
        <f t="shared" si="27"/>
        <v>หปธ-ค</v>
      </c>
      <c r="AM84" s="54" t="str">
        <f t="shared" si="28"/>
        <v>กสป-ค.</v>
      </c>
      <c r="AN84" s="54" t="str">
        <f t="shared" si="29"/>
        <v>-</v>
      </c>
      <c r="AO84" s="54" t="str">
        <f t="shared" si="30"/>
        <v>อปฟ.</v>
      </c>
      <c r="AP84" s="67" t="s">
        <v>582</v>
      </c>
      <c r="AQ84" s="68">
        <f t="shared" ca="1" si="31"/>
        <v>3.7561643835616438</v>
      </c>
      <c r="AR84" s="64"/>
      <c r="AS84" s="79"/>
      <c r="AT84" s="64"/>
      <c r="BA84" s="70"/>
      <c r="BB84" s="70"/>
      <c r="BC84" s="72"/>
      <c r="BD84" s="72"/>
      <c r="CA84" s="70"/>
      <c r="CK84" s="74" t="s">
        <v>566</v>
      </c>
    </row>
    <row r="85" spans="2:89" ht="24" customHeight="1">
      <c r="B85" s="54">
        <v>79</v>
      </c>
      <c r="C85" s="55" t="s">
        <v>13</v>
      </c>
      <c r="D85" s="56" t="s">
        <v>159</v>
      </c>
      <c r="E85" s="56" t="s">
        <v>160</v>
      </c>
      <c r="F85" s="57" t="s">
        <v>583</v>
      </c>
      <c r="G85" s="57" t="s">
        <v>578</v>
      </c>
      <c r="H85" s="57" t="s">
        <v>584</v>
      </c>
      <c r="I85" s="57" t="s">
        <v>580</v>
      </c>
      <c r="J85" s="57" t="s">
        <v>14</v>
      </c>
      <c r="K85" s="59" t="s">
        <v>574</v>
      </c>
      <c r="L85" s="60"/>
      <c r="M85" s="61"/>
      <c r="N85" s="62" t="s">
        <v>14</v>
      </c>
      <c r="O85" s="62" t="s">
        <v>14</v>
      </c>
      <c r="P85" s="63" t="s">
        <v>14</v>
      </c>
      <c r="Q85" s="64"/>
      <c r="R85" s="63" t="s">
        <v>14</v>
      </c>
      <c r="S85" s="62" t="s">
        <v>98</v>
      </c>
      <c r="T85" s="64">
        <v>40060</v>
      </c>
      <c r="U85" s="62" t="s">
        <v>14</v>
      </c>
      <c r="V85" s="66" t="s">
        <v>585</v>
      </c>
      <c r="W85" s="64">
        <v>41148</v>
      </c>
      <c r="X85" s="66" t="s">
        <v>58</v>
      </c>
      <c r="Y85" s="54" t="str">
        <f>IF($X85="","",VLOOKUP($X85,Variable!$AC$3:$AH$100,2,0))</f>
        <v>มป1-สธ.</v>
      </c>
      <c r="Z85" s="54" t="str">
        <f>IF($X85="","",VLOOKUP($X85,Variable!$AC$3:$AH$100,3,0))</f>
        <v>มป1-สธ.</v>
      </c>
      <c r="AA85" s="54" t="str">
        <f>IF($X85="","",VLOOKUP($X85,Variable!$AC$3:$AH$100,4,0))</f>
        <v>นสป-สธ.</v>
      </c>
      <c r="AB85" s="54" t="str">
        <f>IF($X85="","",VLOOKUP($X85,Variable!$AC$3:$AH$100,5,0))</f>
        <v>หก-สธ.</v>
      </c>
      <c r="AC85" s="54" t="str">
        <f>IF($X85="","",VLOOKUP($X85,Variable!$AC$3:$AH$100,6,0))</f>
        <v>อปฟ.</v>
      </c>
      <c r="AD85" s="66" t="s">
        <v>58</v>
      </c>
      <c r="AE85" s="54" t="str">
        <f t="shared" si="21"/>
        <v>หปธ-ค</v>
      </c>
      <c r="AF85" s="54" t="str">
        <f t="shared" si="22"/>
        <v>หปธ-ค</v>
      </c>
      <c r="AG85" s="54" t="str">
        <f t="shared" si="23"/>
        <v>กสป-ค.</v>
      </c>
      <c r="AH85" s="54" t="str">
        <f t="shared" si="24"/>
        <v>-</v>
      </c>
      <c r="AI85" s="54" t="str">
        <f t="shared" si="25"/>
        <v>อปฟ.</v>
      </c>
      <c r="AJ85" s="66" t="s">
        <v>58</v>
      </c>
      <c r="AK85" s="54" t="str">
        <f t="shared" si="26"/>
        <v>หปธ-ค</v>
      </c>
      <c r="AL85" s="54" t="str">
        <f t="shared" si="27"/>
        <v>หปธ-ค</v>
      </c>
      <c r="AM85" s="54" t="str">
        <f t="shared" si="28"/>
        <v>กสป-ค.</v>
      </c>
      <c r="AN85" s="54" t="str">
        <f t="shared" si="29"/>
        <v>-</v>
      </c>
      <c r="AO85" s="54" t="str">
        <f t="shared" si="30"/>
        <v>อปฟ.</v>
      </c>
      <c r="AP85" s="67" t="s">
        <v>586</v>
      </c>
      <c r="AQ85" s="68">
        <f t="shared" ca="1" si="31"/>
        <v>3.7561643835616438</v>
      </c>
      <c r="AR85" s="64"/>
      <c r="AS85" s="79"/>
      <c r="AT85" s="64"/>
      <c r="BA85" s="70"/>
      <c r="BB85" s="70"/>
      <c r="BC85" s="72"/>
      <c r="BD85" s="72"/>
      <c r="CA85" s="70"/>
      <c r="CK85" s="74" t="s">
        <v>1097</v>
      </c>
    </row>
    <row r="86" spans="2:89" ht="24" customHeight="1">
      <c r="B86" s="54">
        <v>80</v>
      </c>
      <c r="C86" s="55" t="s">
        <v>13</v>
      </c>
      <c r="D86" s="56" t="s">
        <v>159</v>
      </c>
      <c r="E86" s="56" t="s">
        <v>160</v>
      </c>
      <c r="F86" s="57" t="s">
        <v>587</v>
      </c>
      <c r="G86" s="57" t="s">
        <v>588</v>
      </c>
      <c r="H86" s="57" t="s">
        <v>589</v>
      </c>
      <c r="I86" s="57" t="s">
        <v>590</v>
      </c>
      <c r="J86" s="57" t="s">
        <v>591</v>
      </c>
      <c r="K86" s="59" t="s">
        <v>574</v>
      </c>
      <c r="L86" s="60"/>
      <c r="M86" s="61">
        <v>18980</v>
      </c>
      <c r="N86" s="62" t="s">
        <v>14</v>
      </c>
      <c r="O86" s="62" t="s">
        <v>14</v>
      </c>
      <c r="P86" s="63" t="s">
        <v>208</v>
      </c>
      <c r="Q86" s="64">
        <v>40732</v>
      </c>
      <c r="R86" s="63" t="s">
        <v>14</v>
      </c>
      <c r="S86" s="62" t="s">
        <v>23</v>
      </c>
      <c r="T86" s="64">
        <v>40812</v>
      </c>
      <c r="U86" s="62" t="s">
        <v>14</v>
      </c>
      <c r="V86" s="66" t="s">
        <v>592</v>
      </c>
      <c r="W86" s="64">
        <v>40770</v>
      </c>
      <c r="X86" s="66" t="s">
        <v>49</v>
      </c>
      <c r="Y86" s="54" t="str">
        <f>IF($X86="","",VLOOKUP($X86,Variable!$AC$3:$AH$100,2,0))</f>
        <v>มงป-สธ.</v>
      </c>
      <c r="Z86" s="54" t="str">
        <f>IF($X86="","",VLOOKUP($X86,Variable!$AC$3:$AH$100,3,0))</f>
        <v>มงป-สธ.</v>
      </c>
      <c r="AA86" s="54" t="str">
        <f>IF($X86="","",VLOOKUP($X86,Variable!$AC$3:$AH$100,4,0))</f>
        <v>นสป-สธ.</v>
      </c>
      <c r="AB86" s="54" t="str">
        <f>IF($X86="","",VLOOKUP($X86,Variable!$AC$3:$AH$100,5,0))</f>
        <v>หก-สธ.</v>
      </c>
      <c r="AC86" s="54" t="str">
        <f>IF($X86="","",VLOOKUP($X86,Variable!$AC$3:$AH$100,6,0))</f>
        <v>อปฟ.</v>
      </c>
      <c r="AD86" s="66" t="s">
        <v>58</v>
      </c>
      <c r="AE86" s="54" t="str">
        <f t="shared" si="21"/>
        <v>หปธ-ค</v>
      </c>
      <c r="AF86" s="54" t="str">
        <f t="shared" si="22"/>
        <v>หปธ-ค</v>
      </c>
      <c r="AG86" s="54" t="str">
        <f t="shared" si="23"/>
        <v>กสป-ค.</v>
      </c>
      <c r="AH86" s="54" t="str">
        <f t="shared" si="24"/>
        <v>-</v>
      </c>
      <c r="AI86" s="54" t="str">
        <f t="shared" si="25"/>
        <v>อปฟ.</v>
      </c>
      <c r="AJ86" s="66" t="s">
        <v>63</v>
      </c>
      <c r="AK86" s="54" t="str">
        <f t="shared" si="26"/>
        <v>ช.6</v>
      </c>
      <c r="AL86" s="54" t="str">
        <f t="shared" si="27"/>
        <v>หปธ-ค</v>
      </c>
      <c r="AM86" s="54" t="str">
        <f t="shared" si="28"/>
        <v>กสป-ค.</v>
      </c>
      <c r="AN86" s="54" t="str">
        <f t="shared" si="29"/>
        <v>-</v>
      </c>
      <c r="AO86" s="54" t="str">
        <f t="shared" si="30"/>
        <v>อปฟ.</v>
      </c>
      <c r="AP86" s="67" t="s">
        <v>593</v>
      </c>
      <c r="AQ86" s="68">
        <f t="shared" ca="1" si="31"/>
        <v>1.6958904109589041</v>
      </c>
      <c r="AR86" s="64"/>
      <c r="AS86" s="79"/>
      <c r="AT86" s="64"/>
      <c r="BA86" s="70"/>
      <c r="BB86" s="70"/>
      <c r="BC86" s="72"/>
      <c r="BD86" s="72"/>
      <c r="CA86" s="70"/>
      <c r="CK86" s="74" t="s">
        <v>550</v>
      </c>
    </row>
    <row r="87" spans="2:89" ht="24" customHeight="1">
      <c r="B87" s="54">
        <v>81</v>
      </c>
      <c r="C87" s="55" t="s">
        <v>13</v>
      </c>
      <c r="D87" s="56" t="s">
        <v>159</v>
      </c>
      <c r="E87" s="56" t="s">
        <v>594</v>
      </c>
      <c r="F87" s="57" t="s">
        <v>595</v>
      </c>
      <c r="G87" s="57" t="s">
        <v>596</v>
      </c>
      <c r="H87" s="57" t="s">
        <v>597</v>
      </c>
      <c r="I87" s="57" t="s">
        <v>580</v>
      </c>
      <c r="J87" s="57" t="s">
        <v>598</v>
      </c>
      <c r="K87" s="59" t="s">
        <v>599</v>
      </c>
      <c r="L87" s="60"/>
      <c r="M87" s="61"/>
      <c r="N87" s="62" t="s">
        <v>14</v>
      </c>
      <c r="O87" s="62" t="s">
        <v>14</v>
      </c>
      <c r="P87" s="63" t="s">
        <v>14</v>
      </c>
      <c r="Q87" s="64"/>
      <c r="R87" s="63" t="s">
        <v>14</v>
      </c>
      <c r="S87" s="62"/>
      <c r="T87" s="64">
        <v>38259</v>
      </c>
      <c r="U87" s="62" t="s">
        <v>14</v>
      </c>
      <c r="V87" s="66" t="s">
        <v>600</v>
      </c>
      <c r="W87" s="64">
        <v>41148</v>
      </c>
      <c r="X87" s="66" t="s">
        <v>58</v>
      </c>
      <c r="Y87" s="54" t="str">
        <f>IF($X87="","",VLOOKUP($X87,Variable!$AC$3:$AH$100,2,0))</f>
        <v>มป1-สธ.</v>
      </c>
      <c r="Z87" s="54" t="str">
        <f>IF($X87="","",VLOOKUP($X87,Variable!$AC$3:$AH$100,3,0))</f>
        <v>มป1-สธ.</v>
      </c>
      <c r="AA87" s="54" t="str">
        <f>IF($X87="","",VLOOKUP($X87,Variable!$AC$3:$AH$100,4,0))</f>
        <v>นสป-สธ.</v>
      </c>
      <c r="AB87" s="54" t="str">
        <f>IF($X87="","",VLOOKUP($X87,Variable!$AC$3:$AH$100,5,0))</f>
        <v>หก-สธ.</v>
      </c>
      <c r="AC87" s="54" t="str">
        <f>IF($X87="","",VLOOKUP($X87,Variable!$AC$3:$AH$100,6,0))</f>
        <v>อปฟ.</v>
      </c>
      <c r="AD87" s="66" t="s">
        <v>58</v>
      </c>
      <c r="AE87" s="54" t="str">
        <f t="shared" si="21"/>
        <v>หปธ-ค</v>
      </c>
      <c r="AF87" s="54" t="str">
        <f t="shared" si="22"/>
        <v>หปธ-ค</v>
      </c>
      <c r="AG87" s="54" t="str">
        <f t="shared" si="23"/>
        <v>กสป-ค.</v>
      </c>
      <c r="AH87" s="54" t="str">
        <f t="shared" si="24"/>
        <v>-</v>
      </c>
      <c r="AI87" s="54" t="str">
        <f t="shared" si="25"/>
        <v>อปฟ.</v>
      </c>
      <c r="AJ87" s="66" t="s">
        <v>58</v>
      </c>
      <c r="AK87" s="54" t="str">
        <f t="shared" si="26"/>
        <v>หปธ-ค</v>
      </c>
      <c r="AL87" s="54" t="str">
        <f t="shared" si="27"/>
        <v>หปธ-ค</v>
      </c>
      <c r="AM87" s="54" t="str">
        <f t="shared" si="28"/>
        <v>กสป-ค.</v>
      </c>
      <c r="AN87" s="54" t="str">
        <f t="shared" si="29"/>
        <v>-</v>
      </c>
      <c r="AO87" s="54" t="str">
        <f t="shared" si="30"/>
        <v>อปฟ.</v>
      </c>
      <c r="AP87" s="67" t="s">
        <v>601</v>
      </c>
      <c r="AQ87" s="68">
        <f t="shared" ca="1" si="31"/>
        <v>8.6904109589041099</v>
      </c>
      <c r="AR87" s="64"/>
      <c r="AS87" s="79"/>
      <c r="AT87" s="64"/>
      <c r="BA87" s="70"/>
      <c r="BB87" s="70"/>
      <c r="BC87" s="72"/>
      <c r="BD87" s="72"/>
      <c r="BY87" s="70"/>
      <c r="CK87" s="74" t="s">
        <v>546</v>
      </c>
    </row>
    <row r="88" spans="2:89" ht="24" customHeight="1">
      <c r="B88" s="54">
        <v>82</v>
      </c>
      <c r="C88" s="55" t="s">
        <v>19</v>
      </c>
      <c r="D88" s="56" t="s">
        <v>151</v>
      </c>
      <c r="E88" s="56" t="s">
        <v>180</v>
      </c>
      <c r="F88" s="57" t="s">
        <v>602</v>
      </c>
      <c r="G88" s="58" t="s">
        <v>182</v>
      </c>
      <c r="H88" s="57" t="s">
        <v>603</v>
      </c>
      <c r="I88" s="57" t="s">
        <v>184</v>
      </c>
      <c r="J88" s="57" t="s">
        <v>185</v>
      </c>
      <c r="K88" s="59" t="s">
        <v>186</v>
      </c>
      <c r="L88" s="60"/>
      <c r="M88" s="61">
        <v>107000</v>
      </c>
      <c r="N88" s="62" t="s">
        <v>14</v>
      </c>
      <c r="O88" s="62" t="s">
        <v>14</v>
      </c>
      <c r="P88" s="63" t="s">
        <v>14</v>
      </c>
      <c r="Q88" s="64"/>
      <c r="R88" s="63" t="s">
        <v>14</v>
      </c>
      <c r="S88" s="62" t="s">
        <v>23</v>
      </c>
      <c r="T88" s="64">
        <v>40449</v>
      </c>
      <c r="U88" s="62" t="s">
        <v>14</v>
      </c>
      <c r="V88" s="66" t="s">
        <v>604</v>
      </c>
      <c r="W88" s="64">
        <v>41148</v>
      </c>
      <c r="X88" s="66" t="s">
        <v>58</v>
      </c>
      <c r="Y88" s="54" t="str">
        <f>IF($X88="","",VLOOKUP($X88,Variable!$AC$3:$AH$100,2,0))</f>
        <v>มป1-สธ.</v>
      </c>
      <c r="Z88" s="54" t="str">
        <f>IF($X88="","",VLOOKUP($X88,Variable!$AC$3:$AH$100,3,0))</f>
        <v>มป1-สธ.</v>
      </c>
      <c r="AA88" s="54" t="str">
        <f>IF($X88="","",VLOOKUP($X88,Variable!$AC$3:$AH$100,4,0))</f>
        <v>นสป-สธ.</v>
      </c>
      <c r="AB88" s="54" t="str">
        <f>IF($X88="","",VLOOKUP($X88,Variable!$AC$3:$AH$100,5,0))</f>
        <v>หก-สธ.</v>
      </c>
      <c r="AC88" s="54" t="str">
        <f>IF($X88="","",VLOOKUP($X88,Variable!$AC$3:$AH$100,6,0))</f>
        <v>อปฟ.</v>
      </c>
      <c r="AD88" s="66" t="s">
        <v>58</v>
      </c>
      <c r="AE88" s="54" t="str">
        <f t="shared" si="21"/>
        <v>หปธ-ค</v>
      </c>
      <c r="AF88" s="54" t="str">
        <f t="shared" si="22"/>
        <v>หปธ-ค</v>
      </c>
      <c r="AG88" s="54" t="str">
        <f t="shared" si="23"/>
        <v>กสป-ค.</v>
      </c>
      <c r="AH88" s="54" t="str">
        <f t="shared" si="24"/>
        <v>-</v>
      </c>
      <c r="AI88" s="54" t="str">
        <f t="shared" si="25"/>
        <v>อปฟ.</v>
      </c>
      <c r="AJ88" s="66" t="s">
        <v>58</v>
      </c>
      <c r="AK88" s="54" t="str">
        <f t="shared" si="26"/>
        <v>หปธ-ค</v>
      </c>
      <c r="AL88" s="54" t="str">
        <f t="shared" si="27"/>
        <v>หปธ-ค</v>
      </c>
      <c r="AM88" s="54" t="str">
        <f t="shared" si="28"/>
        <v>กสป-ค.</v>
      </c>
      <c r="AN88" s="54" t="str">
        <f t="shared" si="29"/>
        <v>-</v>
      </c>
      <c r="AO88" s="54" t="str">
        <f t="shared" si="30"/>
        <v>อปฟ.</v>
      </c>
      <c r="AP88" s="67" t="s">
        <v>605</v>
      </c>
      <c r="AQ88" s="68">
        <f t="shared" ca="1" si="31"/>
        <v>2.6904109589041094</v>
      </c>
      <c r="AR88" s="64"/>
      <c r="AS88" s="79"/>
      <c r="AT88" s="64"/>
      <c r="BA88" s="70"/>
      <c r="BB88" s="70"/>
      <c r="BC88" s="72"/>
      <c r="BD88" s="72"/>
      <c r="BY88" s="70"/>
      <c r="CA88" s="70"/>
      <c r="CK88" s="74" t="s">
        <v>476</v>
      </c>
    </row>
    <row r="89" spans="2:89" ht="24" customHeight="1">
      <c r="B89" s="54">
        <v>83</v>
      </c>
      <c r="C89" s="55" t="s">
        <v>19</v>
      </c>
      <c r="D89" s="56" t="s">
        <v>230</v>
      </c>
      <c r="E89" s="58" t="s">
        <v>231</v>
      </c>
      <c r="F89" s="57" t="s">
        <v>606</v>
      </c>
      <c r="G89" s="58" t="s">
        <v>233</v>
      </c>
      <c r="H89" s="57" t="s">
        <v>607</v>
      </c>
      <c r="I89" s="57" t="s">
        <v>235</v>
      </c>
      <c r="J89" s="57">
        <v>435</v>
      </c>
      <c r="K89" s="59" t="s">
        <v>237</v>
      </c>
      <c r="L89" s="60"/>
      <c r="M89" s="61">
        <v>60000</v>
      </c>
      <c r="N89" s="62" t="s">
        <v>14</v>
      </c>
      <c r="O89" s="62" t="s">
        <v>14</v>
      </c>
      <c r="P89" s="63" t="s">
        <v>14</v>
      </c>
      <c r="Q89" s="64"/>
      <c r="R89" s="63" t="s">
        <v>14</v>
      </c>
      <c r="S89" s="62" t="s">
        <v>23</v>
      </c>
      <c r="T89" s="64">
        <v>40459</v>
      </c>
      <c r="U89" s="62" t="s">
        <v>14</v>
      </c>
      <c r="V89" s="66" t="s">
        <v>608</v>
      </c>
      <c r="W89" s="64">
        <v>41148</v>
      </c>
      <c r="X89" s="66" t="s">
        <v>58</v>
      </c>
      <c r="Y89" s="54" t="str">
        <f>IF($X89="","",VLOOKUP($X89,Variable!$AC$3:$AH$100,2,0))</f>
        <v>มป1-สธ.</v>
      </c>
      <c r="Z89" s="54" t="str">
        <f>IF($X89="","",VLOOKUP($X89,Variable!$AC$3:$AH$100,3,0))</f>
        <v>มป1-สธ.</v>
      </c>
      <c r="AA89" s="54" t="str">
        <f>IF($X89="","",VLOOKUP($X89,Variable!$AC$3:$AH$100,4,0))</f>
        <v>นสป-สธ.</v>
      </c>
      <c r="AB89" s="54" t="str">
        <f>IF($X89="","",VLOOKUP($X89,Variable!$AC$3:$AH$100,5,0))</f>
        <v>หก-สธ.</v>
      </c>
      <c r="AC89" s="54" t="str">
        <f>IF($X89="","",VLOOKUP($X89,Variable!$AC$3:$AH$100,6,0))</f>
        <v>อปฟ.</v>
      </c>
      <c r="AD89" s="66" t="s">
        <v>58</v>
      </c>
      <c r="AE89" s="54" t="str">
        <f t="shared" si="21"/>
        <v>หปธ-ค</v>
      </c>
      <c r="AF89" s="54" t="str">
        <f t="shared" si="22"/>
        <v>หปธ-ค</v>
      </c>
      <c r="AG89" s="54" t="str">
        <f t="shared" si="23"/>
        <v>กสป-ค.</v>
      </c>
      <c r="AH89" s="54" t="str">
        <f t="shared" si="24"/>
        <v>-</v>
      </c>
      <c r="AI89" s="54" t="str">
        <f t="shared" si="25"/>
        <v>อปฟ.</v>
      </c>
      <c r="AJ89" s="66" t="s">
        <v>58</v>
      </c>
      <c r="AK89" s="54" t="str">
        <f t="shared" si="26"/>
        <v>หปธ-ค</v>
      </c>
      <c r="AL89" s="54" t="str">
        <f t="shared" si="27"/>
        <v>หปธ-ค</v>
      </c>
      <c r="AM89" s="54" t="str">
        <f t="shared" si="28"/>
        <v>กสป-ค.</v>
      </c>
      <c r="AN89" s="54" t="str">
        <f t="shared" si="29"/>
        <v>-</v>
      </c>
      <c r="AO89" s="54" t="str">
        <f t="shared" si="30"/>
        <v>อปฟ.</v>
      </c>
      <c r="AP89" s="67" t="s">
        <v>609</v>
      </c>
      <c r="AQ89" s="68">
        <f t="shared" ca="1" si="31"/>
        <v>2.6630136986301371</v>
      </c>
      <c r="AR89" s="64"/>
      <c r="AS89" s="79"/>
      <c r="AT89" s="64"/>
      <c r="BA89" s="70"/>
      <c r="BB89" s="70"/>
      <c r="BC89" s="72"/>
      <c r="BD89" s="72"/>
      <c r="CA89" s="70"/>
      <c r="CK89" s="74" t="s">
        <v>852</v>
      </c>
    </row>
    <row r="90" spans="2:89" ht="24" customHeight="1">
      <c r="B90" s="54">
        <v>84</v>
      </c>
      <c r="C90" s="55" t="s">
        <v>19</v>
      </c>
      <c r="D90" s="56" t="s">
        <v>151</v>
      </c>
      <c r="E90" s="56" t="s">
        <v>189</v>
      </c>
      <c r="F90" s="57" t="s">
        <v>610</v>
      </c>
      <c r="G90" s="58" t="s">
        <v>191</v>
      </c>
      <c r="H90" s="57" t="s">
        <v>611</v>
      </c>
      <c r="I90" s="57" t="s">
        <v>193</v>
      </c>
      <c r="J90" s="57" t="s">
        <v>612</v>
      </c>
      <c r="K90" s="59" t="s">
        <v>195</v>
      </c>
      <c r="L90" s="60"/>
      <c r="M90" s="61">
        <v>45000</v>
      </c>
      <c r="N90" s="62" t="s">
        <v>14</v>
      </c>
      <c r="O90" s="62" t="s">
        <v>14</v>
      </c>
      <c r="P90" s="63" t="s">
        <v>14</v>
      </c>
      <c r="Q90" s="64"/>
      <c r="R90" s="63" t="s">
        <v>14</v>
      </c>
      <c r="S90" s="62" t="s">
        <v>23</v>
      </c>
      <c r="T90" s="64">
        <v>40471</v>
      </c>
      <c r="U90" s="62" t="s">
        <v>14</v>
      </c>
      <c r="V90" s="66" t="s">
        <v>613</v>
      </c>
      <c r="W90" s="64">
        <v>41148</v>
      </c>
      <c r="X90" s="66" t="s">
        <v>58</v>
      </c>
      <c r="Y90" s="54" t="str">
        <f>IF($X90="","",VLOOKUP($X90,Variable!$AC$3:$AH$100,2,0))</f>
        <v>มป1-สธ.</v>
      </c>
      <c r="Z90" s="54" t="str">
        <f>IF($X90="","",VLOOKUP($X90,Variable!$AC$3:$AH$100,3,0))</f>
        <v>มป1-สธ.</v>
      </c>
      <c r="AA90" s="54" t="str">
        <f>IF($X90="","",VLOOKUP($X90,Variable!$AC$3:$AH$100,4,0))</f>
        <v>นสป-สธ.</v>
      </c>
      <c r="AB90" s="54" t="str">
        <f>IF($X90="","",VLOOKUP($X90,Variable!$AC$3:$AH$100,5,0))</f>
        <v>หก-สธ.</v>
      </c>
      <c r="AC90" s="54" t="str">
        <f>IF($X90="","",VLOOKUP($X90,Variable!$AC$3:$AH$100,6,0))</f>
        <v>อปฟ.</v>
      </c>
      <c r="AD90" s="66" t="s">
        <v>58</v>
      </c>
      <c r="AE90" s="54" t="str">
        <f t="shared" si="21"/>
        <v>หปธ-ค</v>
      </c>
      <c r="AF90" s="54" t="str">
        <f t="shared" si="22"/>
        <v>หปธ-ค</v>
      </c>
      <c r="AG90" s="54" t="str">
        <f t="shared" si="23"/>
        <v>กสป-ค.</v>
      </c>
      <c r="AH90" s="54" t="str">
        <f t="shared" si="24"/>
        <v>-</v>
      </c>
      <c r="AI90" s="54" t="str">
        <f t="shared" si="25"/>
        <v>อปฟ.</v>
      </c>
      <c r="AJ90" s="66" t="s">
        <v>58</v>
      </c>
      <c r="AK90" s="54" t="str">
        <f t="shared" si="26"/>
        <v>หปธ-ค</v>
      </c>
      <c r="AL90" s="54" t="str">
        <f t="shared" si="27"/>
        <v>หปธ-ค</v>
      </c>
      <c r="AM90" s="54" t="str">
        <f t="shared" si="28"/>
        <v>กสป-ค.</v>
      </c>
      <c r="AN90" s="54" t="str">
        <f t="shared" si="29"/>
        <v>-</v>
      </c>
      <c r="AO90" s="54" t="str">
        <f t="shared" si="30"/>
        <v>อปฟ.</v>
      </c>
      <c r="AP90" s="67" t="s">
        <v>614</v>
      </c>
      <c r="AQ90" s="68">
        <f t="shared" ca="1" si="31"/>
        <v>2.6301369863013697</v>
      </c>
      <c r="AR90" s="64"/>
      <c r="AS90" s="79"/>
      <c r="AT90" s="64"/>
      <c r="BA90" s="70"/>
      <c r="BB90" s="70"/>
      <c r="BC90" s="72"/>
      <c r="BD90" s="72"/>
      <c r="CA90" s="70"/>
      <c r="CK90" s="74" t="s">
        <v>422</v>
      </c>
    </row>
    <row r="91" spans="2:89" ht="24" customHeight="1">
      <c r="B91" s="54">
        <v>85</v>
      </c>
      <c r="C91" s="55" t="s">
        <v>19</v>
      </c>
      <c r="D91" s="56" t="s">
        <v>151</v>
      </c>
      <c r="E91" s="56" t="s">
        <v>189</v>
      </c>
      <c r="F91" s="57" t="s">
        <v>615</v>
      </c>
      <c r="G91" s="58" t="s">
        <v>191</v>
      </c>
      <c r="H91" s="57" t="s">
        <v>616</v>
      </c>
      <c r="I91" s="57" t="s">
        <v>193</v>
      </c>
      <c r="J91" s="57" t="s">
        <v>612</v>
      </c>
      <c r="K91" s="59" t="s">
        <v>195</v>
      </c>
      <c r="L91" s="60"/>
      <c r="M91" s="61">
        <v>45000</v>
      </c>
      <c r="N91" s="62" t="s">
        <v>14</v>
      </c>
      <c r="O91" s="62" t="s">
        <v>14</v>
      </c>
      <c r="P91" s="63" t="s">
        <v>14</v>
      </c>
      <c r="Q91" s="64"/>
      <c r="R91" s="63" t="s">
        <v>14</v>
      </c>
      <c r="S91" s="62" t="s">
        <v>23</v>
      </c>
      <c r="T91" s="64">
        <v>40471</v>
      </c>
      <c r="U91" s="62" t="s">
        <v>14</v>
      </c>
      <c r="V91" s="66" t="s">
        <v>617</v>
      </c>
      <c r="W91" s="64">
        <v>41148</v>
      </c>
      <c r="X91" s="66" t="s">
        <v>58</v>
      </c>
      <c r="Y91" s="54" t="str">
        <f>IF($X91="","",VLOOKUP($X91,Variable!$AC$3:$AH$100,2,0))</f>
        <v>มป1-สธ.</v>
      </c>
      <c r="Z91" s="54" t="str">
        <f>IF($X91="","",VLOOKUP($X91,Variable!$AC$3:$AH$100,3,0))</f>
        <v>มป1-สธ.</v>
      </c>
      <c r="AA91" s="54" t="str">
        <f>IF($X91="","",VLOOKUP($X91,Variable!$AC$3:$AH$100,4,0))</f>
        <v>นสป-สธ.</v>
      </c>
      <c r="AB91" s="54" t="str">
        <f>IF($X91="","",VLOOKUP($X91,Variable!$AC$3:$AH$100,5,0))</f>
        <v>หก-สธ.</v>
      </c>
      <c r="AC91" s="54" t="str">
        <f>IF($X91="","",VLOOKUP($X91,Variable!$AC$3:$AH$100,6,0))</f>
        <v>อปฟ.</v>
      </c>
      <c r="AD91" s="66" t="s">
        <v>58</v>
      </c>
      <c r="AE91" s="54" t="str">
        <f t="shared" si="21"/>
        <v>หปธ-ค</v>
      </c>
      <c r="AF91" s="54" t="str">
        <f t="shared" si="22"/>
        <v>หปธ-ค</v>
      </c>
      <c r="AG91" s="54" t="str">
        <f t="shared" si="23"/>
        <v>กสป-ค.</v>
      </c>
      <c r="AH91" s="54" t="str">
        <f t="shared" si="24"/>
        <v>-</v>
      </c>
      <c r="AI91" s="54" t="str">
        <f t="shared" si="25"/>
        <v>อปฟ.</v>
      </c>
      <c r="AJ91" s="66" t="s">
        <v>58</v>
      </c>
      <c r="AK91" s="54" t="str">
        <f t="shared" si="26"/>
        <v>หปธ-ค</v>
      </c>
      <c r="AL91" s="54" t="str">
        <f t="shared" si="27"/>
        <v>หปธ-ค</v>
      </c>
      <c r="AM91" s="54" t="str">
        <f t="shared" si="28"/>
        <v>กสป-ค.</v>
      </c>
      <c r="AN91" s="54" t="str">
        <f t="shared" si="29"/>
        <v>-</v>
      </c>
      <c r="AO91" s="54" t="str">
        <f t="shared" si="30"/>
        <v>อปฟ.</v>
      </c>
      <c r="AP91" s="67" t="s">
        <v>618</v>
      </c>
      <c r="AQ91" s="68">
        <f t="shared" ca="1" si="31"/>
        <v>2.6301369863013697</v>
      </c>
      <c r="AR91" s="64"/>
      <c r="AS91" s="79"/>
      <c r="AT91" s="64"/>
      <c r="BA91" s="70"/>
      <c r="BB91" s="70"/>
      <c r="BC91" s="72"/>
      <c r="BD91" s="72"/>
      <c r="BY91" s="70"/>
      <c r="CA91" s="70"/>
      <c r="CK91" s="74" t="s">
        <v>430</v>
      </c>
    </row>
    <row r="92" spans="2:89" ht="24" customHeight="1">
      <c r="B92" s="54">
        <v>86</v>
      </c>
      <c r="C92" s="55" t="s">
        <v>19</v>
      </c>
      <c r="D92" s="56" t="s">
        <v>265</v>
      </c>
      <c r="E92" s="56" t="s">
        <v>619</v>
      </c>
      <c r="F92" s="57" t="s">
        <v>620</v>
      </c>
      <c r="G92" s="58" t="s">
        <v>290</v>
      </c>
      <c r="H92" s="57" t="s">
        <v>621</v>
      </c>
      <c r="I92" s="57" t="s">
        <v>235</v>
      </c>
      <c r="J92" s="57" t="s">
        <v>622</v>
      </c>
      <c r="K92" s="59" t="s">
        <v>293</v>
      </c>
      <c r="L92" s="89"/>
      <c r="M92" s="61"/>
      <c r="N92" s="62" t="s">
        <v>14</v>
      </c>
      <c r="O92" s="62" t="s">
        <v>14</v>
      </c>
      <c r="P92" s="63" t="s">
        <v>14</v>
      </c>
      <c r="Q92" s="64"/>
      <c r="R92" s="63" t="s">
        <v>14</v>
      </c>
      <c r="S92" s="62" t="s">
        <v>14</v>
      </c>
      <c r="T92" s="76">
        <v>37832</v>
      </c>
      <c r="U92" s="62" t="s">
        <v>14</v>
      </c>
      <c r="V92" s="66" t="s">
        <v>623</v>
      </c>
      <c r="W92" s="64">
        <v>41148</v>
      </c>
      <c r="X92" s="66" t="s">
        <v>58</v>
      </c>
      <c r="Y92" s="54" t="str">
        <f>IF($X92="","",VLOOKUP($X92,Variable!$AC$3:$AH$100,2,0))</f>
        <v>มป1-สธ.</v>
      </c>
      <c r="Z92" s="54" t="str">
        <f>IF($X92="","",VLOOKUP($X92,Variable!$AC$3:$AH$100,3,0))</f>
        <v>มป1-สธ.</v>
      </c>
      <c r="AA92" s="54" t="str">
        <f>IF($X92="","",VLOOKUP($X92,Variable!$AC$3:$AH$100,4,0))</f>
        <v>นสป-สธ.</v>
      </c>
      <c r="AB92" s="54" t="str">
        <f>IF($X92="","",VLOOKUP($X92,Variable!$AC$3:$AH$100,5,0))</f>
        <v>หก-สธ.</v>
      </c>
      <c r="AC92" s="54" t="str">
        <f>IF($X92="","",VLOOKUP($X92,Variable!$AC$3:$AH$100,6,0))</f>
        <v>อปฟ.</v>
      </c>
      <c r="AD92" s="66" t="s">
        <v>58</v>
      </c>
      <c r="AE92" s="54" t="str">
        <f t="shared" si="21"/>
        <v>หปธ-ค</v>
      </c>
      <c r="AF92" s="54" t="str">
        <f t="shared" si="22"/>
        <v>หปธ-ค</v>
      </c>
      <c r="AG92" s="54" t="str">
        <f t="shared" si="23"/>
        <v>กสป-ค.</v>
      </c>
      <c r="AH92" s="54" t="str">
        <f t="shared" si="24"/>
        <v>-</v>
      </c>
      <c r="AI92" s="54" t="str">
        <f t="shared" si="25"/>
        <v>อปฟ.</v>
      </c>
      <c r="AJ92" s="66" t="s">
        <v>58</v>
      </c>
      <c r="AK92" s="54" t="str">
        <f t="shared" si="26"/>
        <v>หปธ-ค</v>
      </c>
      <c r="AL92" s="54" t="str">
        <f t="shared" si="27"/>
        <v>หปธ-ค</v>
      </c>
      <c r="AM92" s="54" t="str">
        <f t="shared" si="28"/>
        <v>กสป-ค.</v>
      </c>
      <c r="AN92" s="54" t="str">
        <f t="shared" si="29"/>
        <v>-</v>
      </c>
      <c r="AO92" s="54" t="str">
        <f t="shared" si="30"/>
        <v>อปฟ.</v>
      </c>
      <c r="AP92" s="67" t="s">
        <v>624</v>
      </c>
      <c r="AQ92" s="68">
        <f t="shared" ca="1" si="31"/>
        <v>9.8602739726027391</v>
      </c>
      <c r="AR92" s="64"/>
      <c r="AS92" s="79"/>
      <c r="AT92" s="64"/>
      <c r="BA92" s="70"/>
      <c r="BB92" s="70"/>
      <c r="BC92" s="72"/>
      <c r="BD92" s="72"/>
      <c r="CA92" s="70"/>
      <c r="CK92" s="74" t="s">
        <v>857</v>
      </c>
    </row>
    <row r="93" spans="2:89" ht="24" customHeight="1">
      <c r="B93" s="54">
        <v>87</v>
      </c>
      <c r="C93" s="55" t="s">
        <v>19</v>
      </c>
      <c r="D93" s="56" t="s">
        <v>265</v>
      </c>
      <c r="E93" s="56" t="s">
        <v>619</v>
      </c>
      <c r="F93" s="57" t="s">
        <v>625</v>
      </c>
      <c r="G93" s="58" t="s">
        <v>290</v>
      </c>
      <c r="H93" s="57" t="s">
        <v>626</v>
      </c>
      <c r="I93" s="57" t="s">
        <v>235</v>
      </c>
      <c r="J93" s="57" t="s">
        <v>622</v>
      </c>
      <c r="K93" s="59" t="s">
        <v>293</v>
      </c>
      <c r="L93" s="89"/>
      <c r="M93" s="61"/>
      <c r="N93" s="62" t="s">
        <v>14</v>
      </c>
      <c r="O93" s="62" t="s">
        <v>14</v>
      </c>
      <c r="P93" s="63" t="s">
        <v>14</v>
      </c>
      <c r="Q93" s="64"/>
      <c r="R93" s="63" t="s">
        <v>14</v>
      </c>
      <c r="S93" s="62" t="s">
        <v>14</v>
      </c>
      <c r="T93" s="76">
        <v>37832</v>
      </c>
      <c r="U93" s="62" t="s">
        <v>14</v>
      </c>
      <c r="V93" s="66" t="s">
        <v>627</v>
      </c>
      <c r="W93" s="64">
        <v>41148</v>
      </c>
      <c r="X93" s="66" t="s">
        <v>58</v>
      </c>
      <c r="Y93" s="54" t="str">
        <f>IF($X93="","",VLOOKUP($X93,Variable!$AC$3:$AH$100,2,0))</f>
        <v>มป1-สธ.</v>
      </c>
      <c r="Z93" s="54" t="str">
        <f>IF($X93="","",VLOOKUP($X93,Variable!$AC$3:$AH$100,3,0))</f>
        <v>มป1-สธ.</v>
      </c>
      <c r="AA93" s="54" t="str">
        <f>IF($X93="","",VLOOKUP($X93,Variable!$AC$3:$AH$100,4,0))</f>
        <v>นสป-สธ.</v>
      </c>
      <c r="AB93" s="54" t="str">
        <f>IF($X93="","",VLOOKUP($X93,Variable!$AC$3:$AH$100,5,0))</f>
        <v>หก-สธ.</v>
      </c>
      <c r="AC93" s="54" t="str">
        <f>IF($X93="","",VLOOKUP($X93,Variable!$AC$3:$AH$100,6,0))</f>
        <v>อปฟ.</v>
      </c>
      <c r="AD93" s="66" t="s">
        <v>58</v>
      </c>
      <c r="AE93" s="54" t="str">
        <f t="shared" si="21"/>
        <v>หปธ-ค</v>
      </c>
      <c r="AF93" s="54" t="str">
        <f t="shared" si="22"/>
        <v>หปธ-ค</v>
      </c>
      <c r="AG93" s="54" t="str">
        <f t="shared" si="23"/>
        <v>กสป-ค.</v>
      </c>
      <c r="AH93" s="54" t="str">
        <f t="shared" si="24"/>
        <v>-</v>
      </c>
      <c r="AI93" s="54" t="str">
        <f t="shared" si="25"/>
        <v>อปฟ.</v>
      </c>
      <c r="AJ93" s="66" t="s">
        <v>58</v>
      </c>
      <c r="AK93" s="54" t="str">
        <f t="shared" si="26"/>
        <v>หปธ-ค</v>
      </c>
      <c r="AL93" s="54" t="str">
        <f t="shared" si="27"/>
        <v>หปธ-ค</v>
      </c>
      <c r="AM93" s="54" t="str">
        <f t="shared" si="28"/>
        <v>กสป-ค.</v>
      </c>
      <c r="AN93" s="54" t="str">
        <f t="shared" si="29"/>
        <v>-</v>
      </c>
      <c r="AO93" s="54" t="str">
        <f t="shared" si="30"/>
        <v>อปฟ.</v>
      </c>
      <c r="AP93" s="67" t="s">
        <v>628</v>
      </c>
      <c r="AQ93" s="68">
        <f t="shared" ca="1" si="31"/>
        <v>9.8602739726027391</v>
      </c>
      <c r="AR93" s="64"/>
      <c r="AS93" s="79"/>
      <c r="AT93" s="64"/>
      <c r="BA93" s="70"/>
      <c r="BB93" s="70"/>
      <c r="BC93" s="72"/>
      <c r="BD93" s="72"/>
      <c r="CA93" s="70"/>
      <c r="CK93" s="74" t="s">
        <v>771</v>
      </c>
    </row>
    <row r="94" spans="2:89" ht="24" customHeight="1">
      <c r="B94" s="54">
        <v>88</v>
      </c>
      <c r="C94" s="55" t="s">
        <v>19</v>
      </c>
      <c r="D94" s="56" t="s">
        <v>230</v>
      </c>
      <c r="E94" s="56" t="s">
        <v>629</v>
      </c>
      <c r="F94" s="57" t="s">
        <v>630</v>
      </c>
      <c r="G94" s="58" t="s">
        <v>631</v>
      </c>
      <c r="H94" s="57" t="s">
        <v>632</v>
      </c>
      <c r="I94" s="57" t="s">
        <v>633</v>
      </c>
      <c r="J94" s="57" t="s">
        <v>634</v>
      </c>
      <c r="K94" s="59" t="s">
        <v>635</v>
      </c>
      <c r="L94" s="89"/>
      <c r="M94" s="61"/>
      <c r="N94" s="62" t="s">
        <v>14</v>
      </c>
      <c r="O94" s="62" t="s">
        <v>14</v>
      </c>
      <c r="P94" s="63" t="s">
        <v>14</v>
      </c>
      <c r="Q94" s="64"/>
      <c r="R94" s="63" t="s">
        <v>14</v>
      </c>
      <c r="S94" s="62" t="s">
        <v>14</v>
      </c>
      <c r="T94" s="76">
        <v>37874</v>
      </c>
      <c r="U94" s="62" t="s">
        <v>14</v>
      </c>
      <c r="V94" s="66" t="s">
        <v>636</v>
      </c>
      <c r="W94" s="64">
        <v>41148</v>
      </c>
      <c r="X94" s="66" t="s">
        <v>58</v>
      </c>
      <c r="Y94" s="54" t="str">
        <f>IF($X94="","",VLOOKUP($X94,Variable!$AC$3:$AH$100,2,0))</f>
        <v>มป1-สธ.</v>
      </c>
      <c r="Z94" s="54" t="str">
        <f>IF($X94="","",VLOOKUP($X94,Variable!$AC$3:$AH$100,3,0))</f>
        <v>มป1-สธ.</v>
      </c>
      <c r="AA94" s="54" t="str">
        <f>IF($X94="","",VLOOKUP($X94,Variable!$AC$3:$AH$100,4,0))</f>
        <v>นสป-สธ.</v>
      </c>
      <c r="AB94" s="54" t="str">
        <f>IF($X94="","",VLOOKUP($X94,Variable!$AC$3:$AH$100,5,0))</f>
        <v>หก-สธ.</v>
      </c>
      <c r="AC94" s="54" t="str">
        <f>IF($X94="","",VLOOKUP($X94,Variable!$AC$3:$AH$100,6,0))</f>
        <v>อปฟ.</v>
      </c>
      <c r="AD94" s="66" t="s">
        <v>58</v>
      </c>
      <c r="AE94" s="54" t="str">
        <f t="shared" si="21"/>
        <v>หปธ-ค</v>
      </c>
      <c r="AF94" s="54" t="str">
        <f t="shared" si="22"/>
        <v>หปธ-ค</v>
      </c>
      <c r="AG94" s="54" t="str">
        <f t="shared" si="23"/>
        <v>กสป-ค.</v>
      </c>
      <c r="AH94" s="54" t="str">
        <f t="shared" si="24"/>
        <v>-</v>
      </c>
      <c r="AI94" s="54" t="str">
        <f t="shared" si="25"/>
        <v>อปฟ.</v>
      </c>
      <c r="AJ94" s="66" t="s">
        <v>58</v>
      </c>
      <c r="AK94" s="54" t="str">
        <f t="shared" si="26"/>
        <v>หปธ-ค</v>
      </c>
      <c r="AL94" s="54" t="str">
        <f t="shared" si="27"/>
        <v>หปธ-ค</v>
      </c>
      <c r="AM94" s="54" t="str">
        <f t="shared" si="28"/>
        <v>กสป-ค.</v>
      </c>
      <c r="AN94" s="54" t="str">
        <f t="shared" si="29"/>
        <v>-</v>
      </c>
      <c r="AO94" s="54" t="str">
        <f t="shared" si="30"/>
        <v>อปฟ.</v>
      </c>
      <c r="AP94" s="67" t="s">
        <v>637</v>
      </c>
      <c r="AQ94" s="68">
        <f t="shared" ca="1" si="31"/>
        <v>9.7452054794520553</v>
      </c>
      <c r="AR94" s="64"/>
      <c r="AS94" s="79"/>
      <c r="AT94" s="64"/>
      <c r="BA94" s="70"/>
      <c r="BB94" s="70"/>
      <c r="BC94" s="72"/>
      <c r="BD94" s="72"/>
      <c r="CA94" s="70"/>
      <c r="CK94" s="74" t="s">
        <v>771</v>
      </c>
    </row>
    <row r="95" spans="2:89" ht="24" customHeight="1">
      <c r="B95" s="54">
        <v>89</v>
      </c>
      <c r="C95" s="55" t="s">
        <v>19</v>
      </c>
      <c r="D95" s="56" t="s">
        <v>230</v>
      </c>
      <c r="E95" s="56" t="s">
        <v>629</v>
      </c>
      <c r="F95" s="57" t="s">
        <v>638</v>
      </c>
      <c r="G95" s="58" t="s">
        <v>631</v>
      </c>
      <c r="H95" s="57" t="s">
        <v>639</v>
      </c>
      <c r="I95" s="57" t="s">
        <v>633</v>
      </c>
      <c r="J95" s="57" t="s">
        <v>634</v>
      </c>
      <c r="K95" s="59" t="s">
        <v>635</v>
      </c>
      <c r="L95" s="89"/>
      <c r="M95" s="61"/>
      <c r="N95" s="62" t="s">
        <v>14</v>
      </c>
      <c r="O95" s="62" t="s">
        <v>14</v>
      </c>
      <c r="P95" s="63" t="s">
        <v>14</v>
      </c>
      <c r="Q95" s="64"/>
      <c r="R95" s="63" t="s">
        <v>14</v>
      </c>
      <c r="S95" s="62" t="s">
        <v>14</v>
      </c>
      <c r="T95" s="76">
        <v>37874</v>
      </c>
      <c r="U95" s="62" t="s">
        <v>14</v>
      </c>
      <c r="V95" s="66" t="s">
        <v>640</v>
      </c>
      <c r="W95" s="64">
        <v>41148</v>
      </c>
      <c r="X95" s="66" t="s">
        <v>58</v>
      </c>
      <c r="Y95" s="54" t="str">
        <f>IF($X95="","",VLOOKUP($X95,Variable!$AC$3:$AH$100,2,0))</f>
        <v>มป1-สธ.</v>
      </c>
      <c r="Z95" s="54" t="str">
        <f>IF($X95="","",VLOOKUP($X95,Variable!$AC$3:$AH$100,3,0))</f>
        <v>มป1-สธ.</v>
      </c>
      <c r="AA95" s="54" t="str">
        <f>IF($X95="","",VLOOKUP($X95,Variable!$AC$3:$AH$100,4,0))</f>
        <v>นสป-สธ.</v>
      </c>
      <c r="AB95" s="54" t="str">
        <f>IF($X95="","",VLOOKUP($X95,Variable!$AC$3:$AH$100,5,0))</f>
        <v>หก-สธ.</v>
      </c>
      <c r="AC95" s="54" t="str">
        <f>IF($X95="","",VLOOKUP($X95,Variable!$AC$3:$AH$100,6,0))</f>
        <v>อปฟ.</v>
      </c>
      <c r="AD95" s="66" t="s">
        <v>58</v>
      </c>
      <c r="AE95" s="54" t="str">
        <f t="shared" ref="AE95:AE144" si="32">IF($AD95="","",VLOOKUP($AD95,VLUP_NAME,2,0))</f>
        <v>หปธ-ค</v>
      </c>
      <c r="AF95" s="54" t="str">
        <f t="shared" ref="AF95:AF144" si="33">IF($AD95="","",VLOOKUP($AD95,VLUP_NAME,3,0))</f>
        <v>หปธ-ค</v>
      </c>
      <c r="AG95" s="54" t="str">
        <f t="shared" ref="AG95:AG144" si="34">IF($AD95="","",VLOOKUP($AD95,VLUP_NAME,4,0))</f>
        <v>กสป-ค.</v>
      </c>
      <c r="AH95" s="54" t="str">
        <f t="shared" ref="AH95:AH144" si="35">IF($AD95="","",VLOOKUP($AD95,VLUP_NAME,5,0))</f>
        <v>-</v>
      </c>
      <c r="AI95" s="54" t="str">
        <f t="shared" ref="AI95:AI144" si="36">IF($AD95="","",VLOOKUP($AD95,VLUP_NAME,6,0))</f>
        <v>อปฟ.</v>
      </c>
      <c r="AJ95" s="66" t="s">
        <v>58</v>
      </c>
      <c r="AK95" s="54" t="str">
        <f t="shared" ref="AK95:AK144" si="37">IF($AJ95="","",VLOOKUP($AJ95,VLUP_NAME,2,0))</f>
        <v>หปธ-ค</v>
      </c>
      <c r="AL95" s="54" t="str">
        <f t="shared" ref="AL95:AL144" si="38">IF($AJ95="","",VLOOKUP($AJ95,VLUP_NAME,3,0))</f>
        <v>หปธ-ค</v>
      </c>
      <c r="AM95" s="54" t="str">
        <f t="shared" ref="AM95:AM144" si="39">IF($AJ95="","",VLOOKUP($AJ95,VLUP_NAME,4,0))</f>
        <v>กสป-ค.</v>
      </c>
      <c r="AN95" s="54" t="str">
        <f t="shared" ref="AN95:AN144" si="40">IF($AJ95="","",VLOOKUP($AJ95,VLUP_NAME,5,0))</f>
        <v>-</v>
      </c>
      <c r="AO95" s="54" t="str">
        <f t="shared" ref="AO95:AO144" si="41">IF($AJ95="","",VLOOKUP($AJ95,VLUP_NAME,6,0))</f>
        <v>อปฟ.</v>
      </c>
      <c r="AP95" s="67" t="s">
        <v>641</v>
      </c>
      <c r="AQ95" s="68">
        <f t="shared" ca="1" si="31"/>
        <v>9.7452054794520553</v>
      </c>
      <c r="AR95" s="64"/>
      <c r="AS95" s="79"/>
      <c r="AT95" s="64"/>
      <c r="BA95" s="70"/>
      <c r="BB95" s="70"/>
      <c r="BC95" s="72"/>
      <c r="BD95" s="72"/>
      <c r="CA95" s="90"/>
      <c r="CK95" s="74" t="s">
        <v>771</v>
      </c>
    </row>
    <row r="96" spans="2:89" ht="24" customHeight="1">
      <c r="B96" s="54">
        <v>90</v>
      </c>
      <c r="C96" s="55" t="s">
        <v>13</v>
      </c>
      <c r="D96" s="56" t="s">
        <v>370</v>
      </c>
      <c r="E96" s="56" t="s">
        <v>371</v>
      </c>
      <c r="F96" s="57" t="s">
        <v>642</v>
      </c>
      <c r="G96" s="58" t="s">
        <v>373</v>
      </c>
      <c r="H96" s="57">
        <v>8441290</v>
      </c>
      <c r="I96" s="57" t="s">
        <v>374</v>
      </c>
      <c r="J96" s="57" t="s">
        <v>643</v>
      </c>
      <c r="K96" s="59" t="s">
        <v>644</v>
      </c>
      <c r="L96" s="89"/>
      <c r="M96" s="61">
        <v>8890</v>
      </c>
      <c r="N96" s="62" t="s">
        <v>14</v>
      </c>
      <c r="O96" s="62" t="s">
        <v>14</v>
      </c>
      <c r="P96" s="63" t="s">
        <v>14</v>
      </c>
      <c r="Q96" s="64"/>
      <c r="R96" s="63" t="s">
        <v>14</v>
      </c>
      <c r="S96" s="62" t="s">
        <v>14</v>
      </c>
      <c r="T96" s="76">
        <v>40210</v>
      </c>
      <c r="U96" s="62" t="s">
        <v>14</v>
      </c>
      <c r="V96" s="66" t="s">
        <v>645</v>
      </c>
      <c r="W96" s="64">
        <v>40210</v>
      </c>
      <c r="X96" s="66"/>
      <c r="Y96" s="54" t="str">
        <f>IF($X96="","",VLOOKUP($X96,Variable!$AC$3:$AH$100,2,0))</f>
        <v/>
      </c>
      <c r="Z96" s="54" t="str">
        <f>IF($X96="","",VLOOKUP($X96,Variable!$AC$3:$AH$100,3,0))</f>
        <v/>
      </c>
      <c r="AA96" s="54" t="str">
        <f>IF($X96="","",VLOOKUP($X96,Variable!$AC$3:$AH$100,4,0))</f>
        <v/>
      </c>
      <c r="AB96" s="54" t="str">
        <f>IF($X96="","",VLOOKUP($X96,Variable!$AC$3:$AH$100,5,0))</f>
        <v/>
      </c>
      <c r="AC96" s="54" t="str">
        <f>IF($X96="","",VLOOKUP($X96,Variable!$AC$3:$AH$100,6,0))</f>
        <v/>
      </c>
      <c r="AD96" s="66" t="s">
        <v>58</v>
      </c>
      <c r="AE96" s="54" t="str">
        <f t="shared" si="32"/>
        <v>หปธ-ค</v>
      </c>
      <c r="AF96" s="54" t="str">
        <f t="shared" si="33"/>
        <v>หปธ-ค</v>
      </c>
      <c r="AG96" s="54" t="str">
        <f t="shared" si="34"/>
        <v>กสป-ค.</v>
      </c>
      <c r="AH96" s="54" t="str">
        <f t="shared" si="35"/>
        <v>-</v>
      </c>
      <c r="AI96" s="54" t="str">
        <f t="shared" si="36"/>
        <v>อปฟ.</v>
      </c>
      <c r="AJ96" s="66" t="s">
        <v>58</v>
      </c>
      <c r="AK96" s="54" t="str">
        <f t="shared" si="37"/>
        <v>หปธ-ค</v>
      </c>
      <c r="AL96" s="54" t="str">
        <f t="shared" si="38"/>
        <v>หปธ-ค</v>
      </c>
      <c r="AM96" s="54" t="str">
        <f t="shared" si="39"/>
        <v>กสป-ค.</v>
      </c>
      <c r="AN96" s="54" t="str">
        <f t="shared" si="40"/>
        <v>-</v>
      </c>
      <c r="AO96" s="54" t="str">
        <f t="shared" si="41"/>
        <v>อปฟ.</v>
      </c>
      <c r="AP96" s="67" t="s">
        <v>646</v>
      </c>
      <c r="AQ96" s="68">
        <f t="shared" ca="1" si="31"/>
        <v>3.3452054794520549</v>
      </c>
      <c r="AR96" s="64"/>
      <c r="AS96" s="79"/>
      <c r="AT96" s="64"/>
      <c r="BY96" s="70"/>
      <c r="CA96" s="70"/>
      <c r="CK96" s="74" t="s">
        <v>778</v>
      </c>
    </row>
    <row r="97" spans="1:95" ht="24" customHeight="1">
      <c r="B97" s="54">
        <v>91</v>
      </c>
      <c r="C97" s="55" t="s">
        <v>19</v>
      </c>
      <c r="D97" s="56" t="s">
        <v>420</v>
      </c>
      <c r="E97" s="56" t="s">
        <v>647</v>
      </c>
      <c r="F97" s="57" t="s">
        <v>648</v>
      </c>
      <c r="G97" s="58" t="s">
        <v>649</v>
      </c>
      <c r="H97" s="57">
        <v>2171245</v>
      </c>
      <c r="I97" s="57" t="s">
        <v>410</v>
      </c>
      <c r="J97" s="57" t="s">
        <v>411</v>
      </c>
      <c r="K97" s="59" t="s">
        <v>650</v>
      </c>
      <c r="L97" s="89"/>
      <c r="M97" s="61">
        <v>27500</v>
      </c>
      <c r="N97" s="62" t="s">
        <v>14</v>
      </c>
      <c r="O97" s="62" t="s">
        <v>14</v>
      </c>
      <c r="P97" s="63" t="s">
        <v>14</v>
      </c>
      <c r="Q97" s="64"/>
      <c r="R97" s="63" t="s">
        <v>14</v>
      </c>
      <c r="S97" s="62" t="s">
        <v>14</v>
      </c>
      <c r="T97" s="76"/>
      <c r="U97" s="62" t="s">
        <v>14</v>
      </c>
      <c r="V97" s="66" t="s">
        <v>651</v>
      </c>
      <c r="W97" s="64">
        <v>41033</v>
      </c>
      <c r="X97" s="66"/>
      <c r="Y97" s="54" t="str">
        <f>IF($X97="","",VLOOKUP($X97,Variable!$AC$3:$AH$100,2,0))</f>
        <v/>
      </c>
      <c r="Z97" s="54" t="str">
        <f>IF($X97="","",VLOOKUP($X97,Variable!$AC$3:$AH$100,3,0))</f>
        <v/>
      </c>
      <c r="AA97" s="54" t="str">
        <f>IF($X97="","",VLOOKUP($X97,Variable!$AC$3:$AH$100,4,0))</f>
        <v/>
      </c>
      <c r="AB97" s="54" t="str">
        <f>IF($X97="","",VLOOKUP($X97,Variable!$AC$3:$AH$100,5,0))</f>
        <v/>
      </c>
      <c r="AC97" s="54" t="str">
        <f>IF($X97="","",VLOOKUP($X97,Variable!$AC$3:$AH$100,6,0))</f>
        <v/>
      </c>
      <c r="AD97" s="66" t="s">
        <v>58</v>
      </c>
      <c r="AE97" s="54" t="str">
        <f t="shared" si="32"/>
        <v>หปธ-ค</v>
      </c>
      <c r="AF97" s="54" t="str">
        <f t="shared" si="33"/>
        <v>หปธ-ค</v>
      </c>
      <c r="AG97" s="54" t="str">
        <f t="shared" si="34"/>
        <v>กสป-ค.</v>
      </c>
      <c r="AH97" s="54" t="str">
        <f t="shared" si="35"/>
        <v>-</v>
      </c>
      <c r="AI97" s="54" t="str">
        <f t="shared" si="36"/>
        <v>อปฟ.</v>
      </c>
      <c r="AJ97" s="66" t="s">
        <v>58</v>
      </c>
      <c r="AK97" s="54" t="str">
        <f t="shared" si="37"/>
        <v>หปธ-ค</v>
      </c>
      <c r="AL97" s="54" t="str">
        <f t="shared" si="38"/>
        <v>หปธ-ค</v>
      </c>
      <c r="AM97" s="54" t="str">
        <f t="shared" si="39"/>
        <v>กสป-ค.</v>
      </c>
      <c r="AN97" s="54" t="str">
        <f t="shared" si="40"/>
        <v>-</v>
      </c>
      <c r="AO97" s="54" t="str">
        <f t="shared" si="41"/>
        <v>อปฟ.</v>
      </c>
      <c r="AP97" s="67" t="s">
        <v>652</v>
      </c>
      <c r="AQ97" s="68" t="str">
        <f t="shared" ca="1" si="31"/>
        <v>ไม่มีวันที่รับพัสดุ</v>
      </c>
      <c r="AR97" s="64"/>
      <c r="AS97" s="79"/>
      <c r="AT97" s="64"/>
      <c r="BA97" s="70"/>
      <c r="BB97" s="70"/>
      <c r="BC97" s="72"/>
      <c r="BD97" s="72"/>
      <c r="CA97" s="70"/>
      <c r="CK97" s="74" t="s">
        <v>778</v>
      </c>
    </row>
    <row r="98" spans="1:95" ht="24" customHeight="1">
      <c r="B98" s="54">
        <v>92</v>
      </c>
      <c r="C98" s="55" t="s">
        <v>19</v>
      </c>
      <c r="D98" s="56" t="s">
        <v>420</v>
      </c>
      <c r="E98" s="56" t="s">
        <v>647</v>
      </c>
      <c r="F98" s="57" t="s">
        <v>653</v>
      </c>
      <c r="G98" s="58" t="s">
        <v>649</v>
      </c>
      <c r="H98" s="57">
        <v>2171247</v>
      </c>
      <c r="I98" s="57" t="s">
        <v>410</v>
      </c>
      <c r="J98" s="57" t="s">
        <v>411</v>
      </c>
      <c r="K98" s="59" t="s">
        <v>650</v>
      </c>
      <c r="L98" s="89"/>
      <c r="M98" s="61">
        <v>27500</v>
      </c>
      <c r="N98" s="62" t="s">
        <v>14</v>
      </c>
      <c r="O98" s="62" t="s">
        <v>14</v>
      </c>
      <c r="P98" s="63" t="s">
        <v>14</v>
      </c>
      <c r="Q98" s="64"/>
      <c r="R98" s="63" t="s">
        <v>14</v>
      </c>
      <c r="S98" s="62" t="s">
        <v>14</v>
      </c>
      <c r="T98" s="76"/>
      <c r="U98" s="62" t="s">
        <v>14</v>
      </c>
      <c r="V98" s="66" t="s">
        <v>654</v>
      </c>
      <c r="W98" s="64">
        <v>41033</v>
      </c>
      <c r="X98" s="66"/>
      <c r="Y98" s="54" t="str">
        <f>IF($X98="","",VLOOKUP($X98,Variable!$AC$3:$AH$100,2,0))</f>
        <v/>
      </c>
      <c r="Z98" s="54" t="str">
        <f>IF($X98="","",VLOOKUP($X98,Variable!$AC$3:$AH$100,3,0))</f>
        <v/>
      </c>
      <c r="AA98" s="54" t="str">
        <f>IF($X98="","",VLOOKUP($X98,Variable!$AC$3:$AH$100,4,0))</f>
        <v/>
      </c>
      <c r="AB98" s="54" t="str">
        <f>IF($X98="","",VLOOKUP($X98,Variable!$AC$3:$AH$100,5,0))</f>
        <v/>
      </c>
      <c r="AC98" s="54" t="str">
        <f>IF($X98="","",VLOOKUP($X98,Variable!$AC$3:$AH$100,6,0))</f>
        <v/>
      </c>
      <c r="AD98" s="66" t="s">
        <v>58</v>
      </c>
      <c r="AE98" s="54" t="str">
        <f t="shared" si="32"/>
        <v>หปธ-ค</v>
      </c>
      <c r="AF98" s="54" t="str">
        <f t="shared" si="33"/>
        <v>หปธ-ค</v>
      </c>
      <c r="AG98" s="54" t="str">
        <f t="shared" si="34"/>
        <v>กสป-ค.</v>
      </c>
      <c r="AH98" s="54" t="str">
        <f t="shared" si="35"/>
        <v>-</v>
      </c>
      <c r="AI98" s="54" t="str">
        <f t="shared" si="36"/>
        <v>อปฟ.</v>
      </c>
      <c r="AJ98" s="66" t="s">
        <v>58</v>
      </c>
      <c r="AK98" s="54" t="str">
        <f t="shared" si="37"/>
        <v>หปธ-ค</v>
      </c>
      <c r="AL98" s="54" t="str">
        <f t="shared" si="38"/>
        <v>หปธ-ค</v>
      </c>
      <c r="AM98" s="54" t="str">
        <f t="shared" si="39"/>
        <v>กสป-ค.</v>
      </c>
      <c r="AN98" s="54" t="str">
        <f t="shared" si="40"/>
        <v>-</v>
      </c>
      <c r="AO98" s="54" t="str">
        <f t="shared" si="41"/>
        <v>อปฟ.</v>
      </c>
      <c r="AP98" s="67" t="s">
        <v>655</v>
      </c>
      <c r="AQ98" s="68" t="str">
        <f t="shared" ca="1" si="31"/>
        <v>ไม่มีวันที่รับพัสดุ</v>
      </c>
      <c r="AR98" s="64"/>
      <c r="AS98" s="79"/>
      <c r="AT98" s="64"/>
      <c r="BA98" s="70"/>
      <c r="BB98" s="70"/>
      <c r="BC98" s="72"/>
      <c r="BD98" s="72"/>
      <c r="CA98" s="70"/>
      <c r="CK98" s="74" t="s">
        <v>778</v>
      </c>
    </row>
    <row r="99" spans="1:95" s="77" customFormat="1" ht="24" customHeight="1">
      <c r="B99" s="54">
        <v>93</v>
      </c>
      <c r="C99" s="91" t="s">
        <v>13</v>
      </c>
      <c r="D99" s="92" t="s">
        <v>656</v>
      </c>
      <c r="E99" s="92" t="s">
        <v>657</v>
      </c>
      <c r="F99" s="93" t="s">
        <v>658</v>
      </c>
      <c r="G99" s="94" t="s">
        <v>659</v>
      </c>
      <c r="H99" s="93" t="s">
        <v>660</v>
      </c>
      <c r="I99" s="93" t="s">
        <v>580</v>
      </c>
      <c r="J99" s="93" t="s">
        <v>661</v>
      </c>
      <c r="K99" s="59" t="s">
        <v>662</v>
      </c>
      <c r="L99" s="95"/>
      <c r="M99" s="96">
        <v>10500</v>
      </c>
      <c r="N99" s="97" t="s">
        <v>14</v>
      </c>
      <c r="O99" s="97" t="s">
        <v>14</v>
      </c>
      <c r="P99" s="98" t="s">
        <v>14</v>
      </c>
      <c r="Q99" s="99"/>
      <c r="R99" s="98" t="s">
        <v>14</v>
      </c>
      <c r="S99" s="97" t="s">
        <v>14</v>
      </c>
      <c r="T99" s="100"/>
      <c r="U99" s="97" t="s">
        <v>14</v>
      </c>
      <c r="V99" s="101" t="s">
        <v>663</v>
      </c>
      <c r="W99" s="99">
        <v>40417</v>
      </c>
      <c r="X99" s="101" t="s">
        <v>14</v>
      </c>
      <c r="Y99" s="102" t="str">
        <f>IF($X99="","",VLOOKUP($X99,Variable!$AC$3:$AH$100,2,0))</f>
        <v>-</v>
      </c>
      <c r="Z99" s="102" t="str">
        <f>IF($X99="","",VLOOKUP($X99,Variable!$AC$3:$AH$100,3,0))</f>
        <v>-</v>
      </c>
      <c r="AA99" s="102" t="str">
        <f>IF($X99="","",VLOOKUP($X99,Variable!$AC$3:$AH$100,4,0))</f>
        <v>-</v>
      </c>
      <c r="AB99" s="102" t="str">
        <f>IF($X99="","",VLOOKUP($X99,Variable!$AC$3:$AH$100,5,0))</f>
        <v>-</v>
      </c>
      <c r="AC99" s="102" t="str">
        <f>IF($X99="","",VLOOKUP($X99,Variable!$AC$3:$AH$100,6,0))</f>
        <v>-</v>
      </c>
      <c r="AD99" s="101" t="s">
        <v>58</v>
      </c>
      <c r="AE99" s="102" t="str">
        <f t="shared" si="32"/>
        <v>หปธ-ค</v>
      </c>
      <c r="AF99" s="102" t="str">
        <f t="shared" si="33"/>
        <v>หปธ-ค</v>
      </c>
      <c r="AG99" s="102" t="str">
        <f t="shared" si="34"/>
        <v>กสป-ค.</v>
      </c>
      <c r="AH99" s="102" t="str">
        <f t="shared" si="35"/>
        <v>-</v>
      </c>
      <c r="AI99" s="102" t="str">
        <f t="shared" si="36"/>
        <v>อปฟ.</v>
      </c>
      <c r="AJ99" s="101" t="s">
        <v>58</v>
      </c>
      <c r="AK99" s="102" t="str">
        <f t="shared" si="37"/>
        <v>หปธ-ค</v>
      </c>
      <c r="AL99" s="102" t="str">
        <f t="shared" si="38"/>
        <v>หปธ-ค</v>
      </c>
      <c r="AM99" s="102" t="str">
        <f t="shared" si="39"/>
        <v>กสป-ค.</v>
      </c>
      <c r="AN99" s="102" t="str">
        <f t="shared" si="40"/>
        <v>-</v>
      </c>
      <c r="AO99" s="102" t="str">
        <f t="shared" si="41"/>
        <v>อปฟ.</v>
      </c>
      <c r="AP99" s="103" t="s">
        <v>664</v>
      </c>
      <c r="AQ99" s="104" t="str">
        <f t="shared" ca="1" si="31"/>
        <v>ไม่มีวันที่รับพัสดุ</v>
      </c>
      <c r="AR99" s="99"/>
      <c r="AS99" s="105"/>
      <c r="AT99" s="64"/>
      <c r="BA99" s="106"/>
      <c r="BB99" s="106"/>
      <c r="BC99" s="107"/>
      <c r="BD99" s="107"/>
      <c r="BJ99" s="108"/>
      <c r="BY99" s="10"/>
      <c r="CA99" s="70"/>
      <c r="CB99" s="90"/>
      <c r="CC99" s="10"/>
      <c r="CE99" s="10"/>
      <c r="CK99" s="74" t="s">
        <v>232</v>
      </c>
    </row>
    <row r="100" spans="1:95" s="78" customFormat="1" ht="24" customHeight="1">
      <c r="B100" s="54">
        <v>94</v>
      </c>
      <c r="C100" s="80" t="s">
        <v>13</v>
      </c>
      <c r="D100" s="56" t="s">
        <v>361</v>
      </c>
      <c r="E100" s="56" t="s">
        <v>490</v>
      </c>
      <c r="F100" s="81" t="s">
        <v>665</v>
      </c>
      <c r="G100" s="82" t="s">
        <v>492</v>
      </c>
      <c r="H100" s="81" t="s">
        <v>14</v>
      </c>
      <c r="I100" s="81" t="s">
        <v>14</v>
      </c>
      <c r="J100" s="81" t="s">
        <v>14</v>
      </c>
      <c r="K100" s="59" t="s">
        <v>493</v>
      </c>
      <c r="L100" s="89"/>
      <c r="M100" s="61">
        <v>5200</v>
      </c>
      <c r="N100" s="62" t="s">
        <v>14</v>
      </c>
      <c r="O100" s="62" t="s">
        <v>14</v>
      </c>
      <c r="P100" s="63" t="s">
        <v>14</v>
      </c>
      <c r="Q100" s="64"/>
      <c r="R100" s="63" t="s">
        <v>14</v>
      </c>
      <c r="S100" s="62" t="s">
        <v>14</v>
      </c>
      <c r="T100" s="76">
        <v>38420</v>
      </c>
      <c r="U100" s="62" t="s">
        <v>14</v>
      </c>
      <c r="V100" s="62" t="s">
        <v>666</v>
      </c>
      <c r="W100" s="64">
        <v>41117</v>
      </c>
      <c r="X100" s="66"/>
      <c r="Y100" s="54" t="str">
        <f>IF($X100="","",VLOOKUP($X100,Variable!$AC$3:$AH$100,2,0))</f>
        <v/>
      </c>
      <c r="Z100" s="54" t="str">
        <f>IF($X100="","",VLOOKUP($X100,Variable!$AC$3:$AH$100,3,0))</f>
        <v/>
      </c>
      <c r="AA100" s="54" t="str">
        <f>IF($X100="","",VLOOKUP($X100,Variable!$AC$3:$AH$100,4,0))</f>
        <v/>
      </c>
      <c r="AB100" s="54" t="str">
        <f>IF($X100="","",VLOOKUP($X100,Variable!$AC$3:$AH$100,5,0))</f>
        <v/>
      </c>
      <c r="AC100" s="54" t="str">
        <f>IF($X100="","",VLOOKUP($X100,Variable!$AC$3:$AH$100,6,0))</f>
        <v/>
      </c>
      <c r="AD100" s="62" t="s">
        <v>58</v>
      </c>
      <c r="AE100" s="60" t="str">
        <f t="shared" si="32"/>
        <v>หปธ-ค</v>
      </c>
      <c r="AF100" s="60" t="str">
        <f t="shared" si="33"/>
        <v>หปธ-ค</v>
      </c>
      <c r="AG100" s="60" t="str">
        <f t="shared" si="34"/>
        <v>กสป-ค.</v>
      </c>
      <c r="AH100" s="60" t="str">
        <f t="shared" si="35"/>
        <v>-</v>
      </c>
      <c r="AI100" s="60" t="str">
        <f t="shared" si="36"/>
        <v>อปฟ.</v>
      </c>
      <c r="AJ100" s="66" t="s">
        <v>58</v>
      </c>
      <c r="AK100" s="60" t="str">
        <f t="shared" si="37"/>
        <v>หปธ-ค</v>
      </c>
      <c r="AL100" s="60" t="str">
        <f t="shared" si="38"/>
        <v>หปธ-ค</v>
      </c>
      <c r="AM100" s="60" t="str">
        <f t="shared" si="39"/>
        <v>กสป-ค.</v>
      </c>
      <c r="AN100" s="60" t="str">
        <f t="shared" si="40"/>
        <v>-</v>
      </c>
      <c r="AO100" s="60" t="str">
        <f t="shared" si="41"/>
        <v>อปฟ.</v>
      </c>
      <c r="AP100" s="67" t="s">
        <v>667</v>
      </c>
      <c r="AQ100" s="83">
        <f t="shared" ca="1" si="31"/>
        <v>8.24931506849315</v>
      </c>
      <c r="AR100" s="64"/>
      <c r="AS100" s="84"/>
      <c r="AT100" s="64"/>
      <c r="BJ100" s="87"/>
      <c r="BY100" s="10"/>
      <c r="CA100" s="70"/>
      <c r="CB100" s="88"/>
      <c r="CC100" s="10"/>
      <c r="CE100" s="10"/>
      <c r="CK100" s="74" t="s">
        <v>240</v>
      </c>
    </row>
    <row r="101" spans="1:95" s="70" customFormat="1" ht="24" customHeight="1">
      <c r="B101" s="54">
        <v>95</v>
      </c>
      <c r="C101" s="55" t="s">
        <v>13</v>
      </c>
      <c r="D101" s="56" t="s">
        <v>361</v>
      </c>
      <c r="E101" s="56" t="s">
        <v>490</v>
      </c>
      <c r="F101" s="57" t="s">
        <v>668</v>
      </c>
      <c r="G101" s="58" t="s">
        <v>669</v>
      </c>
      <c r="H101" s="57" t="s">
        <v>14</v>
      </c>
      <c r="I101" s="57" t="s">
        <v>14</v>
      </c>
      <c r="J101" s="57" t="s">
        <v>14</v>
      </c>
      <c r="K101" s="59" t="s">
        <v>493</v>
      </c>
      <c r="L101" s="60"/>
      <c r="M101" s="61">
        <v>5200</v>
      </c>
      <c r="N101" s="62" t="s">
        <v>14</v>
      </c>
      <c r="O101" s="62" t="s">
        <v>14</v>
      </c>
      <c r="P101" s="63" t="s">
        <v>14</v>
      </c>
      <c r="Q101" s="64"/>
      <c r="R101" s="63" t="s">
        <v>14</v>
      </c>
      <c r="S101" s="62" t="s">
        <v>14</v>
      </c>
      <c r="T101" s="76">
        <v>38420</v>
      </c>
      <c r="U101" s="62" t="s">
        <v>14</v>
      </c>
      <c r="V101" s="66" t="s">
        <v>670</v>
      </c>
      <c r="W101" s="64">
        <v>41142</v>
      </c>
      <c r="X101" s="66" t="s">
        <v>49</v>
      </c>
      <c r="Y101" s="54" t="str">
        <f>IF($X101="","",VLOOKUP($X101,Variable!$AC$3:$AH$100,2,0))</f>
        <v>มงป-สธ.</v>
      </c>
      <c r="Z101" s="54" t="str">
        <f>IF($X101="","",VLOOKUP($X101,Variable!$AC$3:$AH$100,3,0))</f>
        <v>มงป-สธ.</v>
      </c>
      <c r="AA101" s="54" t="str">
        <f>IF($X101="","",VLOOKUP($X101,Variable!$AC$3:$AH$100,4,0))</f>
        <v>นสป-สธ.</v>
      </c>
      <c r="AB101" s="54" t="str">
        <f>IF($X101="","",VLOOKUP($X101,Variable!$AC$3:$AH$100,5,0))</f>
        <v>หก-สธ.</v>
      </c>
      <c r="AC101" s="54" t="str">
        <f>IF($X101="","",VLOOKUP($X101,Variable!$AC$3:$AH$100,6,0))</f>
        <v>อปฟ.</v>
      </c>
      <c r="AD101" s="66" t="s">
        <v>58</v>
      </c>
      <c r="AE101" s="54" t="str">
        <f t="shared" ref="AE101:AE114" si="42">IF($AD101="","",VLOOKUP($AD101,VLUP_NAME,2,0))</f>
        <v>หปธ-ค</v>
      </c>
      <c r="AF101" s="54" t="str">
        <f t="shared" ref="AF101:AF114" si="43">IF($AD101="","",VLOOKUP($AD101,VLUP_NAME,3,0))</f>
        <v>หปธ-ค</v>
      </c>
      <c r="AG101" s="54" t="str">
        <f t="shared" ref="AG101:AG114" si="44">IF($AD101="","",VLOOKUP($AD101,VLUP_NAME,4,0))</f>
        <v>กสป-ค.</v>
      </c>
      <c r="AH101" s="54" t="str">
        <f t="shared" ref="AH101:AH114" si="45">IF($AD101="","",VLOOKUP($AD101,VLUP_NAME,5,0))</f>
        <v>-</v>
      </c>
      <c r="AI101" s="54" t="str">
        <f t="shared" ref="AI101:AI114" si="46">IF($AD101="","",VLOOKUP($AD101,VLUP_NAME,6,0))</f>
        <v>อปฟ.</v>
      </c>
      <c r="AJ101" s="66" t="s">
        <v>63</v>
      </c>
      <c r="AK101" s="54" t="str">
        <f t="shared" ref="AK101:AK114" si="47">IF($AJ101="","",VLOOKUP($AJ101,VLUP_NAME,2,0))</f>
        <v>ช.6</v>
      </c>
      <c r="AL101" s="54" t="str">
        <f t="shared" ref="AL101:AL114" si="48">IF($AJ101="","",VLOOKUP($AJ101,VLUP_NAME,3,0))</f>
        <v>หปธ-ค</v>
      </c>
      <c r="AM101" s="54" t="str">
        <f t="shared" ref="AM101:AM114" si="49">IF($AJ101="","",VLOOKUP($AJ101,VLUP_NAME,4,0))</f>
        <v>กสป-ค.</v>
      </c>
      <c r="AN101" s="54" t="str">
        <f t="shared" ref="AN101:AN114" si="50">IF($AJ101="","",VLOOKUP($AJ101,VLUP_NAME,5,0))</f>
        <v>-</v>
      </c>
      <c r="AO101" s="54" t="str">
        <f t="shared" ref="AO101:AO114" si="51">IF($AJ101="","",VLOOKUP($AJ101,VLUP_NAME,6,0))</f>
        <v>อปฟ.</v>
      </c>
      <c r="AP101" s="67" t="s">
        <v>671</v>
      </c>
      <c r="AQ101" s="68">
        <f t="shared" ca="1" si="31"/>
        <v>8.24931506849315</v>
      </c>
      <c r="AR101" s="64"/>
      <c r="AS101" s="75"/>
      <c r="AT101" s="64"/>
      <c r="AY101" s="71"/>
      <c r="BC101" s="72"/>
      <c r="BD101" s="72"/>
      <c r="BE101" s="72"/>
      <c r="BL101" s="51"/>
      <c r="BM101" s="51"/>
      <c r="BY101" s="10"/>
      <c r="CB101" s="73"/>
      <c r="CC101" s="10"/>
      <c r="CE101" s="10"/>
      <c r="CF101" s="10"/>
      <c r="CK101" s="74" t="s">
        <v>793</v>
      </c>
      <c r="CQ101" s="71"/>
    </row>
    <row r="102" spans="1:95" s="70" customFormat="1" ht="24" customHeight="1">
      <c r="B102" s="54">
        <v>96</v>
      </c>
      <c r="C102" s="55" t="s">
        <v>19</v>
      </c>
      <c r="D102" s="56" t="s">
        <v>151</v>
      </c>
      <c r="E102" s="56" t="s">
        <v>672</v>
      </c>
      <c r="F102" s="57" t="s">
        <v>673</v>
      </c>
      <c r="G102" s="58" t="s">
        <v>674</v>
      </c>
      <c r="H102" s="57" t="s">
        <v>675</v>
      </c>
      <c r="I102" s="57" t="s">
        <v>193</v>
      </c>
      <c r="J102" s="57" t="s">
        <v>222</v>
      </c>
      <c r="K102" s="59" t="s">
        <v>676</v>
      </c>
      <c r="L102" s="89"/>
      <c r="M102" s="61">
        <v>45000</v>
      </c>
      <c r="N102" s="62" t="s">
        <v>14</v>
      </c>
      <c r="O102" s="62" t="s">
        <v>14</v>
      </c>
      <c r="P102" s="63" t="s">
        <v>223</v>
      </c>
      <c r="Q102" s="76">
        <v>40826</v>
      </c>
      <c r="R102" s="63" t="s">
        <v>14</v>
      </c>
      <c r="S102" s="66" t="s">
        <v>23</v>
      </c>
      <c r="T102" s="76">
        <v>40891</v>
      </c>
      <c r="U102" s="62" t="s">
        <v>14</v>
      </c>
      <c r="V102" s="109" t="s">
        <v>677</v>
      </c>
      <c r="W102" s="76">
        <v>41031</v>
      </c>
      <c r="X102" s="66" t="s">
        <v>23</v>
      </c>
      <c r="Y102" s="54" t="str">
        <f>IF($X102="","",VLOOKUP($X102,Variable!$AC$3:$AH$100,2,0))</f>
        <v>หพภ-ห.</v>
      </c>
      <c r="Z102" s="54" t="str">
        <f>IF($X102="","",VLOOKUP($X102,Variable!$AC$3:$AH$100,3,0))</f>
        <v>หพภ-ห.</v>
      </c>
      <c r="AA102" s="54" t="str">
        <f>IF($X102="","",VLOOKUP($X102,Variable!$AC$3:$AH$100,4,0))</f>
        <v>กพดก-ห.</v>
      </c>
      <c r="AB102" s="54" t="str">
        <f>IF($X102="","",VLOOKUP($X102,Variable!$AC$3:$AH$100,5,0))</f>
        <v>-</v>
      </c>
      <c r="AC102" s="54" t="str">
        <f>IF($X102="","",VLOOKUP($X102,Variable!$AC$3:$AH$100,6,0))</f>
        <v>อพจ.</v>
      </c>
      <c r="AD102" s="109" t="s">
        <v>58</v>
      </c>
      <c r="AE102" s="54" t="str">
        <f t="shared" si="42"/>
        <v>หปธ-ค</v>
      </c>
      <c r="AF102" s="54" t="str">
        <f t="shared" si="43"/>
        <v>หปธ-ค</v>
      </c>
      <c r="AG102" s="54" t="str">
        <f t="shared" si="44"/>
        <v>กสป-ค.</v>
      </c>
      <c r="AH102" s="54" t="str">
        <f t="shared" si="45"/>
        <v>-</v>
      </c>
      <c r="AI102" s="54" t="str">
        <f t="shared" si="46"/>
        <v>อปฟ.</v>
      </c>
      <c r="AJ102" s="66" t="s">
        <v>58</v>
      </c>
      <c r="AK102" s="54" t="str">
        <f t="shared" si="47"/>
        <v>หปธ-ค</v>
      </c>
      <c r="AL102" s="54" t="str">
        <f t="shared" si="48"/>
        <v>หปธ-ค</v>
      </c>
      <c r="AM102" s="54" t="str">
        <f t="shared" si="49"/>
        <v>กสป-ค.</v>
      </c>
      <c r="AN102" s="54" t="str">
        <f t="shared" si="50"/>
        <v>-</v>
      </c>
      <c r="AO102" s="54" t="str">
        <f t="shared" si="51"/>
        <v>อปฟ.</v>
      </c>
      <c r="AP102" s="67" t="s">
        <v>678</v>
      </c>
      <c r="AQ102" s="68">
        <f t="shared" ca="1" si="31"/>
        <v>1.4794520547945205</v>
      </c>
      <c r="AR102" s="64">
        <v>40891</v>
      </c>
      <c r="AS102" s="75"/>
      <c r="AT102" s="64"/>
      <c r="AY102" s="71"/>
      <c r="BC102" s="72"/>
      <c r="BD102" s="72"/>
      <c r="BE102" s="72"/>
      <c r="BL102" s="51"/>
      <c r="BM102" s="51"/>
      <c r="CA102" s="15"/>
      <c r="CB102" s="73"/>
      <c r="CC102" s="10"/>
      <c r="CE102" s="10"/>
      <c r="CF102" s="10"/>
      <c r="CK102" s="74" t="s">
        <v>243</v>
      </c>
      <c r="CQ102" s="71"/>
    </row>
    <row r="103" spans="1:95" s="70" customFormat="1" ht="24" customHeight="1">
      <c r="B103" s="54">
        <v>97</v>
      </c>
      <c r="C103" s="55" t="s">
        <v>19</v>
      </c>
      <c r="D103" s="56" t="s">
        <v>151</v>
      </c>
      <c r="E103" s="56" t="s">
        <v>672</v>
      </c>
      <c r="F103" s="57" t="s">
        <v>679</v>
      </c>
      <c r="G103" s="58" t="s">
        <v>674</v>
      </c>
      <c r="H103" s="57" t="s">
        <v>680</v>
      </c>
      <c r="I103" s="57" t="s">
        <v>193</v>
      </c>
      <c r="J103" s="57" t="s">
        <v>222</v>
      </c>
      <c r="K103" s="59" t="s">
        <v>676</v>
      </c>
      <c r="L103" s="89"/>
      <c r="M103" s="61">
        <v>45000</v>
      </c>
      <c r="N103" s="62" t="s">
        <v>14</v>
      </c>
      <c r="O103" s="62" t="s">
        <v>14</v>
      </c>
      <c r="P103" s="63" t="s">
        <v>681</v>
      </c>
      <c r="Q103" s="76">
        <v>40826</v>
      </c>
      <c r="R103" s="63" t="s">
        <v>14</v>
      </c>
      <c r="S103" s="66" t="s">
        <v>23</v>
      </c>
      <c r="T103" s="76">
        <v>40891</v>
      </c>
      <c r="U103" s="62" t="s">
        <v>14</v>
      </c>
      <c r="V103" s="109" t="s">
        <v>682</v>
      </c>
      <c r="W103" s="76">
        <v>41031</v>
      </c>
      <c r="X103" s="66" t="s">
        <v>23</v>
      </c>
      <c r="Y103" s="54" t="str">
        <f>IF($X103="","",VLOOKUP($X103,Variable!$AC$3:$AH$100,2,0))</f>
        <v>หพภ-ห.</v>
      </c>
      <c r="Z103" s="54" t="str">
        <f>IF($X103="","",VLOOKUP($X103,Variable!$AC$3:$AH$100,3,0))</f>
        <v>หพภ-ห.</v>
      </c>
      <c r="AA103" s="54" t="str">
        <f>IF($X103="","",VLOOKUP($X103,Variable!$AC$3:$AH$100,4,0))</f>
        <v>กพดก-ห.</v>
      </c>
      <c r="AB103" s="54" t="str">
        <f>IF($X103="","",VLOOKUP($X103,Variable!$AC$3:$AH$100,5,0))</f>
        <v>-</v>
      </c>
      <c r="AC103" s="54" t="str">
        <f>IF($X103="","",VLOOKUP($X103,Variable!$AC$3:$AH$100,6,0))</f>
        <v>อพจ.</v>
      </c>
      <c r="AD103" s="109" t="s">
        <v>58</v>
      </c>
      <c r="AE103" s="54" t="str">
        <f t="shared" si="42"/>
        <v>หปธ-ค</v>
      </c>
      <c r="AF103" s="54" t="str">
        <f t="shared" si="43"/>
        <v>หปธ-ค</v>
      </c>
      <c r="AG103" s="54" t="str">
        <f t="shared" si="44"/>
        <v>กสป-ค.</v>
      </c>
      <c r="AH103" s="54" t="str">
        <f t="shared" si="45"/>
        <v>-</v>
      </c>
      <c r="AI103" s="54" t="str">
        <f t="shared" si="46"/>
        <v>อปฟ.</v>
      </c>
      <c r="AJ103" s="66" t="s">
        <v>58</v>
      </c>
      <c r="AK103" s="54" t="str">
        <f t="shared" si="47"/>
        <v>หปธ-ค</v>
      </c>
      <c r="AL103" s="54" t="str">
        <f t="shared" si="48"/>
        <v>หปธ-ค</v>
      </c>
      <c r="AM103" s="54" t="str">
        <f t="shared" si="49"/>
        <v>กสป-ค.</v>
      </c>
      <c r="AN103" s="54" t="str">
        <f t="shared" si="50"/>
        <v>-</v>
      </c>
      <c r="AO103" s="54" t="str">
        <f t="shared" si="51"/>
        <v>อปฟ.</v>
      </c>
      <c r="AP103" s="67" t="s">
        <v>683</v>
      </c>
      <c r="AQ103" s="68">
        <f t="shared" ca="1" si="31"/>
        <v>1.4794520547945205</v>
      </c>
      <c r="AR103" s="64">
        <v>40891</v>
      </c>
      <c r="AS103" s="75"/>
      <c r="AT103" s="64"/>
      <c r="AY103" s="71"/>
      <c r="BC103" s="72"/>
      <c r="BD103" s="72"/>
      <c r="BE103" s="72"/>
      <c r="BL103" s="51"/>
      <c r="BM103" s="51"/>
      <c r="BY103" s="10"/>
      <c r="CB103" s="73"/>
      <c r="CC103" s="10"/>
      <c r="CE103" s="10"/>
      <c r="CF103" s="10"/>
      <c r="CK103" s="74" t="s">
        <v>965</v>
      </c>
      <c r="CQ103" s="71"/>
    </row>
    <row r="104" spans="1:95" s="70" customFormat="1" ht="24" customHeight="1">
      <c r="B104" s="54">
        <v>98</v>
      </c>
      <c r="C104" s="55" t="s">
        <v>19</v>
      </c>
      <c r="D104" s="56" t="s">
        <v>151</v>
      </c>
      <c r="E104" s="56" t="s">
        <v>672</v>
      </c>
      <c r="F104" s="57" t="s">
        <v>684</v>
      </c>
      <c r="G104" s="58" t="s">
        <v>674</v>
      </c>
      <c r="H104" s="57" t="s">
        <v>685</v>
      </c>
      <c r="I104" s="57" t="s">
        <v>193</v>
      </c>
      <c r="J104" s="57" t="s">
        <v>222</v>
      </c>
      <c r="K104" s="59" t="s">
        <v>676</v>
      </c>
      <c r="L104" s="89"/>
      <c r="M104" s="61">
        <v>45000</v>
      </c>
      <c r="N104" s="62" t="s">
        <v>14</v>
      </c>
      <c r="O104" s="62" t="s">
        <v>14</v>
      </c>
      <c r="P104" s="63" t="s">
        <v>686</v>
      </c>
      <c r="Q104" s="76">
        <v>40826</v>
      </c>
      <c r="R104" s="63" t="s">
        <v>14</v>
      </c>
      <c r="S104" s="66" t="s">
        <v>23</v>
      </c>
      <c r="T104" s="76">
        <v>40891</v>
      </c>
      <c r="U104" s="62" t="s">
        <v>14</v>
      </c>
      <c r="V104" s="109" t="s">
        <v>687</v>
      </c>
      <c r="W104" s="76">
        <v>41031</v>
      </c>
      <c r="X104" s="66" t="s">
        <v>23</v>
      </c>
      <c r="Y104" s="54" t="str">
        <f>IF($X104="","",VLOOKUP($X104,Variable!$AC$3:$AH$100,2,0))</f>
        <v>หพภ-ห.</v>
      </c>
      <c r="Z104" s="54" t="str">
        <f>IF($X104="","",VLOOKUP($X104,Variable!$AC$3:$AH$100,3,0))</f>
        <v>หพภ-ห.</v>
      </c>
      <c r="AA104" s="54" t="str">
        <f>IF($X104="","",VLOOKUP($X104,Variable!$AC$3:$AH$100,4,0))</f>
        <v>กพดก-ห.</v>
      </c>
      <c r="AB104" s="54" t="str">
        <f>IF($X104="","",VLOOKUP($X104,Variable!$AC$3:$AH$100,5,0))</f>
        <v>-</v>
      </c>
      <c r="AC104" s="54" t="str">
        <f>IF($X104="","",VLOOKUP($X104,Variable!$AC$3:$AH$100,6,0))</f>
        <v>อพจ.</v>
      </c>
      <c r="AD104" s="109" t="s">
        <v>58</v>
      </c>
      <c r="AE104" s="54" t="str">
        <f t="shared" si="42"/>
        <v>หปธ-ค</v>
      </c>
      <c r="AF104" s="54" t="str">
        <f t="shared" si="43"/>
        <v>หปธ-ค</v>
      </c>
      <c r="AG104" s="54" t="str">
        <f t="shared" si="44"/>
        <v>กสป-ค.</v>
      </c>
      <c r="AH104" s="54" t="str">
        <f t="shared" si="45"/>
        <v>-</v>
      </c>
      <c r="AI104" s="54" t="str">
        <f t="shared" si="46"/>
        <v>อปฟ.</v>
      </c>
      <c r="AJ104" s="66" t="s">
        <v>58</v>
      </c>
      <c r="AK104" s="54" t="str">
        <f t="shared" si="47"/>
        <v>หปธ-ค</v>
      </c>
      <c r="AL104" s="54" t="str">
        <f t="shared" si="48"/>
        <v>หปธ-ค</v>
      </c>
      <c r="AM104" s="54" t="str">
        <f t="shared" si="49"/>
        <v>กสป-ค.</v>
      </c>
      <c r="AN104" s="54" t="str">
        <f t="shared" si="50"/>
        <v>-</v>
      </c>
      <c r="AO104" s="54" t="str">
        <f t="shared" si="51"/>
        <v>อปฟ.</v>
      </c>
      <c r="AP104" s="67" t="s">
        <v>688</v>
      </c>
      <c r="AQ104" s="68">
        <f t="shared" ca="1" si="31"/>
        <v>1.4794520547945205</v>
      </c>
      <c r="AR104" s="64">
        <v>40891</v>
      </c>
      <c r="AS104" s="75"/>
      <c r="AT104" s="64"/>
      <c r="AY104" s="71"/>
      <c r="BC104" s="72"/>
      <c r="BD104" s="72"/>
      <c r="BE104" s="72"/>
      <c r="BL104" s="51"/>
      <c r="BM104" s="51"/>
      <c r="BY104" s="10"/>
      <c r="CB104" s="73"/>
      <c r="CC104" s="10"/>
      <c r="CE104" s="10"/>
      <c r="CF104" s="10"/>
      <c r="CK104" s="74" t="s">
        <v>800</v>
      </c>
      <c r="CQ104" s="71"/>
    </row>
    <row r="105" spans="1:95" s="70" customFormat="1" ht="24" customHeight="1">
      <c r="B105" s="54">
        <v>99</v>
      </c>
      <c r="C105" s="55" t="s">
        <v>19</v>
      </c>
      <c r="D105" s="56" t="s">
        <v>151</v>
      </c>
      <c r="E105" s="56" t="s">
        <v>672</v>
      </c>
      <c r="F105" s="57" t="s">
        <v>689</v>
      </c>
      <c r="G105" s="58" t="s">
        <v>674</v>
      </c>
      <c r="H105" s="57" t="s">
        <v>690</v>
      </c>
      <c r="I105" s="57" t="s">
        <v>193</v>
      </c>
      <c r="J105" s="57" t="s">
        <v>222</v>
      </c>
      <c r="K105" s="59" t="s">
        <v>676</v>
      </c>
      <c r="L105" s="89"/>
      <c r="M105" s="61">
        <v>45000</v>
      </c>
      <c r="N105" s="62" t="s">
        <v>14</v>
      </c>
      <c r="O105" s="62" t="s">
        <v>14</v>
      </c>
      <c r="P105" s="63" t="s">
        <v>691</v>
      </c>
      <c r="Q105" s="76">
        <v>40826</v>
      </c>
      <c r="R105" s="63" t="s">
        <v>14</v>
      </c>
      <c r="S105" s="66" t="s">
        <v>23</v>
      </c>
      <c r="T105" s="76">
        <v>40891</v>
      </c>
      <c r="U105" s="62" t="s">
        <v>14</v>
      </c>
      <c r="V105" s="109" t="s">
        <v>692</v>
      </c>
      <c r="W105" s="76">
        <v>41031</v>
      </c>
      <c r="X105" s="66" t="s">
        <v>23</v>
      </c>
      <c r="Y105" s="54" t="str">
        <f>IF($X105="","",VLOOKUP($X105,Variable!$AC$3:$AH$100,2,0))</f>
        <v>หพภ-ห.</v>
      </c>
      <c r="Z105" s="54" t="str">
        <f>IF($X105="","",VLOOKUP($X105,Variable!$AC$3:$AH$100,3,0))</f>
        <v>หพภ-ห.</v>
      </c>
      <c r="AA105" s="54" t="str">
        <f>IF($X105="","",VLOOKUP($X105,Variable!$AC$3:$AH$100,4,0))</f>
        <v>กพดก-ห.</v>
      </c>
      <c r="AB105" s="54" t="str">
        <f>IF($X105="","",VLOOKUP($X105,Variable!$AC$3:$AH$100,5,0))</f>
        <v>-</v>
      </c>
      <c r="AC105" s="54" t="str">
        <f>IF($X105="","",VLOOKUP($X105,Variable!$AC$3:$AH$100,6,0))</f>
        <v>อพจ.</v>
      </c>
      <c r="AD105" s="109" t="s">
        <v>58</v>
      </c>
      <c r="AE105" s="54" t="str">
        <f t="shared" si="42"/>
        <v>หปธ-ค</v>
      </c>
      <c r="AF105" s="54" t="str">
        <f t="shared" si="43"/>
        <v>หปธ-ค</v>
      </c>
      <c r="AG105" s="54" t="str">
        <f t="shared" si="44"/>
        <v>กสป-ค.</v>
      </c>
      <c r="AH105" s="54" t="str">
        <f t="shared" si="45"/>
        <v>-</v>
      </c>
      <c r="AI105" s="54" t="str">
        <f t="shared" si="46"/>
        <v>อปฟ.</v>
      </c>
      <c r="AJ105" s="66" t="s">
        <v>58</v>
      </c>
      <c r="AK105" s="54" t="str">
        <f t="shared" si="47"/>
        <v>หปธ-ค</v>
      </c>
      <c r="AL105" s="54" t="str">
        <f t="shared" si="48"/>
        <v>หปธ-ค</v>
      </c>
      <c r="AM105" s="54" t="str">
        <f t="shared" si="49"/>
        <v>กสป-ค.</v>
      </c>
      <c r="AN105" s="54" t="str">
        <f t="shared" si="50"/>
        <v>-</v>
      </c>
      <c r="AO105" s="54" t="str">
        <f t="shared" si="51"/>
        <v>อปฟ.</v>
      </c>
      <c r="AP105" s="67" t="s">
        <v>693</v>
      </c>
      <c r="AQ105" s="68">
        <f t="shared" ca="1" si="31"/>
        <v>1.4794520547945205</v>
      </c>
      <c r="AR105" s="64">
        <v>40891</v>
      </c>
      <c r="AS105" s="75"/>
      <c r="AT105" s="64"/>
      <c r="AY105" s="71"/>
      <c r="BC105" s="72"/>
      <c r="BD105" s="72"/>
      <c r="BE105" s="72"/>
      <c r="BL105" s="51"/>
      <c r="BM105" s="51"/>
      <c r="BY105" s="10"/>
      <c r="CB105" s="73"/>
      <c r="CC105" s="10"/>
      <c r="CE105" s="10"/>
      <c r="CF105" s="10"/>
      <c r="CK105" s="74" t="s">
        <v>249</v>
      </c>
      <c r="CQ105" s="71"/>
    </row>
    <row r="106" spans="1:95" s="70" customFormat="1" ht="24" customHeight="1">
      <c r="A106" s="110"/>
      <c r="B106" s="54">
        <v>100</v>
      </c>
      <c r="C106" s="55" t="s">
        <v>19</v>
      </c>
      <c r="D106" s="56" t="s">
        <v>151</v>
      </c>
      <c r="E106" s="56" t="s">
        <v>694</v>
      </c>
      <c r="F106" s="57" t="s">
        <v>695</v>
      </c>
      <c r="G106" s="58" t="s">
        <v>696</v>
      </c>
      <c r="H106" s="57" t="s">
        <v>697</v>
      </c>
      <c r="I106" s="57" t="s">
        <v>260</v>
      </c>
      <c r="J106" s="57" t="s">
        <v>698</v>
      </c>
      <c r="K106" s="59" t="s">
        <v>699</v>
      </c>
      <c r="L106" s="89"/>
      <c r="M106" s="61">
        <v>222000</v>
      </c>
      <c r="N106" s="62" t="s">
        <v>14</v>
      </c>
      <c r="O106" s="62" t="s">
        <v>14</v>
      </c>
      <c r="P106" s="63" t="s">
        <v>700</v>
      </c>
      <c r="Q106" s="76">
        <v>40826</v>
      </c>
      <c r="R106" s="63" t="s">
        <v>14</v>
      </c>
      <c r="S106" s="66" t="s">
        <v>23</v>
      </c>
      <c r="T106" s="76">
        <v>40891</v>
      </c>
      <c r="U106" s="62" t="s">
        <v>14</v>
      </c>
      <c r="V106" s="109" t="s">
        <v>701</v>
      </c>
      <c r="W106" s="76">
        <v>41031</v>
      </c>
      <c r="X106" s="66" t="s">
        <v>23</v>
      </c>
      <c r="Y106" s="54" t="str">
        <f>IF($X106="","",VLOOKUP($X106,Variable!$AC$3:$AH$100,2,0))</f>
        <v>หพภ-ห.</v>
      </c>
      <c r="Z106" s="54" t="str">
        <f>IF($X106="","",VLOOKUP($X106,Variable!$AC$3:$AH$100,3,0))</f>
        <v>หพภ-ห.</v>
      </c>
      <c r="AA106" s="54" t="str">
        <f>IF($X106="","",VLOOKUP($X106,Variable!$AC$3:$AH$100,4,0))</f>
        <v>กพดก-ห.</v>
      </c>
      <c r="AB106" s="54" t="str">
        <f>IF($X106="","",VLOOKUP($X106,Variable!$AC$3:$AH$100,5,0))</f>
        <v>-</v>
      </c>
      <c r="AC106" s="54" t="str">
        <f>IF($X106="","",VLOOKUP($X106,Variable!$AC$3:$AH$100,6,0))</f>
        <v>อพจ.</v>
      </c>
      <c r="AD106" s="109" t="s">
        <v>58</v>
      </c>
      <c r="AE106" s="54" t="str">
        <f t="shared" si="42"/>
        <v>หปธ-ค</v>
      </c>
      <c r="AF106" s="54" t="str">
        <f t="shared" si="43"/>
        <v>หปธ-ค</v>
      </c>
      <c r="AG106" s="54" t="str">
        <f t="shared" si="44"/>
        <v>กสป-ค.</v>
      </c>
      <c r="AH106" s="54" t="str">
        <f t="shared" si="45"/>
        <v>-</v>
      </c>
      <c r="AI106" s="54" t="str">
        <f t="shared" si="46"/>
        <v>อปฟ.</v>
      </c>
      <c r="AJ106" s="66" t="s">
        <v>58</v>
      </c>
      <c r="AK106" s="54" t="str">
        <f t="shared" si="47"/>
        <v>หปธ-ค</v>
      </c>
      <c r="AL106" s="54" t="str">
        <f t="shared" si="48"/>
        <v>หปธ-ค</v>
      </c>
      <c r="AM106" s="54" t="str">
        <f t="shared" si="49"/>
        <v>กสป-ค.</v>
      </c>
      <c r="AN106" s="54" t="str">
        <f t="shared" si="50"/>
        <v>-</v>
      </c>
      <c r="AO106" s="54" t="str">
        <f t="shared" si="51"/>
        <v>อปฟ.</v>
      </c>
      <c r="AP106" s="67" t="s">
        <v>702</v>
      </c>
      <c r="AQ106" s="68">
        <f t="shared" ca="1" si="31"/>
        <v>1.4794520547945205</v>
      </c>
      <c r="AR106" s="64">
        <v>40891</v>
      </c>
      <c r="AS106" s="75"/>
      <c r="AT106" s="64"/>
      <c r="AY106" s="71"/>
      <c r="BC106" s="72"/>
      <c r="BD106" s="72"/>
      <c r="BE106" s="72"/>
      <c r="BL106" s="51"/>
      <c r="BM106" s="51"/>
      <c r="BY106" s="10"/>
      <c r="CB106" s="73"/>
      <c r="CC106" s="10"/>
      <c r="CE106" s="10"/>
      <c r="CF106" s="10"/>
      <c r="CK106" s="74" t="s">
        <v>807</v>
      </c>
      <c r="CQ106" s="71"/>
    </row>
    <row r="107" spans="1:95" s="70" customFormat="1" ht="27.75" customHeight="1">
      <c r="A107" s="110"/>
      <c r="B107" s="54">
        <v>101</v>
      </c>
      <c r="C107" s="55" t="s">
        <v>19</v>
      </c>
      <c r="D107" s="56" t="s">
        <v>230</v>
      </c>
      <c r="E107" s="56" t="s">
        <v>703</v>
      </c>
      <c r="F107" s="57" t="s">
        <v>704</v>
      </c>
      <c r="G107" s="58" t="s">
        <v>705</v>
      </c>
      <c r="H107" s="57" t="s">
        <v>706</v>
      </c>
      <c r="I107" s="57" t="s">
        <v>235</v>
      </c>
      <c r="J107" s="57" t="s">
        <v>707</v>
      </c>
      <c r="K107" s="59" t="s">
        <v>708</v>
      </c>
      <c r="L107" s="89"/>
      <c r="M107" s="61">
        <f>190000/8</f>
        <v>23750</v>
      </c>
      <c r="N107" s="62" t="s">
        <v>14</v>
      </c>
      <c r="O107" s="62" t="s">
        <v>14</v>
      </c>
      <c r="P107" s="63" t="s">
        <v>691</v>
      </c>
      <c r="Q107" s="76">
        <v>40826</v>
      </c>
      <c r="R107" s="63" t="s">
        <v>14</v>
      </c>
      <c r="S107" s="66" t="s">
        <v>23</v>
      </c>
      <c r="T107" s="76">
        <v>40891</v>
      </c>
      <c r="U107" s="62" t="s">
        <v>14</v>
      </c>
      <c r="V107" s="109" t="s">
        <v>692</v>
      </c>
      <c r="W107" s="76">
        <v>41031</v>
      </c>
      <c r="X107" s="66" t="s">
        <v>23</v>
      </c>
      <c r="Y107" s="54" t="str">
        <f>IF($X107="","",VLOOKUP($X107,Variable!$AC$3:$AH$100,2,0))</f>
        <v>หพภ-ห.</v>
      </c>
      <c r="Z107" s="54" t="str">
        <f>IF($X107="","",VLOOKUP($X107,Variable!$AC$3:$AH$100,3,0))</f>
        <v>หพภ-ห.</v>
      </c>
      <c r="AA107" s="54" t="str">
        <f>IF($X107="","",VLOOKUP($X107,Variable!$AC$3:$AH$100,4,0))</f>
        <v>กพดก-ห.</v>
      </c>
      <c r="AB107" s="54" t="str">
        <f>IF($X107="","",VLOOKUP($X107,Variable!$AC$3:$AH$100,5,0))</f>
        <v>-</v>
      </c>
      <c r="AC107" s="54" t="str">
        <f>IF($X107="","",VLOOKUP($X107,Variable!$AC$3:$AH$100,6,0))</f>
        <v>อพจ.</v>
      </c>
      <c r="AD107" s="109" t="s">
        <v>58</v>
      </c>
      <c r="AE107" s="54" t="str">
        <f t="shared" si="42"/>
        <v>หปธ-ค</v>
      </c>
      <c r="AF107" s="54" t="str">
        <f t="shared" si="43"/>
        <v>หปธ-ค</v>
      </c>
      <c r="AG107" s="54" t="str">
        <f t="shared" si="44"/>
        <v>กสป-ค.</v>
      </c>
      <c r="AH107" s="54" t="str">
        <f t="shared" si="45"/>
        <v>-</v>
      </c>
      <c r="AI107" s="54" t="str">
        <f t="shared" si="46"/>
        <v>อปฟ.</v>
      </c>
      <c r="AJ107" s="66" t="s">
        <v>58</v>
      </c>
      <c r="AK107" s="54" t="str">
        <f t="shared" si="47"/>
        <v>หปธ-ค</v>
      </c>
      <c r="AL107" s="54" t="str">
        <f t="shared" si="48"/>
        <v>หปธ-ค</v>
      </c>
      <c r="AM107" s="54" t="str">
        <f t="shared" si="49"/>
        <v>กสป-ค.</v>
      </c>
      <c r="AN107" s="54" t="str">
        <f t="shared" si="50"/>
        <v>-</v>
      </c>
      <c r="AO107" s="54" t="str">
        <f t="shared" si="51"/>
        <v>อปฟ.</v>
      </c>
      <c r="AP107" s="67" t="s">
        <v>709</v>
      </c>
      <c r="AQ107" s="68">
        <f t="shared" ca="1" si="31"/>
        <v>1.4794520547945205</v>
      </c>
      <c r="AR107" s="64">
        <v>40897</v>
      </c>
      <c r="AS107" s="75"/>
      <c r="AT107" s="64"/>
      <c r="AY107" s="71"/>
      <c r="BC107" s="72"/>
      <c r="BD107" s="72"/>
      <c r="BE107" s="72"/>
      <c r="BL107" s="51"/>
      <c r="BM107" s="51"/>
      <c r="CA107" s="15"/>
      <c r="CB107" s="73"/>
      <c r="CC107" s="10"/>
      <c r="CE107" s="10"/>
      <c r="CF107" s="10"/>
      <c r="CK107" s="10" t="s">
        <v>257</v>
      </c>
      <c r="CQ107" s="71"/>
    </row>
    <row r="108" spans="1:95" s="70" customFormat="1" ht="27.75" customHeight="1">
      <c r="A108" s="110"/>
      <c r="B108" s="54">
        <v>102</v>
      </c>
      <c r="C108" s="55" t="s">
        <v>19</v>
      </c>
      <c r="D108" s="56" t="s">
        <v>230</v>
      </c>
      <c r="E108" s="56" t="s">
        <v>703</v>
      </c>
      <c r="F108" s="57" t="s">
        <v>710</v>
      </c>
      <c r="G108" s="58" t="s">
        <v>705</v>
      </c>
      <c r="H108" s="57" t="s">
        <v>711</v>
      </c>
      <c r="I108" s="57" t="s">
        <v>235</v>
      </c>
      <c r="J108" s="57" t="s">
        <v>707</v>
      </c>
      <c r="K108" s="59" t="s">
        <v>708</v>
      </c>
      <c r="L108" s="89"/>
      <c r="M108" s="61">
        <f t="shared" ref="M108:M114" si="52">190000/8</f>
        <v>23750</v>
      </c>
      <c r="N108" s="62" t="s">
        <v>14</v>
      </c>
      <c r="O108" s="62" t="s">
        <v>14</v>
      </c>
      <c r="P108" s="63" t="s">
        <v>691</v>
      </c>
      <c r="Q108" s="76">
        <v>40826</v>
      </c>
      <c r="R108" s="63" t="s">
        <v>14</v>
      </c>
      <c r="S108" s="66" t="s">
        <v>23</v>
      </c>
      <c r="T108" s="76">
        <v>40891</v>
      </c>
      <c r="U108" s="62" t="s">
        <v>14</v>
      </c>
      <c r="V108" s="109" t="s">
        <v>692</v>
      </c>
      <c r="W108" s="76">
        <v>41031</v>
      </c>
      <c r="X108" s="66" t="s">
        <v>23</v>
      </c>
      <c r="Y108" s="54" t="str">
        <f>IF($X108="","",VLOOKUP($X108,Variable!$AC$3:$AH$100,2,0))</f>
        <v>หพภ-ห.</v>
      </c>
      <c r="Z108" s="54" t="str">
        <f>IF($X108="","",VLOOKUP($X108,Variable!$AC$3:$AH$100,3,0))</f>
        <v>หพภ-ห.</v>
      </c>
      <c r="AA108" s="54" t="str">
        <f>IF($X108="","",VLOOKUP($X108,Variable!$AC$3:$AH$100,4,0))</f>
        <v>กพดก-ห.</v>
      </c>
      <c r="AB108" s="54" t="str">
        <f>IF($X108="","",VLOOKUP($X108,Variable!$AC$3:$AH$100,5,0))</f>
        <v>-</v>
      </c>
      <c r="AC108" s="54" t="str">
        <f>IF($X108="","",VLOOKUP($X108,Variable!$AC$3:$AH$100,6,0))</f>
        <v>อพจ.</v>
      </c>
      <c r="AD108" s="109" t="s">
        <v>58</v>
      </c>
      <c r="AE108" s="54" t="str">
        <f t="shared" si="42"/>
        <v>หปธ-ค</v>
      </c>
      <c r="AF108" s="54" t="str">
        <f t="shared" si="43"/>
        <v>หปธ-ค</v>
      </c>
      <c r="AG108" s="54" t="str">
        <f t="shared" si="44"/>
        <v>กสป-ค.</v>
      </c>
      <c r="AH108" s="54" t="str">
        <f t="shared" si="45"/>
        <v>-</v>
      </c>
      <c r="AI108" s="54" t="str">
        <f t="shared" si="46"/>
        <v>อปฟ.</v>
      </c>
      <c r="AJ108" s="66" t="s">
        <v>58</v>
      </c>
      <c r="AK108" s="54" t="str">
        <f t="shared" si="47"/>
        <v>หปธ-ค</v>
      </c>
      <c r="AL108" s="54" t="str">
        <f t="shared" si="48"/>
        <v>หปธ-ค</v>
      </c>
      <c r="AM108" s="54" t="str">
        <f t="shared" si="49"/>
        <v>กสป-ค.</v>
      </c>
      <c r="AN108" s="54" t="str">
        <f t="shared" si="50"/>
        <v>-</v>
      </c>
      <c r="AO108" s="54" t="str">
        <f t="shared" si="51"/>
        <v>อปฟ.</v>
      </c>
      <c r="AP108" s="67" t="s">
        <v>709</v>
      </c>
      <c r="AQ108" s="68">
        <f t="shared" ca="1" si="31"/>
        <v>1.4794520547945205</v>
      </c>
      <c r="AR108" s="64">
        <v>40897</v>
      </c>
      <c r="AS108" s="75"/>
      <c r="AT108" s="64"/>
      <c r="AY108" s="71"/>
      <c r="BC108" s="72"/>
      <c r="BD108" s="72"/>
      <c r="BE108" s="72"/>
      <c r="BL108" s="51"/>
      <c r="BM108" s="51"/>
      <c r="BY108" s="10"/>
      <c r="CB108" s="73"/>
      <c r="CC108" s="10"/>
      <c r="CE108" s="10"/>
      <c r="CF108" s="10"/>
      <c r="CK108" s="10" t="s">
        <v>974</v>
      </c>
      <c r="CQ108" s="71"/>
    </row>
    <row r="109" spans="1:95" s="70" customFormat="1" ht="27.75" customHeight="1">
      <c r="A109" s="110"/>
      <c r="B109" s="54">
        <v>103</v>
      </c>
      <c r="C109" s="55" t="s">
        <v>19</v>
      </c>
      <c r="D109" s="56" t="s">
        <v>230</v>
      </c>
      <c r="E109" s="56" t="s">
        <v>703</v>
      </c>
      <c r="F109" s="57" t="s">
        <v>712</v>
      </c>
      <c r="G109" s="58" t="s">
        <v>713</v>
      </c>
      <c r="H109" s="57" t="s">
        <v>714</v>
      </c>
      <c r="I109" s="57" t="s">
        <v>235</v>
      </c>
      <c r="J109" s="57" t="s">
        <v>707</v>
      </c>
      <c r="K109" s="59" t="s">
        <v>708</v>
      </c>
      <c r="L109" s="89"/>
      <c r="M109" s="61">
        <f t="shared" si="52"/>
        <v>23750</v>
      </c>
      <c r="N109" s="62" t="s">
        <v>14</v>
      </c>
      <c r="O109" s="62" t="s">
        <v>14</v>
      </c>
      <c r="P109" s="63" t="s">
        <v>691</v>
      </c>
      <c r="Q109" s="76">
        <v>40826</v>
      </c>
      <c r="R109" s="63" t="s">
        <v>14</v>
      </c>
      <c r="S109" s="66" t="s">
        <v>23</v>
      </c>
      <c r="T109" s="76">
        <v>40891</v>
      </c>
      <c r="U109" s="62" t="s">
        <v>14</v>
      </c>
      <c r="V109" s="109" t="s">
        <v>692</v>
      </c>
      <c r="W109" s="76">
        <v>41031</v>
      </c>
      <c r="X109" s="66" t="s">
        <v>23</v>
      </c>
      <c r="Y109" s="54" t="str">
        <f>IF($X109="","",VLOOKUP($X109,Variable!$AC$3:$AH$100,2,0))</f>
        <v>หพภ-ห.</v>
      </c>
      <c r="Z109" s="54" t="str">
        <f>IF($X109="","",VLOOKUP($X109,Variable!$AC$3:$AH$100,3,0))</f>
        <v>หพภ-ห.</v>
      </c>
      <c r="AA109" s="54" t="str">
        <f>IF($X109="","",VLOOKUP($X109,Variable!$AC$3:$AH$100,4,0))</f>
        <v>กพดก-ห.</v>
      </c>
      <c r="AB109" s="54" t="str">
        <f>IF($X109="","",VLOOKUP($X109,Variable!$AC$3:$AH$100,5,0))</f>
        <v>-</v>
      </c>
      <c r="AC109" s="54" t="str">
        <f>IF($X109="","",VLOOKUP($X109,Variable!$AC$3:$AH$100,6,0))</f>
        <v>อพจ.</v>
      </c>
      <c r="AD109" s="109" t="s">
        <v>58</v>
      </c>
      <c r="AE109" s="54" t="str">
        <f t="shared" si="42"/>
        <v>หปธ-ค</v>
      </c>
      <c r="AF109" s="54" t="str">
        <f t="shared" si="43"/>
        <v>หปธ-ค</v>
      </c>
      <c r="AG109" s="54" t="str">
        <f t="shared" si="44"/>
        <v>กสป-ค.</v>
      </c>
      <c r="AH109" s="54" t="str">
        <f t="shared" si="45"/>
        <v>-</v>
      </c>
      <c r="AI109" s="54" t="str">
        <f t="shared" si="46"/>
        <v>อปฟ.</v>
      </c>
      <c r="AJ109" s="66" t="s">
        <v>58</v>
      </c>
      <c r="AK109" s="54" t="str">
        <f t="shared" si="47"/>
        <v>หปธ-ค</v>
      </c>
      <c r="AL109" s="54" t="str">
        <f t="shared" si="48"/>
        <v>หปธ-ค</v>
      </c>
      <c r="AM109" s="54" t="str">
        <f t="shared" si="49"/>
        <v>กสป-ค.</v>
      </c>
      <c r="AN109" s="54" t="str">
        <f t="shared" si="50"/>
        <v>-</v>
      </c>
      <c r="AO109" s="54" t="str">
        <f t="shared" si="51"/>
        <v>อปฟ.</v>
      </c>
      <c r="AP109" s="67" t="s">
        <v>709</v>
      </c>
      <c r="AQ109" s="68">
        <f t="shared" ca="1" si="31"/>
        <v>1.4794520547945205</v>
      </c>
      <c r="AR109" s="64">
        <v>40897</v>
      </c>
      <c r="AS109" s="75"/>
      <c r="AT109" s="64"/>
      <c r="AY109" s="71"/>
      <c r="BC109" s="72"/>
      <c r="BD109" s="72"/>
      <c r="BE109" s="72"/>
      <c r="BL109" s="51"/>
      <c r="BM109" s="51"/>
      <c r="BY109" s="10"/>
      <c r="CB109" s="73"/>
      <c r="CC109" s="10"/>
      <c r="CE109" s="10"/>
      <c r="CF109" s="10"/>
      <c r="CK109" s="74" t="s">
        <v>465</v>
      </c>
      <c r="CQ109" s="71"/>
    </row>
    <row r="110" spans="1:95" s="70" customFormat="1" ht="27.75" customHeight="1">
      <c r="A110" s="110"/>
      <c r="B110" s="54">
        <v>104</v>
      </c>
      <c r="C110" s="55" t="s">
        <v>19</v>
      </c>
      <c r="D110" s="56" t="s">
        <v>230</v>
      </c>
      <c r="E110" s="56" t="s">
        <v>703</v>
      </c>
      <c r="F110" s="57" t="s">
        <v>715</v>
      </c>
      <c r="G110" s="58" t="s">
        <v>713</v>
      </c>
      <c r="H110" s="57" t="s">
        <v>716</v>
      </c>
      <c r="I110" s="57" t="s">
        <v>235</v>
      </c>
      <c r="J110" s="57" t="s">
        <v>707</v>
      </c>
      <c r="K110" s="59" t="s">
        <v>708</v>
      </c>
      <c r="L110" s="89"/>
      <c r="M110" s="61">
        <f t="shared" si="52"/>
        <v>23750</v>
      </c>
      <c r="N110" s="62" t="s">
        <v>14</v>
      </c>
      <c r="O110" s="62" t="s">
        <v>14</v>
      </c>
      <c r="P110" s="63" t="s">
        <v>691</v>
      </c>
      <c r="Q110" s="76">
        <v>40826</v>
      </c>
      <c r="R110" s="63" t="s">
        <v>14</v>
      </c>
      <c r="S110" s="66" t="s">
        <v>23</v>
      </c>
      <c r="T110" s="76">
        <v>40891</v>
      </c>
      <c r="U110" s="62" t="s">
        <v>14</v>
      </c>
      <c r="V110" s="109" t="s">
        <v>692</v>
      </c>
      <c r="W110" s="76">
        <v>41031</v>
      </c>
      <c r="X110" s="66" t="s">
        <v>23</v>
      </c>
      <c r="Y110" s="54" t="str">
        <f>IF($X110="","",VLOOKUP($X110,Variable!$AC$3:$AH$100,2,0))</f>
        <v>หพภ-ห.</v>
      </c>
      <c r="Z110" s="54" t="str">
        <f>IF($X110="","",VLOOKUP($X110,Variable!$AC$3:$AH$100,3,0))</f>
        <v>หพภ-ห.</v>
      </c>
      <c r="AA110" s="54" t="str">
        <f>IF($X110="","",VLOOKUP($X110,Variable!$AC$3:$AH$100,4,0))</f>
        <v>กพดก-ห.</v>
      </c>
      <c r="AB110" s="54" t="str">
        <f>IF($X110="","",VLOOKUP($X110,Variable!$AC$3:$AH$100,5,0))</f>
        <v>-</v>
      </c>
      <c r="AC110" s="54" t="str">
        <f>IF($X110="","",VLOOKUP($X110,Variable!$AC$3:$AH$100,6,0))</f>
        <v>อพจ.</v>
      </c>
      <c r="AD110" s="109" t="s">
        <v>58</v>
      </c>
      <c r="AE110" s="54" t="str">
        <f t="shared" si="42"/>
        <v>หปธ-ค</v>
      </c>
      <c r="AF110" s="54" t="str">
        <f t="shared" si="43"/>
        <v>หปธ-ค</v>
      </c>
      <c r="AG110" s="54" t="str">
        <f t="shared" si="44"/>
        <v>กสป-ค.</v>
      </c>
      <c r="AH110" s="54" t="str">
        <f t="shared" si="45"/>
        <v>-</v>
      </c>
      <c r="AI110" s="54" t="str">
        <f t="shared" si="46"/>
        <v>อปฟ.</v>
      </c>
      <c r="AJ110" s="66" t="s">
        <v>58</v>
      </c>
      <c r="AK110" s="54" t="str">
        <f t="shared" si="47"/>
        <v>หปธ-ค</v>
      </c>
      <c r="AL110" s="54" t="str">
        <f t="shared" si="48"/>
        <v>หปธ-ค</v>
      </c>
      <c r="AM110" s="54" t="str">
        <f t="shared" si="49"/>
        <v>กสป-ค.</v>
      </c>
      <c r="AN110" s="54" t="str">
        <f t="shared" si="50"/>
        <v>-</v>
      </c>
      <c r="AO110" s="54" t="str">
        <f t="shared" si="51"/>
        <v>อปฟ.</v>
      </c>
      <c r="AP110" s="67" t="s">
        <v>709</v>
      </c>
      <c r="AQ110" s="68">
        <f t="shared" ca="1" si="31"/>
        <v>1.4794520547945205</v>
      </c>
      <c r="AR110" s="64">
        <v>40897</v>
      </c>
      <c r="AS110" s="75"/>
      <c r="AT110" s="64"/>
      <c r="AY110" s="71"/>
      <c r="BC110" s="72"/>
      <c r="BD110" s="72"/>
      <c r="BE110" s="72"/>
      <c r="BL110" s="51"/>
      <c r="BM110" s="51"/>
      <c r="BY110" s="10"/>
      <c r="CB110" s="73"/>
      <c r="CC110" s="10"/>
      <c r="CE110" s="10"/>
      <c r="CF110" s="10"/>
      <c r="CK110" s="74" t="s">
        <v>864</v>
      </c>
      <c r="CQ110" s="71"/>
    </row>
    <row r="111" spans="1:95" s="70" customFormat="1" ht="24" customHeight="1">
      <c r="A111" s="110"/>
      <c r="B111" s="54">
        <v>105</v>
      </c>
      <c r="C111" s="55" t="s">
        <v>19</v>
      </c>
      <c r="D111" s="56" t="s">
        <v>230</v>
      </c>
      <c r="E111" s="56" t="s">
        <v>703</v>
      </c>
      <c r="F111" s="57" t="s">
        <v>717</v>
      </c>
      <c r="G111" s="58" t="s">
        <v>713</v>
      </c>
      <c r="H111" s="57" t="s">
        <v>718</v>
      </c>
      <c r="I111" s="57" t="s">
        <v>235</v>
      </c>
      <c r="J111" s="57" t="s">
        <v>707</v>
      </c>
      <c r="K111" s="59" t="s">
        <v>708</v>
      </c>
      <c r="L111" s="89"/>
      <c r="M111" s="61">
        <f t="shared" si="52"/>
        <v>23750</v>
      </c>
      <c r="N111" s="62" t="s">
        <v>14</v>
      </c>
      <c r="O111" s="62" t="s">
        <v>14</v>
      </c>
      <c r="P111" s="63" t="s">
        <v>691</v>
      </c>
      <c r="Q111" s="76">
        <v>40826</v>
      </c>
      <c r="R111" s="63" t="s">
        <v>14</v>
      </c>
      <c r="S111" s="66" t="s">
        <v>23</v>
      </c>
      <c r="T111" s="76">
        <v>40891</v>
      </c>
      <c r="U111" s="62" t="s">
        <v>14</v>
      </c>
      <c r="V111" s="109" t="s">
        <v>692</v>
      </c>
      <c r="W111" s="76">
        <v>41031</v>
      </c>
      <c r="X111" s="66" t="s">
        <v>23</v>
      </c>
      <c r="Y111" s="54" t="str">
        <f>IF($X111="","",VLOOKUP($X111,Variable!$AC$3:$AH$100,2,0))</f>
        <v>หพภ-ห.</v>
      </c>
      <c r="Z111" s="54" t="str">
        <f>IF($X111="","",VLOOKUP($X111,Variable!$AC$3:$AH$100,3,0))</f>
        <v>หพภ-ห.</v>
      </c>
      <c r="AA111" s="54" t="str">
        <f>IF($X111="","",VLOOKUP($X111,Variable!$AC$3:$AH$100,4,0))</f>
        <v>กพดก-ห.</v>
      </c>
      <c r="AB111" s="54" t="str">
        <f>IF($X111="","",VLOOKUP($X111,Variable!$AC$3:$AH$100,5,0))</f>
        <v>-</v>
      </c>
      <c r="AC111" s="54" t="str">
        <f>IF($X111="","",VLOOKUP($X111,Variable!$AC$3:$AH$100,6,0))</f>
        <v>อพจ.</v>
      </c>
      <c r="AD111" s="109" t="s">
        <v>58</v>
      </c>
      <c r="AE111" s="54" t="str">
        <f t="shared" si="42"/>
        <v>หปธ-ค</v>
      </c>
      <c r="AF111" s="54" t="str">
        <f t="shared" si="43"/>
        <v>หปธ-ค</v>
      </c>
      <c r="AG111" s="54" t="str">
        <f t="shared" si="44"/>
        <v>กสป-ค.</v>
      </c>
      <c r="AH111" s="54" t="str">
        <f t="shared" si="45"/>
        <v>-</v>
      </c>
      <c r="AI111" s="54" t="str">
        <f t="shared" si="46"/>
        <v>อปฟ.</v>
      </c>
      <c r="AJ111" s="66" t="s">
        <v>58</v>
      </c>
      <c r="AK111" s="54" t="str">
        <f t="shared" si="47"/>
        <v>หปธ-ค</v>
      </c>
      <c r="AL111" s="54" t="str">
        <f t="shared" si="48"/>
        <v>หปธ-ค</v>
      </c>
      <c r="AM111" s="54" t="str">
        <f t="shared" si="49"/>
        <v>กสป-ค.</v>
      </c>
      <c r="AN111" s="54" t="str">
        <f t="shared" si="50"/>
        <v>-</v>
      </c>
      <c r="AO111" s="54" t="str">
        <f t="shared" si="51"/>
        <v>อปฟ.</v>
      </c>
      <c r="AP111" s="67" t="s">
        <v>709</v>
      </c>
      <c r="AQ111" s="68">
        <f t="shared" ca="1" si="31"/>
        <v>1.4794520547945205</v>
      </c>
      <c r="AR111" s="64">
        <v>40897</v>
      </c>
      <c r="AS111" s="75"/>
      <c r="AT111" s="64"/>
      <c r="AY111" s="71"/>
      <c r="BC111" s="72"/>
      <c r="BD111" s="72"/>
      <c r="BE111" s="72"/>
      <c r="BL111" s="51"/>
      <c r="BM111" s="51"/>
      <c r="BY111" s="10"/>
      <c r="CB111" s="73"/>
      <c r="CC111" s="10"/>
      <c r="CE111" s="10"/>
      <c r="CF111" s="10"/>
      <c r="CK111" s="74" t="s">
        <v>472</v>
      </c>
      <c r="CQ111" s="71"/>
    </row>
    <row r="112" spans="1:95" s="70" customFormat="1" ht="24" customHeight="1">
      <c r="A112" s="110"/>
      <c r="B112" s="54">
        <v>106</v>
      </c>
      <c r="C112" s="55" t="s">
        <v>19</v>
      </c>
      <c r="D112" s="56" t="s">
        <v>230</v>
      </c>
      <c r="E112" s="56" t="s">
        <v>703</v>
      </c>
      <c r="F112" s="57" t="s">
        <v>719</v>
      </c>
      <c r="G112" s="58" t="s">
        <v>713</v>
      </c>
      <c r="H112" s="57" t="s">
        <v>720</v>
      </c>
      <c r="I112" s="57" t="s">
        <v>235</v>
      </c>
      <c r="J112" s="57" t="s">
        <v>707</v>
      </c>
      <c r="K112" s="59" t="s">
        <v>708</v>
      </c>
      <c r="L112" s="89"/>
      <c r="M112" s="61">
        <f t="shared" si="52"/>
        <v>23750</v>
      </c>
      <c r="N112" s="62" t="s">
        <v>14</v>
      </c>
      <c r="O112" s="62" t="s">
        <v>14</v>
      </c>
      <c r="P112" s="63" t="s">
        <v>691</v>
      </c>
      <c r="Q112" s="76">
        <v>40826</v>
      </c>
      <c r="R112" s="63" t="s">
        <v>14</v>
      </c>
      <c r="S112" s="66" t="s">
        <v>23</v>
      </c>
      <c r="T112" s="76">
        <v>40891</v>
      </c>
      <c r="U112" s="62" t="s">
        <v>14</v>
      </c>
      <c r="V112" s="109" t="s">
        <v>692</v>
      </c>
      <c r="W112" s="76">
        <v>41031</v>
      </c>
      <c r="X112" s="66" t="s">
        <v>23</v>
      </c>
      <c r="Y112" s="54" t="str">
        <f>IF($X112="","",VLOOKUP($X112,Variable!$AC$3:$AH$100,2,0))</f>
        <v>หพภ-ห.</v>
      </c>
      <c r="Z112" s="54" t="str">
        <f>IF($X112="","",VLOOKUP($X112,Variable!$AC$3:$AH$100,3,0))</f>
        <v>หพภ-ห.</v>
      </c>
      <c r="AA112" s="54" t="str">
        <f>IF($X112="","",VLOOKUP($X112,Variable!$AC$3:$AH$100,4,0))</f>
        <v>กพดก-ห.</v>
      </c>
      <c r="AB112" s="54" t="str">
        <f>IF($X112="","",VLOOKUP($X112,Variable!$AC$3:$AH$100,5,0))</f>
        <v>-</v>
      </c>
      <c r="AC112" s="54" t="str">
        <f>IF($X112="","",VLOOKUP($X112,Variable!$AC$3:$AH$100,6,0))</f>
        <v>อพจ.</v>
      </c>
      <c r="AD112" s="109" t="s">
        <v>58</v>
      </c>
      <c r="AE112" s="54" t="str">
        <f t="shared" si="42"/>
        <v>หปธ-ค</v>
      </c>
      <c r="AF112" s="54" t="str">
        <f t="shared" si="43"/>
        <v>หปธ-ค</v>
      </c>
      <c r="AG112" s="54" t="str">
        <f t="shared" si="44"/>
        <v>กสป-ค.</v>
      </c>
      <c r="AH112" s="54" t="str">
        <f t="shared" si="45"/>
        <v>-</v>
      </c>
      <c r="AI112" s="54" t="str">
        <f t="shared" si="46"/>
        <v>อปฟ.</v>
      </c>
      <c r="AJ112" s="66" t="s">
        <v>58</v>
      </c>
      <c r="AK112" s="54" t="str">
        <f t="shared" si="47"/>
        <v>หปธ-ค</v>
      </c>
      <c r="AL112" s="54" t="str">
        <f t="shared" si="48"/>
        <v>หปธ-ค</v>
      </c>
      <c r="AM112" s="54" t="str">
        <f t="shared" si="49"/>
        <v>กสป-ค.</v>
      </c>
      <c r="AN112" s="54" t="str">
        <f t="shared" si="50"/>
        <v>-</v>
      </c>
      <c r="AO112" s="54" t="str">
        <f t="shared" si="51"/>
        <v>อปฟ.</v>
      </c>
      <c r="AP112" s="67" t="s">
        <v>709</v>
      </c>
      <c r="AQ112" s="68">
        <f t="shared" ca="1" si="31"/>
        <v>1.4794520547945205</v>
      </c>
      <c r="AR112" s="64">
        <v>40897</v>
      </c>
      <c r="AS112" s="75"/>
      <c r="AT112" s="64"/>
      <c r="AY112" s="71"/>
      <c r="BC112" s="72"/>
      <c r="BD112" s="72"/>
      <c r="BE112" s="72"/>
      <c r="BL112" s="51"/>
      <c r="BM112" s="51"/>
      <c r="BY112" s="10"/>
      <c r="CB112" s="73"/>
      <c r="CC112" s="10"/>
      <c r="CE112" s="10"/>
      <c r="CF112" s="10"/>
      <c r="CK112" s="74" t="s">
        <v>267</v>
      </c>
      <c r="CQ112" s="71"/>
    </row>
    <row r="113" spans="1:95" s="70" customFormat="1" ht="24" customHeight="1">
      <c r="A113" s="110"/>
      <c r="B113" s="54">
        <v>107</v>
      </c>
      <c r="C113" s="55" t="s">
        <v>19</v>
      </c>
      <c r="D113" s="56" t="s">
        <v>230</v>
      </c>
      <c r="E113" s="56" t="s">
        <v>703</v>
      </c>
      <c r="F113" s="57" t="s">
        <v>721</v>
      </c>
      <c r="G113" s="58" t="s">
        <v>705</v>
      </c>
      <c r="H113" s="57" t="s">
        <v>722</v>
      </c>
      <c r="I113" s="57" t="s">
        <v>235</v>
      </c>
      <c r="J113" s="57" t="s">
        <v>707</v>
      </c>
      <c r="K113" s="59" t="s">
        <v>708</v>
      </c>
      <c r="L113" s="89"/>
      <c r="M113" s="61">
        <f t="shared" si="52"/>
        <v>23750</v>
      </c>
      <c r="N113" s="62" t="s">
        <v>14</v>
      </c>
      <c r="O113" s="62" t="s">
        <v>14</v>
      </c>
      <c r="P113" s="63" t="s">
        <v>691</v>
      </c>
      <c r="Q113" s="76">
        <v>40826</v>
      </c>
      <c r="R113" s="63" t="s">
        <v>14</v>
      </c>
      <c r="S113" s="66" t="s">
        <v>23</v>
      </c>
      <c r="T113" s="76">
        <v>40891</v>
      </c>
      <c r="U113" s="62" t="s">
        <v>14</v>
      </c>
      <c r="V113" s="109" t="s">
        <v>692</v>
      </c>
      <c r="W113" s="76">
        <v>41031</v>
      </c>
      <c r="X113" s="66" t="s">
        <v>23</v>
      </c>
      <c r="Y113" s="54" t="str">
        <f>IF($X113="","",VLOOKUP($X113,Variable!$AC$3:$AH$100,2,0))</f>
        <v>หพภ-ห.</v>
      </c>
      <c r="Z113" s="54" t="str">
        <f>IF($X113="","",VLOOKUP($X113,Variable!$AC$3:$AH$100,3,0))</f>
        <v>หพภ-ห.</v>
      </c>
      <c r="AA113" s="54" t="str">
        <f>IF($X113="","",VLOOKUP($X113,Variable!$AC$3:$AH$100,4,0))</f>
        <v>กพดก-ห.</v>
      </c>
      <c r="AB113" s="54" t="str">
        <f>IF($X113="","",VLOOKUP($X113,Variable!$AC$3:$AH$100,5,0))</f>
        <v>-</v>
      </c>
      <c r="AC113" s="54" t="str">
        <f>IF($X113="","",VLOOKUP($X113,Variable!$AC$3:$AH$100,6,0))</f>
        <v>อพจ.</v>
      </c>
      <c r="AD113" s="109" t="s">
        <v>58</v>
      </c>
      <c r="AE113" s="54" t="str">
        <f t="shared" si="42"/>
        <v>หปธ-ค</v>
      </c>
      <c r="AF113" s="54" t="str">
        <f t="shared" si="43"/>
        <v>หปธ-ค</v>
      </c>
      <c r="AG113" s="54" t="str">
        <f t="shared" si="44"/>
        <v>กสป-ค.</v>
      </c>
      <c r="AH113" s="54" t="str">
        <f t="shared" si="45"/>
        <v>-</v>
      </c>
      <c r="AI113" s="54" t="str">
        <f t="shared" si="46"/>
        <v>อปฟ.</v>
      </c>
      <c r="AJ113" s="66" t="s">
        <v>58</v>
      </c>
      <c r="AK113" s="54" t="str">
        <f t="shared" si="47"/>
        <v>หปธ-ค</v>
      </c>
      <c r="AL113" s="54" t="str">
        <f t="shared" si="48"/>
        <v>หปธ-ค</v>
      </c>
      <c r="AM113" s="54" t="str">
        <f t="shared" si="49"/>
        <v>กสป-ค.</v>
      </c>
      <c r="AN113" s="54" t="str">
        <f t="shared" si="50"/>
        <v>-</v>
      </c>
      <c r="AO113" s="54" t="str">
        <f t="shared" si="51"/>
        <v>อปฟ.</v>
      </c>
      <c r="AP113" s="67" t="s">
        <v>709</v>
      </c>
      <c r="AQ113" s="68">
        <f t="shared" ca="1" si="31"/>
        <v>1.4794520547945205</v>
      </c>
      <c r="AR113" s="64">
        <v>40897</v>
      </c>
      <c r="AS113" s="75"/>
      <c r="AT113" s="64"/>
      <c r="AY113" s="71"/>
      <c r="BC113" s="72"/>
      <c r="BD113" s="72"/>
      <c r="BE113" s="72"/>
      <c r="BL113" s="51"/>
      <c r="BM113" s="51"/>
      <c r="CB113" s="73"/>
      <c r="CC113" s="10"/>
      <c r="CE113" s="10"/>
      <c r="CF113" s="10"/>
      <c r="CK113" s="74" t="s">
        <v>811</v>
      </c>
      <c r="CQ113" s="71"/>
    </row>
    <row r="114" spans="1:95" s="70" customFormat="1" ht="24" customHeight="1">
      <c r="A114" s="110"/>
      <c r="B114" s="54">
        <v>108</v>
      </c>
      <c r="C114" s="55" t="s">
        <v>19</v>
      </c>
      <c r="D114" s="56" t="s">
        <v>230</v>
      </c>
      <c r="E114" s="56" t="s">
        <v>703</v>
      </c>
      <c r="F114" s="57" t="s">
        <v>723</v>
      </c>
      <c r="G114" s="58" t="s">
        <v>705</v>
      </c>
      <c r="H114" s="57" t="s">
        <v>724</v>
      </c>
      <c r="I114" s="57" t="s">
        <v>235</v>
      </c>
      <c r="J114" s="57" t="s">
        <v>707</v>
      </c>
      <c r="K114" s="59" t="s">
        <v>708</v>
      </c>
      <c r="L114" s="89"/>
      <c r="M114" s="61">
        <f t="shared" si="52"/>
        <v>23750</v>
      </c>
      <c r="N114" s="62" t="s">
        <v>14</v>
      </c>
      <c r="O114" s="62" t="s">
        <v>14</v>
      </c>
      <c r="P114" s="63" t="s">
        <v>691</v>
      </c>
      <c r="Q114" s="76">
        <v>40826</v>
      </c>
      <c r="R114" s="63" t="s">
        <v>14</v>
      </c>
      <c r="S114" s="66" t="s">
        <v>23</v>
      </c>
      <c r="T114" s="76">
        <v>40891</v>
      </c>
      <c r="U114" s="62" t="s">
        <v>14</v>
      </c>
      <c r="V114" s="109" t="s">
        <v>692</v>
      </c>
      <c r="W114" s="76">
        <v>41031</v>
      </c>
      <c r="X114" s="66" t="s">
        <v>23</v>
      </c>
      <c r="Y114" s="54" t="str">
        <f>IF($X114="","",VLOOKUP($X114,Variable!$AC$3:$AH$100,2,0))</f>
        <v>หพภ-ห.</v>
      </c>
      <c r="Z114" s="54" t="str">
        <f>IF($X114="","",VLOOKUP($X114,Variable!$AC$3:$AH$100,3,0))</f>
        <v>หพภ-ห.</v>
      </c>
      <c r="AA114" s="54" t="str">
        <f>IF($X114="","",VLOOKUP($X114,Variable!$AC$3:$AH$100,4,0))</f>
        <v>กพดก-ห.</v>
      </c>
      <c r="AB114" s="54" t="str">
        <f>IF($X114="","",VLOOKUP($X114,Variable!$AC$3:$AH$100,5,0))</f>
        <v>-</v>
      </c>
      <c r="AC114" s="54" t="str">
        <f>IF($X114="","",VLOOKUP($X114,Variable!$AC$3:$AH$100,6,0))</f>
        <v>อพจ.</v>
      </c>
      <c r="AD114" s="109" t="s">
        <v>58</v>
      </c>
      <c r="AE114" s="54" t="str">
        <f t="shared" si="42"/>
        <v>หปธ-ค</v>
      </c>
      <c r="AF114" s="54" t="str">
        <f t="shared" si="43"/>
        <v>หปธ-ค</v>
      </c>
      <c r="AG114" s="54" t="str">
        <f t="shared" si="44"/>
        <v>กสป-ค.</v>
      </c>
      <c r="AH114" s="54" t="str">
        <f t="shared" si="45"/>
        <v>-</v>
      </c>
      <c r="AI114" s="54" t="str">
        <f t="shared" si="46"/>
        <v>อปฟ.</v>
      </c>
      <c r="AJ114" s="66" t="s">
        <v>58</v>
      </c>
      <c r="AK114" s="54" t="str">
        <f t="shared" si="47"/>
        <v>หปธ-ค</v>
      </c>
      <c r="AL114" s="54" t="str">
        <f t="shared" si="48"/>
        <v>หปธ-ค</v>
      </c>
      <c r="AM114" s="54" t="str">
        <f t="shared" si="49"/>
        <v>กสป-ค.</v>
      </c>
      <c r="AN114" s="54" t="str">
        <f t="shared" si="50"/>
        <v>-</v>
      </c>
      <c r="AO114" s="54" t="str">
        <f t="shared" si="51"/>
        <v>อปฟ.</v>
      </c>
      <c r="AP114" s="67" t="s">
        <v>709</v>
      </c>
      <c r="AQ114" s="68">
        <f t="shared" ca="1" si="31"/>
        <v>1.4794520547945205</v>
      </c>
      <c r="AR114" s="64">
        <v>40897</v>
      </c>
      <c r="AS114" s="75"/>
      <c r="AT114" s="64"/>
      <c r="AY114" s="71"/>
      <c r="BC114" s="72"/>
      <c r="BD114" s="72"/>
      <c r="BE114" s="72"/>
      <c r="BL114" s="51"/>
      <c r="BM114" s="51"/>
      <c r="BY114" s="10"/>
      <c r="CB114" s="73"/>
      <c r="CC114" s="10"/>
      <c r="CE114" s="10"/>
      <c r="CF114" s="10"/>
      <c r="CK114" s="74" t="s">
        <v>983</v>
      </c>
      <c r="CQ114" s="71"/>
    </row>
    <row r="115" spans="1:95" s="70" customFormat="1" ht="24" customHeight="1">
      <c r="B115" s="54">
        <v>109</v>
      </c>
      <c r="C115" s="55" t="s">
        <v>13</v>
      </c>
      <c r="D115" s="56" t="s">
        <v>159</v>
      </c>
      <c r="E115" s="56" t="s">
        <v>160</v>
      </c>
      <c r="F115" s="57" t="s">
        <v>725</v>
      </c>
      <c r="G115" s="58" t="s">
        <v>726</v>
      </c>
      <c r="H115" s="57" t="s">
        <v>727</v>
      </c>
      <c r="I115" s="57" t="s">
        <v>728</v>
      </c>
      <c r="J115" s="57" t="s">
        <v>573</v>
      </c>
      <c r="K115" s="59" t="s">
        <v>574</v>
      </c>
      <c r="L115" s="89"/>
      <c r="M115" s="61">
        <v>44365</v>
      </c>
      <c r="N115" s="62" t="s">
        <v>14</v>
      </c>
      <c r="O115" s="62" t="s">
        <v>14</v>
      </c>
      <c r="P115" s="63" t="s">
        <v>14</v>
      </c>
      <c r="Q115" s="64"/>
      <c r="R115" s="63" t="s">
        <v>14</v>
      </c>
      <c r="S115" s="62" t="s">
        <v>14</v>
      </c>
      <c r="T115" s="76">
        <v>38868</v>
      </c>
      <c r="U115" s="62" t="s">
        <v>14</v>
      </c>
      <c r="V115" s="109" t="s">
        <v>729</v>
      </c>
      <c r="W115" s="76">
        <v>41107</v>
      </c>
      <c r="X115" s="66" t="s">
        <v>77</v>
      </c>
      <c r="Y115" s="54" t="str">
        <f>IF($X115="","",VLOOKUP($X115,Variable!$AC$3:$AH$100,2,0))</f>
        <v>วก.8</v>
      </c>
      <c r="Z115" s="54" t="str">
        <f>IF($X115="","",VLOOKUP($X115,Variable!$AC$3:$AH$100,3,0))</f>
        <v>-</v>
      </c>
      <c r="AA115" s="54" t="str">
        <f>IF($X115="","",VLOOKUP($X115,Variable!$AC$3:$AH$100,4,0))</f>
        <v>ส่วนกลาง อปฟ.</v>
      </c>
      <c r="AB115" s="54" t="str">
        <f>IF($X115="","",VLOOKUP($X115,Variable!$AC$3:$AH$100,5,0))</f>
        <v>-</v>
      </c>
      <c r="AC115" s="54" t="str">
        <f>IF($X115="","",VLOOKUP($X115,Variable!$AC$3:$AH$100,6,0))</f>
        <v>อปฟ.</v>
      </c>
      <c r="AD115" s="109" t="s">
        <v>71</v>
      </c>
      <c r="AE115" s="54" t="str">
        <f t="shared" si="32"/>
        <v>หตต-ค</v>
      </c>
      <c r="AF115" s="54" t="str">
        <f t="shared" si="33"/>
        <v>หตต-ค</v>
      </c>
      <c r="AG115" s="54" t="str">
        <f t="shared" si="34"/>
        <v>กสป-ค.</v>
      </c>
      <c r="AH115" s="54" t="str">
        <f t="shared" si="35"/>
        <v>-</v>
      </c>
      <c r="AI115" s="54" t="str">
        <f t="shared" si="36"/>
        <v>อปฟ.</v>
      </c>
      <c r="AJ115" s="66" t="s">
        <v>65</v>
      </c>
      <c r="AK115" s="54" t="str">
        <f t="shared" si="37"/>
        <v>วศ.7</v>
      </c>
      <c r="AL115" s="54" t="str">
        <f t="shared" si="38"/>
        <v>หตต-ค</v>
      </c>
      <c r="AM115" s="54" t="str">
        <f t="shared" si="39"/>
        <v>กสป-ค.</v>
      </c>
      <c r="AN115" s="54" t="str">
        <f t="shared" si="40"/>
        <v>-</v>
      </c>
      <c r="AO115" s="54" t="str">
        <f t="shared" si="41"/>
        <v>อปฟ.</v>
      </c>
      <c r="AP115" s="67" t="s">
        <v>730</v>
      </c>
      <c r="AQ115" s="68">
        <f t="shared" ca="1" si="31"/>
        <v>7.021917808219178</v>
      </c>
      <c r="AR115" s="64"/>
      <c r="AS115" s="75"/>
      <c r="AT115" s="64"/>
      <c r="AY115" s="71"/>
      <c r="BA115" s="10"/>
      <c r="BB115" s="10"/>
      <c r="BC115" s="10"/>
      <c r="BD115" s="10"/>
      <c r="BE115" s="72"/>
      <c r="BL115" s="51"/>
      <c r="BM115" s="51"/>
      <c r="CB115" s="73"/>
      <c r="CC115" s="10"/>
      <c r="CE115" s="10"/>
      <c r="CF115" s="10"/>
      <c r="CK115" s="74" t="s">
        <v>990</v>
      </c>
      <c r="CQ115" s="71"/>
    </row>
    <row r="116" spans="1:95" s="70" customFormat="1" ht="24" customHeight="1">
      <c r="B116" s="54">
        <v>110</v>
      </c>
      <c r="C116" s="55" t="s">
        <v>13</v>
      </c>
      <c r="D116" s="56" t="s">
        <v>159</v>
      </c>
      <c r="E116" s="56" t="s">
        <v>160</v>
      </c>
      <c r="F116" s="57" t="s">
        <v>731</v>
      </c>
      <c r="G116" s="58" t="s">
        <v>732</v>
      </c>
      <c r="H116" s="57" t="s">
        <v>733</v>
      </c>
      <c r="I116" s="57" t="s">
        <v>728</v>
      </c>
      <c r="J116" s="57" t="s">
        <v>573</v>
      </c>
      <c r="K116" s="59" t="s">
        <v>574</v>
      </c>
      <c r="L116" s="89"/>
      <c r="M116" s="61">
        <v>44365</v>
      </c>
      <c r="N116" s="62" t="s">
        <v>14</v>
      </c>
      <c r="O116" s="62" t="s">
        <v>14</v>
      </c>
      <c r="P116" s="63" t="s">
        <v>14</v>
      </c>
      <c r="Q116" s="64"/>
      <c r="R116" s="63" t="s">
        <v>14</v>
      </c>
      <c r="S116" s="62" t="s">
        <v>14</v>
      </c>
      <c r="T116" s="76">
        <v>38868</v>
      </c>
      <c r="U116" s="62" t="s">
        <v>14</v>
      </c>
      <c r="V116" s="109" t="s">
        <v>734</v>
      </c>
      <c r="W116" s="76">
        <v>41107</v>
      </c>
      <c r="X116" s="66" t="s">
        <v>77</v>
      </c>
      <c r="Y116" s="54" t="str">
        <f>IF($X116="","",VLOOKUP($X116,Variable!$AC$3:$AH$100,2,0))</f>
        <v>วก.8</v>
      </c>
      <c r="Z116" s="54" t="str">
        <f>IF($X116="","",VLOOKUP($X116,Variable!$AC$3:$AH$100,3,0))</f>
        <v>-</v>
      </c>
      <c r="AA116" s="54" t="str">
        <f>IF($X116="","",VLOOKUP($X116,Variable!$AC$3:$AH$100,4,0))</f>
        <v>ส่วนกลาง อปฟ.</v>
      </c>
      <c r="AB116" s="54" t="str">
        <f>IF($X116="","",VLOOKUP($X116,Variable!$AC$3:$AH$100,5,0))</f>
        <v>-</v>
      </c>
      <c r="AC116" s="54" t="str">
        <f>IF($X116="","",VLOOKUP($X116,Variable!$AC$3:$AH$100,6,0))</f>
        <v>อปฟ.</v>
      </c>
      <c r="AD116" s="109" t="s">
        <v>71</v>
      </c>
      <c r="AE116" s="54" t="str">
        <f t="shared" si="32"/>
        <v>หตต-ค</v>
      </c>
      <c r="AF116" s="54" t="str">
        <f t="shared" si="33"/>
        <v>หตต-ค</v>
      </c>
      <c r="AG116" s="54" t="str">
        <f t="shared" si="34"/>
        <v>กสป-ค.</v>
      </c>
      <c r="AH116" s="54" t="str">
        <f t="shared" si="35"/>
        <v>-</v>
      </c>
      <c r="AI116" s="54" t="str">
        <f t="shared" si="36"/>
        <v>อปฟ.</v>
      </c>
      <c r="AJ116" s="66" t="s">
        <v>74</v>
      </c>
      <c r="AK116" s="54" t="str">
        <f t="shared" si="37"/>
        <v>ช.3</v>
      </c>
      <c r="AL116" s="54" t="str">
        <f t="shared" si="38"/>
        <v>หตต-ค</v>
      </c>
      <c r="AM116" s="54" t="str">
        <f t="shared" si="39"/>
        <v>กสป-ค.</v>
      </c>
      <c r="AN116" s="54" t="str">
        <f t="shared" si="40"/>
        <v>-</v>
      </c>
      <c r="AO116" s="54" t="str">
        <f t="shared" si="41"/>
        <v>อปฟ.</v>
      </c>
      <c r="AP116" s="67" t="s">
        <v>735</v>
      </c>
      <c r="AQ116" s="68">
        <f t="shared" ca="1" si="31"/>
        <v>7.021917808219178</v>
      </c>
      <c r="AR116" s="64"/>
      <c r="AS116" s="75"/>
      <c r="AT116" s="64"/>
      <c r="AY116" s="71"/>
      <c r="BA116" s="10"/>
      <c r="BB116" s="10"/>
      <c r="BC116" s="10"/>
      <c r="BD116" s="10"/>
      <c r="BE116" s="72"/>
      <c r="BL116" s="51"/>
      <c r="BM116" s="51"/>
      <c r="BY116" s="10"/>
      <c r="CB116" s="73"/>
      <c r="CC116" s="10"/>
      <c r="CE116" s="10"/>
      <c r="CF116" s="10"/>
      <c r="CK116" s="74" t="s">
        <v>276</v>
      </c>
      <c r="CQ116" s="71"/>
    </row>
    <row r="117" spans="1:95" s="70" customFormat="1" ht="24" customHeight="1">
      <c r="B117" s="54">
        <v>111</v>
      </c>
      <c r="C117" s="55" t="s">
        <v>13</v>
      </c>
      <c r="D117" s="56" t="s">
        <v>159</v>
      </c>
      <c r="E117" s="56" t="s">
        <v>594</v>
      </c>
      <c r="F117" s="57" t="s">
        <v>736</v>
      </c>
      <c r="G117" s="58" t="s">
        <v>737</v>
      </c>
      <c r="H117" s="57" t="s">
        <v>738</v>
      </c>
      <c r="I117" s="57" t="s">
        <v>164</v>
      </c>
      <c r="J117" s="57" t="s">
        <v>598</v>
      </c>
      <c r="K117" s="59" t="s">
        <v>599</v>
      </c>
      <c r="L117" s="89"/>
      <c r="M117" s="61"/>
      <c r="N117" s="62" t="s">
        <v>14</v>
      </c>
      <c r="O117" s="62" t="s">
        <v>14</v>
      </c>
      <c r="P117" s="63" t="s">
        <v>14</v>
      </c>
      <c r="Q117" s="64"/>
      <c r="R117" s="63" t="s">
        <v>14</v>
      </c>
      <c r="S117" s="62" t="s">
        <v>14</v>
      </c>
      <c r="T117" s="76">
        <v>38259</v>
      </c>
      <c r="U117" s="62" t="s">
        <v>14</v>
      </c>
      <c r="V117" s="109" t="s">
        <v>739</v>
      </c>
      <c r="W117" s="76">
        <v>41107</v>
      </c>
      <c r="X117" s="66" t="s">
        <v>71</v>
      </c>
      <c r="Y117" s="54" t="str">
        <f>IF($X117="","",VLOOKUP($X117,Variable!$AC$3:$AH$100,2,0))</f>
        <v>มบส-สธ.</v>
      </c>
      <c r="Z117" s="54" t="str">
        <f>IF($X117="","",VLOOKUP($X117,Variable!$AC$3:$AH$100,3,0))</f>
        <v>มบส-สธ.</v>
      </c>
      <c r="AA117" s="54" t="str">
        <f>IF($X117="","",VLOOKUP($X117,Variable!$AC$3:$AH$100,4,0))</f>
        <v>นธง-สธ.</v>
      </c>
      <c r="AB117" s="54" t="str">
        <f>IF($X117="","",VLOOKUP($X117,Variable!$AC$3:$AH$100,5,0))</f>
        <v>หก-สธ.</v>
      </c>
      <c r="AC117" s="54" t="str">
        <f>IF($X117="","",VLOOKUP($X117,Variable!$AC$3:$AH$100,6,0))</f>
        <v>อปฟ.</v>
      </c>
      <c r="AD117" s="109" t="s">
        <v>71</v>
      </c>
      <c r="AE117" s="54" t="str">
        <f t="shared" si="32"/>
        <v>หตต-ค</v>
      </c>
      <c r="AF117" s="54" t="str">
        <f t="shared" si="33"/>
        <v>หตต-ค</v>
      </c>
      <c r="AG117" s="54" t="str">
        <f t="shared" si="34"/>
        <v>กสป-ค.</v>
      </c>
      <c r="AH117" s="54" t="str">
        <f t="shared" si="35"/>
        <v>-</v>
      </c>
      <c r="AI117" s="54" t="str">
        <f t="shared" si="36"/>
        <v>อปฟ.</v>
      </c>
      <c r="AJ117" s="66" t="s">
        <v>71</v>
      </c>
      <c r="AK117" s="54" t="str">
        <f t="shared" si="37"/>
        <v>หตต-ค</v>
      </c>
      <c r="AL117" s="54" t="str">
        <f t="shared" si="38"/>
        <v>หตต-ค</v>
      </c>
      <c r="AM117" s="54" t="str">
        <f t="shared" si="39"/>
        <v>กสป-ค.</v>
      </c>
      <c r="AN117" s="54" t="str">
        <f t="shared" si="40"/>
        <v>-</v>
      </c>
      <c r="AO117" s="54" t="str">
        <f t="shared" si="41"/>
        <v>อปฟ.</v>
      </c>
      <c r="AP117" s="67" t="s">
        <v>740</v>
      </c>
      <c r="AQ117" s="68">
        <f t="shared" ca="1" si="31"/>
        <v>8.6904109589041099</v>
      </c>
      <c r="AR117" s="64"/>
      <c r="AS117" s="75"/>
      <c r="AT117" s="64"/>
      <c r="AY117" s="71"/>
      <c r="BA117" s="10"/>
      <c r="BB117" s="10"/>
      <c r="BC117" s="10"/>
      <c r="BD117" s="10"/>
      <c r="BE117" s="72"/>
      <c r="BL117" s="51"/>
      <c r="BM117" s="51"/>
      <c r="BY117" s="10"/>
      <c r="CB117" s="73"/>
      <c r="CC117" s="10"/>
      <c r="CE117" s="78"/>
      <c r="CF117" s="10"/>
      <c r="CK117" s="74" t="s">
        <v>283</v>
      </c>
      <c r="CQ117" s="71"/>
    </row>
    <row r="118" spans="1:95" s="70" customFormat="1" ht="24" customHeight="1">
      <c r="B118" s="54">
        <v>112</v>
      </c>
      <c r="C118" s="55" t="s">
        <v>13</v>
      </c>
      <c r="D118" s="56" t="s">
        <v>656</v>
      </c>
      <c r="E118" s="56" t="s">
        <v>657</v>
      </c>
      <c r="F118" s="57" t="s">
        <v>741</v>
      </c>
      <c r="G118" s="58" t="s">
        <v>742</v>
      </c>
      <c r="H118" s="57" t="s">
        <v>743</v>
      </c>
      <c r="I118" s="57" t="s">
        <v>744</v>
      </c>
      <c r="J118" s="57" t="s">
        <v>745</v>
      </c>
      <c r="K118" s="59" t="s">
        <v>746</v>
      </c>
      <c r="L118" s="89"/>
      <c r="M118" s="61">
        <v>18010</v>
      </c>
      <c r="N118" s="62" t="s">
        <v>14</v>
      </c>
      <c r="O118" s="62" t="s">
        <v>14</v>
      </c>
      <c r="P118" s="63" t="s">
        <v>14</v>
      </c>
      <c r="Q118" s="64"/>
      <c r="R118" s="63" t="s">
        <v>14</v>
      </c>
      <c r="S118" s="62" t="s">
        <v>14</v>
      </c>
      <c r="T118" s="76">
        <v>39442</v>
      </c>
      <c r="U118" s="62" t="s">
        <v>14</v>
      </c>
      <c r="V118" s="109" t="s">
        <v>747</v>
      </c>
      <c r="W118" s="76">
        <v>41107</v>
      </c>
      <c r="X118" s="66" t="s">
        <v>71</v>
      </c>
      <c r="Y118" s="54" t="str">
        <f>IF($X118="","",VLOOKUP($X118,Variable!$AC$3:$AH$100,2,0))</f>
        <v>มบส-สธ.</v>
      </c>
      <c r="Z118" s="54" t="str">
        <f>IF($X118="","",VLOOKUP($X118,Variable!$AC$3:$AH$100,3,0))</f>
        <v>มบส-สธ.</v>
      </c>
      <c r="AA118" s="54" t="str">
        <f>IF($X118="","",VLOOKUP($X118,Variable!$AC$3:$AH$100,4,0))</f>
        <v>นธง-สธ.</v>
      </c>
      <c r="AB118" s="54" t="str">
        <f>IF($X118="","",VLOOKUP($X118,Variable!$AC$3:$AH$100,5,0))</f>
        <v>หก-สธ.</v>
      </c>
      <c r="AC118" s="54" t="str">
        <f>IF($X118="","",VLOOKUP($X118,Variable!$AC$3:$AH$100,6,0))</f>
        <v>อปฟ.</v>
      </c>
      <c r="AD118" s="109" t="s">
        <v>71</v>
      </c>
      <c r="AE118" s="54" t="str">
        <f t="shared" si="32"/>
        <v>หตต-ค</v>
      </c>
      <c r="AF118" s="54" t="str">
        <f t="shared" si="33"/>
        <v>หตต-ค</v>
      </c>
      <c r="AG118" s="54" t="str">
        <f t="shared" si="34"/>
        <v>กสป-ค.</v>
      </c>
      <c r="AH118" s="54" t="str">
        <f t="shared" si="35"/>
        <v>-</v>
      </c>
      <c r="AI118" s="54" t="str">
        <f t="shared" si="36"/>
        <v>อปฟ.</v>
      </c>
      <c r="AJ118" s="66" t="s">
        <v>71</v>
      </c>
      <c r="AK118" s="54" t="str">
        <f t="shared" si="37"/>
        <v>หตต-ค</v>
      </c>
      <c r="AL118" s="54" t="str">
        <f t="shared" si="38"/>
        <v>หตต-ค</v>
      </c>
      <c r="AM118" s="54" t="str">
        <f t="shared" si="39"/>
        <v>กสป-ค.</v>
      </c>
      <c r="AN118" s="54" t="str">
        <f t="shared" si="40"/>
        <v>-</v>
      </c>
      <c r="AO118" s="54" t="str">
        <f t="shared" si="41"/>
        <v>อปฟ.</v>
      </c>
      <c r="AP118" s="67" t="s">
        <v>748</v>
      </c>
      <c r="AQ118" s="68">
        <f t="shared" ca="1" si="31"/>
        <v>5.4493150684931511</v>
      </c>
      <c r="AR118" s="64"/>
      <c r="AS118" s="75"/>
      <c r="AT118" s="64"/>
      <c r="AY118" s="71"/>
      <c r="BA118" s="10"/>
      <c r="BB118" s="10"/>
      <c r="BC118" s="10"/>
      <c r="BD118" s="10"/>
      <c r="BE118" s="72"/>
      <c r="BL118" s="51"/>
      <c r="BM118" s="51"/>
      <c r="CB118" s="73"/>
      <c r="CC118" s="10"/>
      <c r="CE118" s="10"/>
      <c r="CF118" s="10"/>
      <c r="CK118" s="74" t="s">
        <v>999</v>
      </c>
      <c r="CQ118" s="71"/>
    </row>
    <row r="119" spans="1:95" s="70" customFormat="1" ht="24" customHeight="1">
      <c r="B119" s="54">
        <v>113</v>
      </c>
      <c r="C119" s="55" t="s">
        <v>13</v>
      </c>
      <c r="D119" s="56" t="s">
        <v>159</v>
      </c>
      <c r="E119" s="56" t="s">
        <v>160</v>
      </c>
      <c r="F119" s="57" t="s">
        <v>749</v>
      </c>
      <c r="G119" s="58" t="s">
        <v>750</v>
      </c>
      <c r="H119" s="57" t="s">
        <v>751</v>
      </c>
      <c r="I119" s="57" t="s">
        <v>206</v>
      </c>
      <c r="J119" s="57" t="s">
        <v>207</v>
      </c>
      <c r="K119" s="59" t="s">
        <v>574</v>
      </c>
      <c r="L119" s="89"/>
      <c r="M119" s="61">
        <v>18980</v>
      </c>
      <c r="N119" s="62" t="s">
        <v>14</v>
      </c>
      <c r="O119" s="62" t="s">
        <v>14</v>
      </c>
      <c r="P119" s="63" t="s">
        <v>208</v>
      </c>
      <c r="Q119" s="64">
        <v>40732</v>
      </c>
      <c r="R119" s="63" t="s">
        <v>14</v>
      </c>
      <c r="S119" s="66" t="s">
        <v>23</v>
      </c>
      <c r="T119" s="76">
        <v>40812</v>
      </c>
      <c r="U119" s="62" t="s">
        <v>14</v>
      </c>
      <c r="V119" s="109" t="s">
        <v>752</v>
      </c>
      <c r="W119" s="76">
        <v>41107</v>
      </c>
      <c r="X119" s="66" t="s">
        <v>71</v>
      </c>
      <c r="Y119" s="54" t="str">
        <f>IF($X119="","",VLOOKUP($X119,Variable!$AC$3:$AH$100,2,0))</f>
        <v>มบส-สธ.</v>
      </c>
      <c r="Z119" s="54" t="str">
        <f>IF($X119="","",VLOOKUP($X119,Variable!$AC$3:$AH$100,3,0))</f>
        <v>มบส-สธ.</v>
      </c>
      <c r="AA119" s="54" t="str">
        <f>IF($X119="","",VLOOKUP($X119,Variable!$AC$3:$AH$100,4,0))</f>
        <v>นธง-สธ.</v>
      </c>
      <c r="AB119" s="54" t="str">
        <f>IF($X119="","",VLOOKUP($X119,Variable!$AC$3:$AH$100,5,0))</f>
        <v>หก-สธ.</v>
      </c>
      <c r="AC119" s="54" t="str">
        <f>IF($X119="","",VLOOKUP($X119,Variable!$AC$3:$AH$100,6,0))</f>
        <v>อปฟ.</v>
      </c>
      <c r="AD119" s="109" t="s">
        <v>71</v>
      </c>
      <c r="AE119" s="54" t="str">
        <f t="shared" si="32"/>
        <v>หตต-ค</v>
      </c>
      <c r="AF119" s="54" t="str">
        <f t="shared" si="33"/>
        <v>หตต-ค</v>
      </c>
      <c r="AG119" s="54" t="str">
        <f t="shared" si="34"/>
        <v>กสป-ค.</v>
      </c>
      <c r="AH119" s="54" t="str">
        <f t="shared" si="35"/>
        <v>-</v>
      </c>
      <c r="AI119" s="54" t="str">
        <f t="shared" si="36"/>
        <v>อปฟ.</v>
      </c>
      <c r="AJ119" s="66" t="s">
        <v>71</v>
      </c>
      <c r="AK119" s="54" t="str">
        <f t="shared" si="37"/>
        <v>หตต-ค</v>
      </c>
      <c r="AL119" s="54" t="str">
        <f t="shared" si="38"/>
        <v>หตต-ค</v>
      </c>
      <c r="AM119" s="54" t="str">
        <f t="shared" si="39"/>
        <v>กสป-ค.</v>
      </c>
      <c r="AN119" s="54" t="str">
        <f t="shared" si="40"/>
        <v>-</v>
      </c>
      <c r="AO119" s="54" t="str">
        <f t="shared" si="41"/>
        <v>อปฟ.</v>
      </c>
      <c r="AP119" s="67" t="s">
        <v>753</v>
      </c>
      <c r="AQ119" s="68">
        <f t="shared" ca="1" si="31"/>
        <v>1.6958904109589041</v>
      </c>
      <c r="AR119" s="64"/>
      <c r="AS119" s="75"/>
      <c r="AT119" s="64"/>
      <c r="AY119" s="71"/>
      <c r="BC119" s="72"/>
      <c r="BD119" s="72"/>
      <c r="BE119" s="72"/>
      <c r="BL119" s="51"/>
      <c r="BM119" s="51"/>
      <c r="BY119" s="10"/>
      <c r="CB119" s="73"/>
      <c r="CC119" s="10"/>
      <c r="CE119" s="10"/>
      <c r="CF119" s="10"/>
      <c r="CK119" s="74" t="s">
        <v>835</v>
      </c>
      <c r="CQ119" s="71"/>
    </row>
    <row r="120" spans="1:95" s="70" customFormat="1" ht="24" customHeight="1">
      <c r="B120" s="54">
        <v>114</v>
      </c>
      <c r="C120" s="55" t="s">
        <v>19</v>
      </c>
      <c r="D120" s="56" t="s">
        <v>151</v>
      </c>
      <c r="E120" s="56" t="s">
        <v>672</v>
      </c>
      <c r="F120" s="57" t="s">
        <v>754</v>
      </c>
      <c r="G120" s="58" t="s">
        <v>674</v>
      </c>
      <c r="H120" s="57" t="s">
        <v>755</v>
      </c>
      <c r="I120" s="57" t="s">
        <v>193</v>
      </c>
      <c r="J120" s="57" t="s">
        <v>222</v>
      </c>
      <c r="K120" s="59" t="s">
        <v>676</v>
      </c>
      <c r="L120" s="89"/>
      <c r="M120" s="61">
        <v>45000</v>
      </c>
      <c r="N120" s="62" t="s">
        <v>14</v>
      </c>
      <c r="O120" s="62" t="s">
        <v>14</v>
      </c>
      <c r="P120" s="63" t="s">
        <v>223</v>
      </c>
      <c r="Q120" s="64">
        <v>40826</v>
      </c>
      <c r="R120" s="63" t="s">
        <v>14</v>
      </c>
      <c r="S120" s="66" t="s">
        <v>23</v>
      </c>
      <c r="T120" s="76">
        <v>40891</v>
      </c>
      <c r="U120" s="62" t="s">
        <v>14</v>
      </c>
      <c r="V120" s="109" t="s">
        <v>756</v>
      </c>
      <c r="W120" s="76">
        <v>41113</v>
      </c>
      <c r="X120" s="66" t="s">
        <v>23</v>
      </c>
      <c r="Y120" s="54" t="str">
        <f>IF($X120="","",VLOOKUP($X120,Variable!$AC$3:$AH$100,2,0))</f>
        <v>หพภ-ห.</v>
      </c>
      <c r="Z120" s="54" t="str">
        <f>IF($X120="","",VLOOKUP($X120,Variable!$AC$3:$AH$100,3,0))</f>
        <v>หพภ-ห.</v>
      </c>
      <c r="AA120" s="54" t="str">
        <f>IF($X120="","",VLOOKUP($X120,Variable!$AC$3:$AH$100,4,0))</f>
        <v>กพดก-ห.</v>
      </c>
      <c r="AB120" s="54" t="str">
        <f>IF($X120="","",VLOOKUP($X120,Variable!$AC$3:$AH$100,5,0))</f>
        <v>-</v>
      </c>
      <c r="AC120" s="54" t="str">
        <f>IF($X120="","",VLOOKUP($X120,Variable!$AC$3:$AH$100,6,0))</f>
        <v>อพจ.</v>
      </c>
      <c r="AD120" s="109" t="s">
        <v>71</v>
      </c>
      <c r="AE120" s="54" t="str">
        <f t="shared" si="32"/>
        <v>หตต-ค</v>
      </c>
      <c r="AF120" s="54" t="str">
        <f t="shared" si="33"/>
        <v>หตต-ค</v>
      </c>
      <c r="AG120" s="54" t="str">
        <f t="shared" si="34"/>
        <v>กสป-ค.</v>
      </c>
      <c r="AH120" s="54" t="str">
        <f t="shared" si="35"/>
        <v>-</v>
      </c>
      <c r="AI120" s="54" t="str">
        <f t="shared" si="36"/>
        <v>อปฟ.</v>
      </c>
      <c r="AJ120" s="66" t="s">
        <v>71</v>
      </c>
      <c r="AK120" s="54" t="str">
        <f t="shared" si="37"/>
        <v>หตต-ค</v>
      </c>
      <c r="AL120" s="54" t="str">
        <f t="shared" si="38"/>
        <v>หตต-ค</v>
      </c>
      <c r="AM120" s="54" t="str">
        <f t="shared" si="39"/>
        <v>กสป-ค.</v>
      </c>
      <c r="AN120" s="54" t="str">
        <f t="shared" si="40"/>
        <v>-</v>
      </c>
      <c r="AO120" s="54" t="str">
        <f t="shared" si="41"/>
        <v>อปฟ.</v>
      </c>
      <c r="AP120" s="67" t="s">
        <v>757</v>
      </c>
      <c r="AQ120" s="68">
        <f t="shared" ca="1" si="31"/>
        <v>1.4794520547945205</v>
      </c>
      <c r="AR120" s="64"/>
      <c r="AS120" s="75"/>
      <c r="AT120" s="64"/>
      <c r="AY120" s="71"/>
      <c r="BC120" s="72"/>
      <c r="BD120" s="72"/>
      <c r="BE120" s="72"/>
      <c r="BL120" s="51"/>
      <c r="BM120" s="51"/>
      <c r="BY120" s="10"/>
      <c r="CB120" s="73"/>
      <c r="CC120" s="10"/>
      <c r="CE120" s="10"/>
      <c r="CF120" s="10"/>
      <c r="CK120" s="74" t="s">
        <v>1070</v>
      </c>
      <c r="CQ120" s="71"/>
    </row>
    <row r="121" spans="1:95" s="70" customFormat="1" ht="24" customHeight="1">
      <c r="B121" s="54">
        <v>115</v>
      </c>
      <c r="C121" s="55" t="s">
        <v>19</v>
      </c>
      <c r="D121" s="56" t="s">
        <v>151</v>
      </c>
      <c r="E121" s="56" t="s">
        <v>672</v>
      </c>
      <c r="F121" s="57" t="s">
        <v>758</v>
      </c>
      <c r="G121" s="58" t="s">
        <v>674</v>
      </c>
      <c r="H121" s="57" t="s">
        <v>759</v>
      </c>
      <c r="I121" s="57" t="s">
        <v>193</v>
      </c>
      <c r="J121" s="57" t="s">
        <v>222</v>
      </c>
      <c r="K121" s="59" t="s">
        <v>676</v>
      </c>
      <c r="L121" s="89"/>
      <c r="M121" s="61">
        <v>45000</v>
      </c>
      <c r="N121" s="62" t="s">
        <v>14</v>
      </c>
      <c r="O121" s="62" t="s">
        <v>14</v>
      </c>
      <c r="P121" s="63" t="s">
        <v>223</v>
      </c>
      <c r="Q121" s="64">
        <v>40826</v>
      </c>
      <c r="R121" s="63" t="s">
        <v>14</v>
      </c>
      <c r="S121" s="66" t="s">
        <v>23</v>
      </c>
      <c r="T121" s="76">
        <v>40891</v>
      </c>
      <c r="U121" s="62" t="s">
        <v>14</v>
      </c>
      <c r="V121" s="109" t="s">
        <v>760</v>
      </c>
      <c r="W121" s="76">
        <v>41113</v>
      </c>
      <c r="X121" s="66" t="s">
        <v>23</v>
      </c>
      <c r="Y121" s="54" t="str">
        <f>IF($X121="","",VLOOKUP($X121,Variable!$AC$3:$AH$100,2,0))</f>
        <v>หพภ-ห.</v>
      </c>
      <c r="Z121" s="54" t="str">
        <f>IF($X121="","",VLOOKUP($X121,Variable!$AC$3:$AH$100,3,0))</f>
        <v>หพภ-ห.</v>
      </c>
      <c r="AA121" s="54" t="str">
        <f>IF($X121="","",VLOOKUP($X121,Variable!$AC$3:$AH$100,4,0))</f>
        <v>กพดก-ห.</v>
      </c>
      <c r="AB121" s="54" t="str">
        <f>IF($X121="","",VLOOKUP($X121,Variable!$AC$3:$AH$100,5,0))</f>
        <v>-</v>
      </c>
      <c r="AC121" s="54" t="str">
        <f>IF($X121="","",VLOOKUP($X121,Variable!$AC$3:$AH$100,6,0))</f>
        <v>อพจ.</v>
      </c>
      <c r="AD121" s="109" t="s">
        <v>71</v>
      </c>
      <c r="AE121" s="54" t="str">
        <f t="shared" si="32"/>
        <v>หตต-ค</v>
      </c>
      <c r="AF121" s="54" t="str">
        <f t="shared" si="33"/>
        <v>หตต-ค</v>
      </c>
      <c r="AG121" s="54" t="str">
        <f t="shared" si="34"/>
        <v>กสป-ค.</v>
      </c>
      <c r="AH121" s="54" t="str">
        <f t="shared" si="35"/>
        <v>-</v>
      </c>
      <c r="AI121" s="54" t="str">
        <f t="shared" si="36"/>
        <v>อปฟ.</v>
      </c>
      <c r="AJ121" s="66" t="s">
        <v>71</v>
      </c>
      <c r="AK121" s="54" t="str">
        <f t="shared" si="37"/>
        <v>หตต-ค</v>
      </c>
      <c r="AL121" s="54" t="str">
        <f t="shared" si="38"/>
        <v>หตต-ค</v>
      </c>
      <c r="AM121" s="54" t="str">
        <f t="shared" si="39"/>
        <v>กสป-ค.</v>
      </c>
      <c r="AN121" s="54" t="str">
        <f t="shared" si="40"/>
        <v>-</v>
      </c>
      <c r="AO121" s="54" t="str">
        <f t="shared" si="41"/>
        <v>อปฟ.</v>
      </c>
      <c r="AP121" s="67" t="s">
        <v>761</v>
      </c>
      <c r="AQ121" s="68">
        <f t="shared" ca="1" si="31"/>
        <v>1.4794520547945205</v>
      </c>
      <c r="AR121" s="64"/>
      <c r="AS121" s="75"/>
      <c r="AT121" s="64"/>
      <c r="AY121" s="71"/>
      <c r="BC121" s="72"/>
      <c r="BD121" s="72"/>
      <c r="BE121" s="72"/>
      <c r="BL121" s="51"/>
      <c r="BM121" s="51"/>
      <c r="BY121" s="10"/>
      <c r="CB121" s="73"/>
      <c r="CC121" s="10"/>
      <c r="CE121" s="10"/>
      <c r="CF121" s="10"/>
      <c r="CK121" s="74" t="s">
        <v>1074</v>
      </c>
      <c r="CQ121" s="71"/>
    </row>
    <row r="122" spans="1:95" s="70" customFormat="1" ht="24" customHeight="1">
      <c r="B122" s="54">
        <v>116</v>
      </c>
      <c r="C122" s="55" t="s">
        <v>13</v>
      </c>
      <c r="D122" s="56" t="s">
        <v>656</v>
      </c>
      <c r="E122" s="56" t="s">
        <v>657</v>
      </c>
      <c r="F122" s="57" t="s">
        <v>762</v>
      </c>
      <c r="G122" s="58" t="s">
        <v>763</v>
      </c>
      <c r="H122" s="57" t="s">
        <v>764</v>
      </c>
      <c r="I122" s="57" t="s">
        <v>744</v>
      </c>
      <c r="J122" s="57" t="s">
        <v>765</v>
      </c>
      <c r="K122" s="59" t="s">
        <v>766</v>
      </c>
      <c r="L122" s="89"/>
      <c r="M122" s="61">
        <v>10005</v>
      </c>
      <c r="N122" s="62" t="s">
        <v>14</v>
      </c>
      <c r="O122" s="62" t="s">
        <v>14</v>
      </c>
      <c r="P122" s="63" t="s">
        <v>767</v>
      </c>
      <c r="Q122" s="64">
        <v>40841</v>
      </c>
      <c r="R122" s="63" t="s">
        <v>14</v>
      </c>
      <c r="S122" s="66" t="s">
        <v>23</v>
      </c>
      <c r="T122" s="76">
        <v>40903</v>
      </c>
      <c r="U122" s="62" t="s">
        <v>14</v>
      </c>
      <c r="V122" s="109" t="s">
        <v>768</v>
      </c>
      <c r="W122" s="76">
        <v>41107</v>
      </c>
      <c r="X122" s="66" t="s">
        <v>77</v>
      </c>
      <c r="Y122" s="54" t="str">
        <f>IF($X122="","",VLOOKUP($X122,Variable!$AC$3:$AH$100,2,0))</f>
        <v>วก.8</v>
      </c>
      <c r="Z122" s="54" t="str">
        <f>IF($X122="","",VLOOKUP($X122,Variable!$AC$3:$AH$100,3,0))</f>
        <v>-</v>
      </c>
      <c r="AA122" s="54" t="str">
        <f>IF($X122="","",VLOOKUP($X122,Variable!$AC$3:$AH$100,4,0))</f>
        <v>ส่วนกลาง อปฟ.</v>
      </c>
      <c r="AB122" s="54" t="str">
        <f>IF($X122="","",VLOOKUP($X122,Variable!$AC$3:$AH$100,5,0))</f>
        <v>-</v>
      </c>
      <c r="AC122" s="54" t="str">
        <f>IF($X122="","",VLOOKUP($X122,Variable!$AC$3:$AH$100,6,0))</f>
        <v>อปฟ.</v>
      </c>
      <c r="AD122" s="109" t="s">
        <v>71</v>
      </c>
      <c r="AE122" s="54" t="str">
        <f t="shared" si="32"/>
        <v>หตต-ค</v>
      </c>
      <c r="AF122" s="54" t="str">
        <f t="shared" si="33"/>
        <v>หตต-ค</v>
      </c>
      <c r="AG122" s="54" t="str">
        <f t="shared" si="34"/>
        <v>กสป-ค.</v>
      </c>
      <c r="AH122" s="54" t="str">
        <f t="shared" si="35"/>
        <v>-</v>
      </c>
      <c r="AI122" s="54" t="str">
        <f t="shared" si="36"/>
        <v>อปฟ.</v>
      </c>
      <c r="AJ122" s="66" t="s">
        <v>71</v>
      </c>
      <c r="AK122" s="54" t="str">
        <f t="shared" si="37"/>
        <v>หตต-ค</v>
      </c>
      <c r="AL122" s="54" t="str">
        <f t="shared" si="38"/>
        <v>หตต-ค</v>
      </c>
      <c r="AM122" s="54" t="str">
        <f t="shared" si="39"/>
        <v>กสป-ค.</v>
      </c>
      <c r="AN122" s="54" t="str">
        <f t="shared" si="40"/>
        <v>-</v>
      </c>
      <c r="AO122" s="54" t="str">
        <f t="shared" si="41"/>
        <v>อปฟ.</v>
      </c>
      <c r="AP122" s="67" t="s">
        <v>769</v>
      </c>
      <c r="AQ122" s="68">
        <f t="shared" ca="1" si="31"/>
        <v>1.4465753424657535</v>
      </c>
      <c r="AR122" s="64"/>
      <c r="AS122" s="75"/>
      <c r="AT122" s="64"/>
      <c r="AY122" s="71"/>
      <c r="BC122" s="72"/>
      <c r="BD122" s="72"/>
      <c r="BE122" s="72"/>
      <c r="BL122" s="51"/>
      <c r="BM122" s="51"/>
      <c r="BY122" s="10"/>
      <c r="CA122" s="15"/>
      <c r="CB122" s="73"/>
      <c r="CC122" s="10"/>
      <c r="CE122" s="10"/>
      <c r="CF122" s="10"/>
      <c r="CK122" s="74" t="s">
        <v>1077</v>
      </c>
      <c r="CQ122" s="71"/>
    </row>
    <row r="123" spans="1:95" s="70" customFormat="1" ht="24" customHeight="1">
      <c r="B123" s="54">
        <v>117</v>
      </c>
      <c r="C123" s="55" t="s">
        <v>19</v>
      </c>
      <c r="D123" s="56" t="s">
        <v>230</v>
      </c>
      <c r="E123" s="56" t="s">
        <v>770</v>
      </c>
      <c r="F123" s="57" t="s">
        <v>771</v>
      </c>
      <c r="G123" s="58" t="s">
        <v>772</v>
      </c>
      <c r="H123" s="57">
        <v>42009703154</v>
      </c>
      <c r="I123" s="57" t="s">
        <v>773</v>
      </c>
      <c r="J123" s="57" t="s">
        <v>774</v>
      </c>
      <c r="K123" s="59" t="s">
        <v>775</v>
      </c>
      <c r="L123" s="89"/>
      <c r="M123" s="61"/>
      <c r="N123" s="62" t="s">
        <v>14</v>
      </c>
      <c r="O123" s="62" t="s">
        <v>14</v>
      </c>
      <c r="P123" s="63" t="s">
        <v>14</v>
      </c>
      <c r="Q123" s="64"/>
      <c r="R123" s="63" t="s">
        <v>14</v>
      </c>
      <c r="S123" s="62" t="s">
        <v>14</v>
      </c>
      <c r="T123" s="76">
        <v>35620</v>
      </c>
      <c r="U123" s="62" t="s">
        <v>14</v>
      </c>
      <c r="V123" s="109" t="s">
        <v>776</v>
      </c>
      <c r="W123" s="76">
        <v>41107</v>
      </c>
      <c r="X123" s="66" t="s">
        <v>77</v>
      </c>
      <c r="Y123" s="54" t="str">
        <f>IF($X123="","",VLOOKUP($X123,Variable!$AC$3:$AH$100,2,0))</f>
        <v>วก.8</v>
      </c>
      <c r="Z123" s="54" t="str">
        <f>IF($X123="","",VLOOKUP($X123,Variable!$AC$3:$AH$100,3,0))</f>
        <v>-</v>
      </c>
      <c r="AA123" s="54" t="str">
        <f>IF($X123="","",VLOOKUP($X123,Variable!$AC$3:$AH$100,4,0))</f>
        <v>ส่วนกลาง อปฟ.</v>
      </c>
      <c r="AB123" s="54" t="str">
        <f>IF($X123="","",VLOOKUP($X123,Variable!$AC$3:$AH$100,5,0))</f>
        <v>-</v>
      </c>
      <c r="AC123" s="54" t="str">
        <f>IF($X123="","",VLOOKUP($X123,Variable!$AC$3:$AH$100,6,0))</f>
        <v>อปฟ.</v>
      </c>
      <c r="AD123" s="109" t="s">
        <v>71</v>
      </c>
      <c r="AE123" s="54" t="str">
        <f t="shared" si="32"/>
        <v>หตต-ค</v>
      </c>
      <c r="AF123" s="54" t="str">
        <f t="shared" si="33"/>
        <v>หตต-ค</v>
      </c>
      <c r="AG123" s="54" t="str">
        <f t="shared" si="34"/>
        <v>กสป-ค.</v>
      </c>
      <c r="AH123" s="54" t="str">
        <f t="shared" si="35"/>
        <v>-</v>
      </c>
      <c r="AI123" s="54" t="str">
        <f t="shared" si="36"/>
        <v>อปฟ.</v>
      </c>
      <c r="AJ123" s="66" t="s">
        <v>71</v>
      </c>
      <c r="AK123" s="54" t="str">
        <f t="shared" si="37"/>
        <v>หตต-ค</v>
      </c>
      <c r="AL123" s="54" t="str">
        <f t="shared" si="38"/>
        <v>หตต-ค</v>
      </c>
      <c r="AM123" s="54" t="str">
        <f t="shared" si="39"/>
        <v>กสป-ค.</v>
      </c>
      <c r="AN123" s="54" t="str">
        <f t="shared" si="40"/>
        <v>-</v>
      </c>
      <c r="AO123" s="54" t="str">
        <f t="shared" si="41"/>
        <v>อปฟ.</v>
      </c>
      <c r="AP123" s="67" t="s">
        <v>777</v>
      </c>
      <c r="AQ123" s="68">
        <f t="shared" ca="1" si="31"/>
        <v>15.920547945205479</v>
      </c>
      <c r="AR123" s="64"/>
      <c r="AS123" s="75"/>
      <c r="AT123" s="64"/>
      <c r="AY123" s="71"/>
      <c r="BA123" s="10"/>
      <c r="BB123" s="10"/>
      <c r="BC123" s="10"/>
      <c r="BD123" s="10"/>
      <c r="BE123" s="72"/>
      <c r="BL123" s="51"/>
      <c r="BM123" s="51"/>
      <c r="BY123" s="10"/>
      <c r="CB123" s="73"/>
      <c r="CC123" s="10"/>
      <c r="CE123" s="10"/>
      <c r="CF123" s="10"/>
      <c r="CK123" s="74" t="s">
        <v>620</v>
      </c>
      <c r="CQ123" s="71"/>
    </row>
    <row r="124" spans="1:95" s="70" customFormat="1" ht="24" customHeight="1">
      <c r="B124" s="54">
        <v>118</v>
      </c>
      <c r="C124" s="55" t="s">
        <v>19</v>
      </c>
      <c r="D124" s="56" t="s">
        <v>230</v>
      </c>
      <c r="E124" s="56" t="s">
        <v>770</v>
      </c>
      <c r="F124" s="57" t="s">
        <v>778</v>
      </c>
      <c r="G124" s="58" t="s">
        <v>772</v>
      </c>
      <c r="H124" s="57">
        <v>42009703133</v>
      </c>
      <c r="I124" s="57" t="s">
        <v>773</v>
      </c>
      <c r="J124" s="57" t="s">
        <v>774</v>
      </c>
      <c r="K124" s="59" t="s">
        <v>775</v>
      </c>
      <c r="L124" s="89"/>
      <c r="M124" s="61"/>
      <c r="N124" s="62" t="s">
        <v>14</v>
      </c>
      <c r="O124" s="62" t="s">
        <v>14</v>
      </c>
      <c r="P124" s="63" t="s">
        <v>14</v>
      </c>
      <c r="Q124" s="64"/>
      <c r="R124" s="63" t="s">
        <v>14</v>
      </c>
      <c r="S124" s="62" t="s">
        <v>14</v>
      </c>
      <c r="T124" s="76">
        <v>35620</v>
      </c>
      <c r="U124" s="62" t="s">
        <v>14</v>
      </c>
      <c r="V124" s="109" t="s">
        <v>779</v>
      </c>
      <c r="W124" s="76">
        <v>41107</v>
      </c>
      <c r="X124" s="66" t="s">
        <v>71</v>
      </c>
      <c r="Y124" s="54" t="str">
        <f>IF($X124="","",VLOOKUP($X124,Variable!$AC$3:$AH$100,2,0))</f>
        <v>มบส-สธ.</v>
      </c>
      <c r="Z124" s="54" t="str">
        <f>IF($X124="","",VLOOKUP($X124,Variable!$AC$3:$AH$100,3,0))</f>
        <v>มบส-สธ.</v>
      </c>
      <c r="AA124" s="54" t="str">
        <f>IF($X124="","",VLOOKUP($X124,Variable!$AC$3:$AH$100,4,0))</f>
        <v>นธง-สธ.</v>
      </c>
      <c r="AB124" s="54" t="str">
        <f>IF($X124="","",VLOOKUP($X124,Variable!$AC$3:$AH$100,5,0))</f>
        <v>หก-สธ.</v>
      </c>
      <c r="AC124" s="54" t="str">
        <f>IF($X124="","",VLOOKUP($X124,Variable!$AC$3:$AH$100,6,0))</f>
        <v>อปฟ.</v>
      </c>
      <c r="AD124" s="109" t="s">
        <v>71</v>
      </c>
      <c r="AE124" s="54" t="str">
        <f t="shared" si="32"/>
        <v>หตต-ค</v>
      </c>
      <c r="AF124" s="54" t="str">
        <f t="shared" si="33"/>
        <v>หตต-ค</v>
      </c>
      <c r="AG124" s="54" t="str">
        <f t="shared" si="34"/>
        <v>กสป-ค.</v>
      </c>
      <c r="AH124" s="54" t="str">
        <f t="shared" si="35"/>
        <v>-</v>
      </c>
      <c r="AI124" s="54" t="str">
        <f t="shared" si="36"/>
        <v>อปฟ.</v>
      </c>
      <c r="AJ124" s="66" t="s">
        <v>71</v>
      </c>
      <c r="AK124" s="54" t="str">
        <f t="shared" si="37"/>
        <v>หตต-ค</v>
      </c>
      <c r="AL124" s="54" t="str">
        <f t="shared" si="38"/>
        <v>หตต-ค</v>
      </c>
      <c r="AM124" s="54" t="str">
        <f t="shared" si="39"/>
        <v>กสป-ค.</v>
      </c>
      <c r="AN124" s="54" t="str">
        <f t="shared" si="40"/>
        <v>-</v>
      </c>
      <c r="AO124" s="54" t="str">
        <f t="shared" si="41"/>
        <v>อปฟ.</v>
      </c>
      <c r="AP124" s="67" t="s">
        <v>780</v>
      </c>
      <c r="AQ124" s="68">
        <f t="shared" ca="1" si="31"/>
        <v>15.920547945205479</v>
      </c>
      <c r="AR124" s="64"/>
      <c r="AS124" s="75"/>
      <c r="AT124" s="64"/>
      <c r="AY124" s="71"/>
      <c r="BC124" s="72"/>
      <c r="BD124" s="72"/>
      <c r="BE124" s="72"/>
      <c r="BL124" s="51"/>
      <c r="BM124" s="51"/>
      <c r="BY124" s="10"/>
      <c r="CB124" s="73"/>
      <c r="CC124" s="10"/>
      <c r="CE124" s="10"/>
      <c r="CF124" s="10"/>
      <c r="CK124" s="74" t="s">
        <v>625</v>
      </c>
      <c r="CQ124" s="71"/>
    </row>
    <row r="125" spans="1:95" s="70" customFormat="1" ht="24" customHeight="1">
      <c r="B125" s="54">
        <v>119</v>
      </c>
      <c r="C125" s="55" t="s">
        <v>19</v>
      </c>
      <c r="D125" s="56" t="s">
        <v>230</v>
      </c>
      <c r="E125" s="56" t="s">
        <v>781</v>
      </c>
      <c r="F125" s="57" t="s">
        <v>771</v>
      </c>
      <c r="G125" s="58" t="s">
        <v>782</v>
      </c>
      <c r="H125" s="57">
        <v>45102</v>
      </c>
      <c r="I125" s="57" t="s">
        <v>783</v>
      </c>
      <c r="J125" s="57" t="s">
        <v>784</v>
      </c>
      <c r="K125" s="59" t="s">
        <v>785</v>
      </c>
      <c r="L125" s="89"/>
      <c r="M125" s="61"/>
      <c r="N125" s="62" t="s">
        <v>14</v>
      </c>
      <c r="O125" s="62" t="s">
        <v>14</v>
      </c>
      <c r="P125" s="63" t="s">
        <v>14</v>
      </c>
      <c r="Q125" s="64"/>
      <c r="R125" s="63" t="s">
        <v>14</v>
      </c>
      <c r="S125" s="62" t="s">
        <v>14</v>
      </c>
      <c r="T125" s="76">
        <v>35620</v>
      </c>
      <c r="U125" s="62" t="s">
        <v>14</v>
      </c>
      <c r="V125" s="109" t="s">
        <v>776</v>
      </c>
      <c r="W125" s="76">
        <v>41107</v>
      </c>
      <c r="X125" s="66" t="s">
        <v>77</v>
      </c>
      <c r="Y125" s="54" t="str">
        <f>IF($X125="","",VLOOKUP($X125,Variable!$AC$3:$AH$100,2,0))</f>
        <v>วก.8</v>
      </c>
      <c r="Z125" s="54" t="str">
        <f>IF($X125="","",VLOOKUP($X125,Variable!$AC$3:$AH$100,3,0))</f>
        <v>-</v>
      </c>
      <c r="AA125" s="54" t="str">
        <f>IF($X125="","",VLOOKUP($X125,Variable!$AC$3:$AH$100,4,0))</f>
        <v>ส่วนกลาง อปฟ.</v>
      </c>
      <c r="AB125" s="54" t="str">
        <f>IF($X125="","",VLOOKUP($X125,Variable!$AC$3:$AH$100,5,0))</f>
        <v>-</v>
      </c>
      <c r="AC125" s="54" t="str">
        <f>IF($X125="","",VLOOKUP($X125,Variable!$AC$3:$AH$100,6,0))</f>
        <v>อปฟ.</v>
      </c>
      <c r="AD125" s="109" t="s">
        <v>71</v>
      </c>
      <c r="AE125" s="54" t="str">
        <f t="shared" si="32"/>
        <v>หตต-ค</v>
      </c>
      <c r="AF125" s="54" t="str">
        <f t="shared" si="33"/>
        <v>หตต-ค</v>
      </c>
      <c r="AG125" s="54" t="str">
        <f t="shared" si="34"/>
        <v>กสป-ค.</v>
      </c>
      <c r="AH125" s="54" t="str">
        <f t="shared" si="35"/>
        <v>-</v>
      </c>
      <c r="AI125" s="54" t="str">
        <f t="shared" si="36"/>
        <v>อปฟ.</v>
      </c>
      <c r="AJ125" s="66" t="s">
        <v>71</v>
      </c>
      <c r="AK125" s="54" t="str">
        <f t="shared" si="37"/>
        <v>หตต-ค</v>
      </c>
      <c r="AL125" s="54" t="str">
        <f t="shared" si="38"/>
        <v>หตต-ค</v>
      </c>
      <c r="AM125" s="54" t="str">
        <f t="shared" si="39"/>
        <v>กสป-ค.</v>
      </c>
      <c r="AN125" s="54" t="str">
        <f t="shared" si="40"/>
        <v>-</v>
      </c>
      <c r="AO125" s="54" t="str">
        <f t="shared" si="41"/>
        <v>อปฟ.</v>
      </c>
      <c r="AP125" s="67" t="s">
        <v>786</v>
      </c>
      <c r="AQ125" s="68">
        <f ca="1">IF(T125=0,"ไม่มีวันที่รับพัสดุ",(TODAY()-T125)/365)</f>
        <v>15.920547945205479</v>
      </c>
      <c r="AR125" s="64"/>
      <c r="AS125" s="75"/>
      <c r="AT125" s="64"/>
      <c r="AY125" s="71"/>
      <c r="BC125" s="72"/>
      <c r="BD125" s="72"/>
      <c r="BE125" s="72"/>
      <c r="BL125" s="51"/>
      <c r="BM125" s="51"/>
      <c r="BY125" s="10"/>
      <c r="CA125" s="88"/>
      <c r="CB125" s="73"/>
      <c r="CC125" s="10"/>
      <c r="CE125" s="10"/>
      <c r="CF125" s="10"/>
      <c r="CK125" s="10" t="s">
        <v>289</v>
      </c>
      <c r="CQ125" s="71"/>
    </row>
    <row r="126" spans="1:95" s="70" customFormat="1" ht="24" customHeight="1">
      <c r="B126" s="54">
        <v>120</v>
      </c>
      <c r="C126" s="55" t="s">
        <v>19</v>
      </c>
      <c r="D126" s="56" t="s">
        <v>230</v>
      </c>
      <c r="E126" s="56" t="s">
        <v>781</v>
      </c>
      <c r="F126" s="57" t="s">
        <v>778</v>
      </c>
      <c r="G126" s="58" t="s">
        <v>782</v>
      </c>
      <c r="H126" s="57">
        <v>45112</v>
      </c>
      <c r="I126" s="57" t="s">
        <v>783</v>
      </c>
      <c r="J126" s="57" t="s">
        <v>784</v>
      </c>
      <c r="K126" s="59" t="s">
        <v>785</v>
      </c>
      <c r="L126" s="89"/>
      <c r="M126" s="61"/>
      <c r="N126" s="62" t="s">
        <v>14</v>
      </c>
      <c r="O126" s="62" t="s">
        <v>14</v>
      </c>
      <c r="P126" s="63" t="s">
        <v>14</v>
      </c>
      <c r="Q126" s="64"/>
      <c r="R126" s="63" t="s">
        <v>14</v>
      </c>
      <c r="S126" s="62" t="s">
        <v>14</v>
      </c>
      <c r="T126" s="76">
        <v>35620</v>
      </c>
      <c r="U126" s="62" t="s">
        <v>14</v>
      </c>
      <c r="V126" s="109" t="s">
        <v>779</v>
      </c>
      <c r="W126" s="76">
        <v>41107</v>
      </c>
      <c r="X126" s="66" t="s">
        <v>71</v>
      </c>
      <c r="Y126" s="54" t="str">
        <f>IF($X126="","",VLOOKUP($X126,Variable!$AC$3:$AH$100,2,0))</f>
        <v>มบส-สธ.</v>
      </c>
      <c r="Z126" s="54" t="str">
        <f>IF($X126="","",VLOOKUP($X126,Variable!$AC$3:$AH$100,3,0))</f>
        <v>มบส-สธ.</v>
      </c>
      <c r="AA126" s="54" t="str">
        <f>IF($X126="","",VLOOKUP($X126,Variable!$AC$3:$AH$100,4,0))</f>
        <v>นธง-สธ.</v>
      </c>
      <c r="AB126" s="54" t="str">
        <f>IF($X126="","",VLOOKUP($X126,Variable!$AC$3:$AH$100,5,0))</f>
        <v>หก-สธ.</v>
      </c>
      <c r="AC126" s="54" t="str">
        <f>IF($X126="","",VLOOKUP($X126,Variable!$AC$3:$AH$100,6,0))</f>
        <v>อปฟ.</v>
      </c>
      <c r="AD126" s="109" t="s">
        <v>71</v>
      </c>
      <c r="AE126" s="54" t="str">
        <f t="shared" si="32"/>
        <v>หตต-ค</v>
      </c>
      <c r="AF126" s="54" t="str">
        <f t="shared" si="33"/>
        <v>หตต-ค</v>
      </c>
      <c r="AG126" s="54" t="str">
        <f t="shared" si="34"/>
        <v>กสป-ค.</v>
      </c>
      <c r="AH126" s="54" t="str">
        <f t="shared" si="35"/>
        <v>-</v>
      </c>
      <c r="AI126" s="54" t="str">
        <f t="shared" si="36"/>
        <v>อปฟ.</v>
      </c>
      <c r="AJ126" s="66" t="s">
        <v>71</v>
      </c>
      <c r="AK126" s="54" t="str">
        <f t="shared" si="37"/>
        <v>หตต-ค</v>
      </c>
      <c r="AL126" s="54" t="str">
        <f t="shared" si="38"/>
        <v>หตต-ค</v>
      </c>
      <c r="AM126" s="54" t="str">
        <f t="shared" si="39"/>
        <v>กสป-ค.</v>
      </c>
      <c r="AN126" s="54" t="str">
        <f t="shared" si="40"/>
        <v>-</v>
      </c>
      <c r="AO126" s="54" t="str">
        <f t="shared" si="41"/>
        <v>อปฟ.</v>
      </c>
      <c r="AP126" s="67" t="s">
        <v>787</v>
      </c>
      <c r="AQ126" s="68">
        <f ca="1">IF(T126=0,"ไม่มีวันที่รับพัสดุ",(TODAY()-T126)/365)</f>
        <v>15.920547945205479</v>
      </c>
      <c r="AR126" s="64"/>
      <c r="AS126" s="75"/>
      <c r="AT126" s="64"/>
      <c r="AY126" s="71"/>
      <c r="BC126" s="72"/>
      <c r="BD126" s="72"/>
      <c r="BE126" s="72"/>
      <c r="BL126" s="51"/>
      <c r="BM126" s="51"/>
      <c r="CB126" s="73"/>
      <c r="CC126" s="10"/>
      <c r="CE126" s="10"/>
      <c r="CF126" s="10"/>
      <c r="CK126" s="74" t="s">
        <v>385</v>
      </c>
      <c r="CQ126" s="71"/>
    </row>
    <row r="127" spans="1:95" s="70" customFormat="1" ht="24" customHeight="1">
      <c r="B127" s="54">
        <v>121</v>
      </c>
      <c r="C127" s="55" t="s">
        <v>19</v>
      </c>
      <c r="D127" s="56" t="s">
        <v>230</v>
      </c>
      <c r="E127" s="56" t="s">
        <v>788</v>
      </c>
      <c r="F127" s="57" t="s">
        <v>771</v>
      </c>
      <c r="G127" s="58" t="s">
        <v>789</v>
      </c>
      <c r="H127" s="57">
        <v>606688</v>
      </c>
      <c r="I127" s="57" t="s">
        <v>790</v>
      </c>
      <c r="J127" s="57" t="s">
        <v>791</v>
      </c>
      <c r="K127" s="59" t="s">
        <v>792</v>
      </c>
      <c r="L127" s="89"/>
      <c r="M127" s="61"/>
      <c r="N127" s="62" t="s">
        <v>14</v>
      </c>
      <c r="O127" s="62" t="s">
        <v>14</v>
      </c>
      <c r="P127" s="63" t="s">
        <v>14</v>
      </c>
      <c r="Q127" s="64"/>
      <c r="R127" s="63" t="s">
        <v>14</v>
      </c>
      <c r="S127" s="62" t="s">
        <v>14</v>
      </c>
      <c r="T127" s="76">
        <v>35620</v>
      </c>
      <c r="U127" s="62" t="s">
        <v>14</v>
      </c>
      <c r="V127" s="109" t="s">
        <v>776</v>
      </c>
      <c r="W127" s="76">
        <v>41107</v>
      </c>
      <c r="X127" s="66" t="s">
        <v>77</v>
      </c>
      <c r="Y127" s="54" t="str">
        <f>IF($X127="","",VLOOKUP($X127,Variable!$AC$3:$AH$100,2,0))</f>
        <v>วก.8</v>
      </c>
      <c r="Z127" s="54" t="str">
        <f>IF($X127="","",VLOOKUP($X127,Variable!$AC$3:$AH$100,3,0))</f>
        <v>-</v>
      </c>
      <c r="AA127" s="54" t="str">
        <f>IF($X127="","",VLOOKUP($X127,Variable!$AC$3:$AH$100,4,0))</f>
        <v>ส่วนกลาง อปฟ.</v>
      </c>
      <c r="AB127" s="54" t="str">
        <f>IF($X127="","",VLOOKUP($X127,Variable!$AC$3:$AH$100,5,0))</f>
        <v>-</v>
      </c>
      <c r="AC127" s="54" t="str">
        <f>IF($X127="","",VLOOKUP($X127,Variable!$AC$3:$AH$100,6,0))</f>
        <v>อปฟ.</v>
      </c>
      <c r="AD127" s="109" t="s">
        <v>71</v>
      </c>
      <c r="AE127" s="54" t="str">
        <f t="shared" si="32"/>
        <v>หตต-ค</v>
      </c>
      <c r="AF127" s="54" t="str">
        <f t="shared" si="33"/>
        <v>หตต-ค</v>
      </c>
      <c r="AG127" s="54" t="str">
        <f t="shared" si="34"/>
        <v>กสป-ค.</v>
      </c>
      <c r="AH127" s="54" t="str">
        <f t="shared" si="35"/>
        <v>-</v>
      </c>
      <c r="AI127" s="54" t="str">
        <f t="shared" si="36"/>
        <v>อปฟ.</v>
      </c>
      <c r="AJ127" s="66" t="s">
        <v>71</v>
      </c>
      <c r="AK127" s="54" t="str">
        <f t="shared" si="37"/>
        <v>หตต-ค</v>
      </c>
      <c r="AL127" s="54" t="str">
        <f t="shared" si="38"/>
        <v>หตต-ค</v>
      </c>
      <c r="AM127" s="54" t="str">
        <f t="shared" si="39"/>
        <v>กสป-ค.</v>
      </c>
      <c r="AN127" s="54" t="str">
        <f t="shared" si="40"/>
        <v>-</v>
      </c>
      <c r="AO127" s="54" t="str">
        <f t="shared" si="41"/>
        <v>อปฟ.</v>
      </c>
      <c r="AP127" s="67" t="s">
        <v>786</v>
      </c>
      <c r="AQ127" s="68">
        <f ca="1">IF(T127=0,"ไม่มีวันที่รับพัสดุ",(TODAY()-T127)/365)</f>
        <v>15.920547945205479</v>
      </c>
      <c r="AR127" s="64"/>
      <c r="AS127" s="75"/>
      <c r="AT127" s="64"/>
      <c r="AY127" s="71"/>
      <c r="BC127" s="72"/>
      <c r="BD127" s="72"/>
      <c r="BE127" s="72"/>
      <c r="BL127" s="51"/>
      <c r="BM127" s="51"/>
      <c r="CB127" s="73"/>
      <c r="CC127" s="10"/>
      <c r="CE127" s="10"/>
      <c r="CF127" s="10"/>
      <c r="CK127" s="74" t="s">
        <v>391</v>
      </c>
      <c r="CQ127" s="71"/>
    </row>
    <row r="128" spans="1:95" s="70" customFormat="1" ht="24" customHeight="1">
      <c r="B128" s="54">
        <v>122</v>
      </c>
      <c r="C128" s="55" t="s">
        <v>19</v>
      </c>
      <c r="D128" s="56" t="s">
        <v>230</v>
      </c>
      <c r="E128" s="56" t="s">
        <v>788</v>
      </c>
      <c r="F128" s="57" t="s">
        <v>778</v>
      </c>
      <c r="G128" s="58" t="s">
        <v>789</v>
      </c>
      <c r="H128" s="57">
        <v>606697</v>
      </c>
      <c r="I128" s="57" t="s">
        <v>790</v>
      </c>
      <c r="J128" s="57" t="s">
        <v>791</v>
      </c>
      <c r="K128" s="59" t="s">
        <v>792</v>
      </c>
      <c r="L128" s="89"/>
      <c r="M128" s="61"/>
      <c r="N128" s="62" t="s">
        <v>14</v>
      </c>
      <c r="O128" s="62" t="s">
        <v>14</v>
      </c>
      <c r="P128" s="63" t="s">
        <v>14</v>
      </c>
      <c r="Q128" s="64"/>
      <c r="R128" s="63" t="s">
        <v>14</v>
      </c>
      <c r="S128" s="62" t="s">
        <v>14</v>
      </c>
      <c r="T128" s="76">
        <v>35620</v>
      </c>
      <c r="U128" s="62" t="s">
        <v>14</v>
      </c>
      <c r="V128" s="109" t="s">
        <v>779</v>
      </c>
      <c r="W128" s="76">
        <v>41107</v>
      </c>
      <c r="X128" s="66" t="s">
        <v>71</v>
      </c>
      <c r="Y128" s="54" t="str">
        <f>IF($X128="","",VLOOKUP($X128,Variable!$AC$3:$AH$100,2,0))</f>
        <v>มบส-สธ.</v>
      </c>
      <c r="Z128" s="54" t="str">
        <f>IF($X128="","",VLOOKUP($X128,Variable!$AC$3:$AH$100,3,0))</f>
        <v>มบส-สธ.</v>
      </c>
      <c r="AA128" s="54" t="str">
        <f>IF($X128="","",VLOOKUP($X128,Variable!$AC$3:$AH$100,4,0))</f>
        <v>นธง-สธ.</v>
      </c>
      <c r="AB128" s="54" t="str">
        <f>IF($X128="","",VLOOKUP($X128,Variable!$AC$3:$AH$100,5,0))</f>
        <v>หก-สธ.</v>
      </c>
      <c r="AC128" s="54" t="str">
        <f>IF($X128="","",VLOOKUP($X128,Variable!$AC$3:$AH$100,6,0))</f>
        <v>อปฟ.</v>
      </c>
      <c r="AD128" s="109" t="s">
        <v>71</v>
      </c>
      <c r="AE128" s="54" t="str">
        <f t="shared" si="32"/>
        <v>หตต-ค</v>
      </c>
      <c r="AF128" s="54" t="str">
        <f t="shared" si="33"/>
        <v>หตต-ค</v>
      </c>
      <c r="AG128" s="54" t="str">
        <f t="shared" si="34"/>
        <v>กสป-ค.</v>
      </c>
      <c r="AH128" s="54" t="str">
        <f t="shared" si="35"/>
        <v>-</v>
      </c>
      <c r="AI128" s="54" t="str">
        <f t="shared" si="36"/>
        <v>อปฟ.</v>
      </c>
      <c r="AJ128" s="66" t="s">
        <v>71</v>
      </c>
      <c r="AK128" s="54" t="str">
        <f t="shared" si="37"/>
        <v>หตต-ค</v>
      </c>
      <c r="AL128" s="54" t="str">
        <f t="shared" si="38"/>
        <v>หตต-ค</v>
      </c>
      <c r="AM128" s="54" t="str">
        <f t="shared" si="39"/>
        <v>กสป-ค.</v>
      </c>
      <c r="AN128" s="54" t="str">
        <f t="shared" si="40"/>
        <v>-</v>
      </c>
      <c r="AO128" s="54" t="str">
        <f t="shared" si="41"/>
        <v>อปฟ.</v>
      </c>
      <c r="AP128" s="67" t="s">
        <v>787</v>
      </c>
      <c r="AQ128" s="68">
        <f ca="1">IF(T128=0,"ไม่มีวันที่รับพัสดุ",(TODAY()-T128)/365)</f>
        <v>15.920547945205479</v>
      </c>
      <c r="AR128" s="64"/>
      <c r="AS128" s="75"/>
      <c r="AT128" s="64"/>
      <c r="AY128" s="71"/>
      <c r="BC128" s="72"/>
      <c r="BD128" s="72"/>
      <c r="BE128" s="72"/>
      <c r="BL128" s="51"/>
      <c r="BM128" s="51"/>
      <c r="CB128" s="73"/>
      <c r="CC128" s="10"/>
      <c r="CE128" s="10"/>
      <c r="CF128" s="10"/>
      <c r="CK128" s="74" t="s">
        <v>394</v>
      </c>
      <c r="CQ128" s="71"/>
    </row>
    <row r="129" spans="2:95" s="70" customFormat="1" ht="24" customHeight="1">
      <c r="B129" s="54">
        <v>123</v>
      </c>
      <c r="C129" s="55" t="s">
        <v>19</v>
      </c>
      <c r="D129" s="56" t="s">
        <v>230</v>
      </c>
      <c r="E129" s="58" t="s">
        <v>231</v>
      </c>
      <c r="F129" s="57" t="s">
        <v>793</v>
      </c>
      <c r="G129" s="58" t="s">
        <v>794</v>
      </c>
      <c r="H129" s="57" t="s">
        <v>795</v>
      </c>
      <c r="I129" s="57" t="s">
        <v>235</v>
      </c>
      <c r="J129" s="57">
        <v>435</v>
      </c>
      <c r="K129" s="59" t="s">
        <v>796</v>
      </c>
      <c r="L129" s="89"/>
      <c r="M129" s="61">
        <v>40000</v>
      </c>
      <c r="N129" s="62" t="s">
        <v>14</v>
      </c>
      <c r="O129" s="62" t="s">
        <v>14</v>
      </c>
      <c r="P129" s="63" t="s">
        <v>14</v>
      </c>
      <c r="Q129" s="64"/>
      <c r="R129" s="63" t="s">
        <v>14</v>
      </c>
      <c r="S129" s="62" t="s">
        <v>14</v>
      </c>
      <c r="T129" s="76">
        <v>39343</v>
      </c>
      <c r="U129" s="62" t="s">
        <v>14</v>
      </c>
      <c r="V129" s="109" t="s">
        <v>797</v>
      </c>
      <c r="W129" s="76">
        <v>41107</v>
      </c>
      <c r="X129" s="66" t="s">
        <v>77</v>
      </c>
      <c r="Y129" s="54" t="str">
        <f>IF($X129="","",VLOOKUP($X129,Variable!$AC$3:$AH$100,2,0))</f>
        <v>วก.8</v>
      </c>
      <c r="Z129" s="54" t="str">
        <f>IF($X129="","",VLOOKUP($X129,Variable!$AC$3:$AH$100,3,0))</f>
        <v>-</v>
      </c>
      <c r="AA129" s="54" t="str">
        <f>IF($X129="","",VLOOKUP($X129,Variable!$AC$3:$AH$100,4,0))</f>
        <v>ส่วนกลาง อปฟ.</v>
      </c>
      <c r="AB129" s="54" t="str">
        <f>IF($X129="","",VLOOKUP($X129,Variable!$AC$3:$AH$100,5,0))</f>
        <v>-</v>
      </c>
      <c r="AC129" s="54" t="str">
        <f>IF($X129="","",VLOOKUP($X129,Variable!$AC$3:$AH$100,6,0))</f>
        <v>อปฟ.</v>
      </c>
      <c r="AD129" s="109" t="s">
        <v>71</v>
      </c>
      <c r="AE129" s="54" t="str">
        <f t="shared" si="32"/>
        <v>หตต-ค</v>
      </c>
      <c r="AF129" s="54" t="str">
        <f t="shared" si="33"/>
        <v>หตต-ค</v>
      </c>
      <c r="AG129" s="54" t="str">
        <f t="shared" si="34"/>
        <v>กสป-ค.</v>
      </c>
      <c r="AH129" s="54" t="str">
        <f t="shared" si="35"/>
        <v>-</v>
      </c>
      <c r="AI129" s="54" t="str">
        <f t="shared" si="36"/>
        <v>อปฟ.</v>
      </c>
      <c r="AJ129" s="66" t="s">
        <v>71</v>
      </c>
      <c r="AK129" s="54" t="str">
        <f t="shared" si="37"/>
        <v>หตต-ค</v>
      </c>
      <c r="AL129" s="54" t="str">
        <f t="shared" si="38"/>
        <v>หตต-ค</v>
      </c>
      <c r="AM129" s="54" t="str">
        <f t="shared" si="39"/>
        <v>กสป-ค.</v>
      </c>
      <c r="AN129" s="54" t="str">
        <f t="shared" si="40"/>
        <v>-</v>
      </c>
      <c r="AO129" s="54" t="str">
        <f t="shared" si="41"/>
        <v>อปฟ.</v>
      </c>
      <c r="AP129" s="67" t="s">
        <v>798</v>
      </c>
      <c r="AQ129" s="68">
        <f t="shared" ca="1" si="31"/>
        <v>5.720547945205479</v>
      </c>
      <c r="AR129" s="64"/>
      <c r="AS129" s="75"/>
      <c r="AT129" s="64"/>
      <c r="AY129" s="71"/>
      <c r="BC129" s="72"/>
      <c r="BD129" s="72"/>
      <c r="BE129" s="72"/>
      <c r="BL129" s="51"/>
      <c r="BM129" s="51"/>
      <c r="BY129" s="10"/>
      <c r="CB129" s="73"/>
      <c r="CC129" s="10"/>
      <c r="CE129" s="10"/>
      <c r="CF129" s="10"/>
      <c r="CK129" s="74" t="s">
        <v>1051</v>
      </c>
      <c r="CQ129" s="71"/>
    </row>
    <row r="130" spans="2:95" s="70" customFormat="1" ht="24" customHeight="1">
      <c r="B130" s="54">
        <v>124</v>
      </c>
      <c r="C130" s="55" t="s">
        <v>19</v>
      </c>
      <c r="D130" s="56" t="s">
        <v>151</v>
      </c>
      <c r="E130" s="56" t="s">
        <v>799</v>
      </c>
      <c r="F130" s="57" t="s">
        <v>800</v>
      </c>
      <c r="G130" s="58" t="s">
        <v>801</v>
      </c>
      <c r="H130" s="57" t="s">
        <v>802</v>
      </c>
      <c r="I130" s="57" t="s">
        <v>260</v>
      </c>
      <c r="J130" s="57" t="s">
        <v>803</v>
      </c>
      <c r="K130" s="59" t="s">
        <v>804</v>
      </c>
      <c r="L130" s="89"/>
      <c r="M130" s="61"/>
      <c r="N130" s="62" t="s">
        <v>14</v>
      </c>
      <c r="O130" s="62" t="s">
        <v>14</v>
      </c>
      <c r="P130" s="63" t="s">
        <v>14</v>
      </c>
      <c r="Q130" s="64"/>
      <c r="R130" s="63" t="s">
        <v>14</v>
      </c>
      <c r="S130" s="62" t="s">
        <v>14</v>
      </c>
      <c r="T130" s="76">
        <v>38245</v>
      </c>
      <c r="U130" s="62" t="s">
        <v>14</v>
      </c>
      <c r="V130" s="109" t="s">
        <v>805</v>
      </c>
      <c r="W130" s="76">
        <v>41107</v>
      </c>
      <c r="X130" s="66" t="s">
        <v>77</v>
      </c>
      <c r="Y130" s="54" t="str">
        <f>IF($X130="","",VLOOKUP($X130,Variable!$AC$3:$AH$100,2,0))</f>
        <v>วก.8</v>
      </c>
      <c r="Z130" s="54" t="str">
        <f>IF($X130="","",VLOOKUP($X130,Variable!$AC$3:$AH$100,3,0))</f>
        <v>-</v>
      </c>
      <c r="AA130" s="54" t="str">
        <f>IF($X130="","",VLOOKUP($X130,Variable!$AC$3:$AH$100,4,0))</f>
        <v>ส่วนกลาง อปฟ.</v>
      </c>
      <c r="AB130" s="54" t="str">
        <f>IF($X130="","",VLOOKUP($X130,Variable!$AC$3:$AH$100,5,0))</f>
        <v>-</v>
      </c>
      <c r="AC130" s="54" t="str">
        <f>IF($X130="","",VLOOKUP($X130,Variable!$AC$3:$AH$100,6,0))</f>
        <v>อปฟ.</v>
      </c>
      <c r="AD130" s="109" t="s">
        <v>71</v>
      </c>
      <c r="AE130" s="54" t="str">
        <f t="shared" si="32"/>
        <v>หตต-ค</v>
      </c>
      <c r="AF130" s="54" t="str">
        <f t="shared" si="33"/>
        <v>หตต-ค</v>
      </c>
      <c r="AG130" s="54" t="str">
        <f t="shared" si="34"/>
        <v>กสป-ค.</v>
      </c>
      <c r="AH130" s="54" t="str">
        <f t="shared" si="35"/>
        <v>-</v>
      </c>
      <c r="AI130" s="54" t="str">
        <f t="shared" si="36"/>
        <v>อปฟ.</v>
      </c>
      <c r="AJ130" s="66" t="s">
        <v>71</v>
      </c>
      <c r="AK130" s="54" t="str">
        <f t="shared" si="37"/>
        <v>หตต-ค</v>
      </c>
      <c r="AL130" s="54" t="str">
        <f t="shared" si="38"/>
        <v>หตต-ค</v>
      </c>
      <c r="AM130" s="54" t="str">
        <f t="shared" si="39"/>
        <v>กสป-ค.</v>
      </c>
      <c r="AN130" s="54" t="str">
        <f t="shared" si="40"/>
        <v>-</v>
      </c>
      <c r="AO130" s="54" t="str">
        <f t="shared" si="41"/>
        <v>อปฟ.</v>
      </c>
      <c r="AP130" s="67" t="s">
        <v>806</v>
      </c>
      <c r="AQ130" s="68">
        <f t="shared" ca="1" si="31"/>
        <v>8.7287671232876711</v>
      </c>
      <c r="AR130" s="64"/>
      <c r="AS130" s="75"/>
      <c r="AT130" s="64"/>
      <c r="AY130" s="71"/>
      <c r="BC130" s="72"/>
      <c r="BD130" s="72"/>
      <c r="BE130" s="72"/>
      <c r="BL130" s="51"/>
      <c r="BM130" s="51"/>
      <c r="BY130" s="10"/>
      <c r="CB130" s="73"/>
      <c r="CC130" s="10"/>
      <c r="CE130" s="10"/>
      <c r="CF130" s="10"/>
      <c r="CK130" s="74" t="s">
        <v>843</v>
      </c>
      <c r="CQ130" s="71"/>
    </row>
    <row r="131" spans="2:95" s="70" customFormat="1" ht="24" customHeight="1">
      <c r="B131" s="54">
        <v>125</v>
      </c>
      <c r="C131" s="55" t="s">
        <v>19</v>
      </c>
      <c r="D131" s="56" t="s">
        <v>151</v>
      </c>
      <c r="E131" s="56" t="s">
        <v>256</v>
      </c>
      <c r="F131" s="57" t="s">
        <v>807</v>
      </c>
      <c r="G131" s="58" t="s">
        <v>801</v>
      </c>
      <c r="H131" s="57" t="s">
        <v>808</v>
      </c>
      <c r="I131" s="57" t="s">
        <v>260</v>
      </c>
      <c r="J131" s="57" t="s">
        <v>261</v>
      </c>
      <c r="K131" s="59" t="s">
        <v>804</v>
      </c>
      <c r="L131" s="89"/>
      <c r="M131" s="61">
        <v>91666</v>
      </c>
      <c r="N131" s="62" t="s">
        <v>14</v>
      </c>
      <c r="O131" s="62" t="s">
        <v>14</v>
      </c>
      <c r="P131" s="63" t="s">
        <v>14</v>
      </c>
      <c r="Q131" s="64"/>
      <c r="R131" s="63" t="s">
        <v>14</v>
      </c>
      <c r="S131" s="62" t="s">
        <v>14</v>
      </c>
      <c r="T131" s="76">
        <v>39345</v>
      </c>
      <c r="U131" s="62" t="s">
        <v>14</v>
      </c>
      <c r="V131" s="109" t="s">
        <v>809</v>
      </c>
      <c r="W131" s="76">
        <v>41107</v>
      </c>
      <c r="X131" s="66" t="s">
        <v>71</v>
      </c>
      <c r="Y131" s="54" t="str">
        <f>IF($X131="","",VLOOKUP($X131,Variable!$AC$3:$AH$100,2,0))</f>
        <v>มบส-สธ.</v>
      </c>
      <c r="Z131" s="54" t="str">
        <f>IF($X131="","",VLOOKUP($X131,Variable!$AC$3:$AH$100,3,0))</f>
        <v>มบส-สธ.</v>
      </c>
      <c r="AA131" s="54" t="str">
        <f>IF($X131="","",VLOOKUP($X131,Variable!$AC$3:$AH$100,4,0))</f>
        <v>นธง-สธ.</v>
      </c>
      <c r="AB131" s="54" t="str">
        <f>IF($X131="","",VLOOKUP($X131,Variable!$AC$3:$AH$100,5,0))</f>
        <v>หก-สธ.</v>
      </c>
      <c r="AC131" s="54" t="str">
        <f>IF($X131="","",VLOOKUP($X131,Variable!$AC$3:$AH$100,6,0))</f>
        <v>อปฟ.</v>
      </c>
      <c r="AD131" s="109" t="s">
        <v>71</v>
      </c>
      <c r="AE131" s="54" t="str">
        <f t="shared" si="32"/>
        <v>หตต-ค</v>
      </c>
      <c r="AF131" s="54" t="str">
        <f t="shared" si="33"/>
        <v>หตต-ค</v>
      </c>
      <c r="AG131" s="54" t="str">
        <f t="shared" si="34"/>
        <v>กสป-ค.</v>
      </c>
      <c r="AH131" s="54" t="str">
        <f t="shared" si="35"/>
        <v>-</v>
      </c>
      <c r="AI131" s="54" t="str">
        <f t="shared" si="36"/>
        <v>อปฟ.</v>
      </c>
      <c r="AJ131" s="66" t="s">
        <v>71</v>
      </c>
      <c r="AK131" s="54" t="str">
        <f t="shared" si="37"/>
        <v>หตต-ค</v>
      </c>
      <c r="AL131" s="54" t="str">
        <f t="shared" si="38"/>
        <v>หตต-ค</v>
      </c>
      <c r="AM131" s="54" t="str">
        <f t="shared" si="39"/>
        <v>กสป-ค.</v>
      </c>
      <c r="AN131" s="54" t="str">
        <f t="shared" si="40"/>
        <v>-</v>
      </c>
      <c r="AO131" s="54" t="str">
        <f t="shared" si="41"/>
        <v>อปฟ.</v>
      </c>
      <c r="AP131" s="67" t="s">
        <v>810</v>
      </c>
      <c r="AQ131" s="68">
        <f t="shared" ca="1" si="31"/>
        <v>5.7150684931506852</v>
      </c>
      <c r="AR131" s="64"/>
      <c r="AS131" s="75"/>
      <c r="AT131" s="64"/>
      <c r="AY131" s="71"/>
      <c r="BC131" s="72"/>
      <c r="BD131" s="72"/>
      <c r="BE131" s="72"/>
      <c r="BL131" s="51"/>
      <c r="BM131" s="51"/>
      <c r="BY131" s="10"/>
      <c r="CB131" s="73"/>
      <c r="CC131" s="10"/>
      <c r="CE131" s="10"/>
      <c r="CF131" s="10"/>
      <c r="CK131" s="74" t="s">
        <v>848</v>
      </c>
      <c r="CQ131" s="71"/>
    </row>
    <row r="132" spans="2:95" s="70" customFormat="1" ht="24" customHeight="1">
      <c r="B132" s="54">
        <v>126</v>
      </c>
      <c r="C132" s="55" t="s">
        <v>19</v>
      </c>
      <c r="D132" s="56" t="s">
        <v>265</v>
      </c>
      <c r="E132" s="56" t="s">
        <v>266</v>
      </c>
      <c r="F132" s="57" t="s">
        <v>811</v>
      </c>
      <c r="G132" s="58" t="s">
        <v>812</v>
      </c>
      <c r="H132" s="57" t="s">
        <v>813</v>
      </c>
      <c r="I132" s="57" t="s">
        <v>270</v>
      </c>
      <c r="J132" s="57" t="s">
        <v>271</v>
      </c>
      <c r="K132" s="59" t="s">
        <v>814</v>
      </c>
      <c r="L132" s="89"/>
      <c r="M132" s="61"/>
      <c r="N132" s="62" t="s">
        <v>14</v>
      </c>
      <c r="O132" s="62" t="s">
        <v>14</v>
      </c>
      <c r="P132" s="63" t="s">
        <v>14</v>
      </c>
      <c r="Q132" s="64"/>
      <c r="R132" s="63" t="s">
        <v>14</v>
      </c>
      <c r="S132" s="62" t="s">
        <v>14</v>
      </c>
      <c r="T132" s="76">
        <v>35620</v>
      </c>
      <c r="U132" s="62" t="s">
        <v>14</v>
      </c>
      <c r="V132" s="109" t="s">
        <v>815</v>
      </c>
      <c r="W132" s="76">
        <v>41107</v>
      </c>
      <c r="X132" s="66" t="s">
        <v>77</v>
      </c>
      <c r="Y132" s="54" t="str">
        <f>IF($X132="","",VLOOKUP($X132,Variable!$AC$3:$AH$100,2,0))</f>
        <v>วก.8</v>
      </c>
      <c r="Z132" s="54" t="str">
        <f>IF($X132="","",VLOOKUP($X132,Variable!$AC$3:$AH$100,3,0))</f>
        <v>-</v>
      </c>
      <c r="AA132" s="54" t="str">
        <f>IF($X132="","",VLOOKUP($X132,Variable!$AC$3:$AH$100,4,0))</f>
        <v>ส่วนกลาง อปฟ.</v>
      </c>
      <c r="AB132" s="54" t="str">
        <f>IF($X132="","",VLOOKUP($X132,Variable!$AC$3:$AH$100,5,0))</f>
        <v>-</v>
      </c>
      <c r="AC132" s="54" t="str">
        <f>IF($X132="","",VLOOKUP($X132,Variable!$AC$3:$AH$100,6,0))</f>
        <v>อปฟ.</v>
      </c>
      <c r="AD132" s="109" t="s">
        <v>71</v>
      </c>
      <c r="AE132" s="54" t="str">
        <f t="shared" si="32"/>
        <v>หตต-ค</v>
      </c>
      <c r="AF132" s="54" t="str">
        <f t="shared" si="33"/>
        <v>หตต-ค</v>
      </c>
      <c r="AG132" s="54" t="str">
        <f t="shared" si="34"/>
        <v>กสป-ค.</v>
      </c>
      <c r="AH132" s="54" t="str">
        <f t="shared" si="35"/>
        <v>-</v>
      </c>
      <c r="AI132" s="54" t="str">
        <f t="shared" si="36"/>
        <v>อปฟ.</v>
      </c>
      <c r="AJ132" s="66" t="s">
        <v>71</v>
      </c>
      <c r="AK132" s="54" t="str">
        <f t="shared" si="37"/>
        <v>หตต-ค</v>
      </c>
      <c r="AL132" s="54" t="str">
        <f t="shared" si="38"/>
        <v>หตต-ค</v>
      </c>
      <c r="AM132" s="54" t="str">
        <f t="shared" si="39"/>
        <v>กสป-ค.</v>
      </c>
      <c r="AN132" s="54" t="str">
        <f t="shared" si="40"/>
        <v>-</v>
      </c>
      <c r="AO132" s="54" t="str">
        <f t="shared" si="41"/>
        <v>อปฟ.</v>
      </c>
      <c r="AP132" s="67" t="s">
        <v>816</v>
      </c>
      <c r="AQ132" s="68">
        <f t="shared" ca="1" si="31"/>
        <v>15.920547945205479</v>
      </c>
      <c r="AR132" s="64"/>
      <c r="AS132" s="75"/>
      <c r="AT132" s="64"/>
      <c r="AY132" s="71"/>
      <c r="BA132" s="10"/>
      <c r="BB132" s="10"/>
      <c r="BC132" s="10"/>
      <c r="BD132" s="10"/>
      <c r="BE132" s="72"/>
      <c r="BL132" s="51"/>
      <c r="BM132" s="51"/>
      <c r="BY132" s="10"/>
      <c r="CB132" s="73"/>
      <c r="CC132" s="10"/>
      <c r="CE132" s="10"/>
      <c r="CF132" s="10"/>
      <c r="CK132" s="74" t="s">
        <v>398</v>
      </c>
      <c r="CQ132" s="71"/>
    </row>
    <row r="133" spans="2:95" s="70" customFormat="1" ht="24" customHeight="1">
      <c r="B133" s="54">
        <v>127</v>
      </c>
      <c r="C133" s="55" t="s">
        <v>19</v>
      </c>
      <c r="D133" s="56" t="s">
        <v>420</v>
      </c>
      <c r="E133" s="56" t="s">
        <v>817</v>
      </c>
      <c r="F133" s="57" t="s">
        <v>818</v>
      </c>
      <c r="G133" s="58" t="s">
        <v>819</v>
      </c>
      <c r="H133" s="57" t="s">
        <v>820</v>
      </c>
      <c r="I133" s="57" t="s">
        <v>235</v>
      </c>
      <c r="J133" s="57" t="s">
        <v>821</v>
      </c>
      <c r="K133" s="59" t="s">
        <v>822</v>
      </c>
      <c r="L133" s="89"/>
      <c r="M133" s="61"/>
      <c r="N133" s="62" t="s">
        <v>14</v>
      </c>
      <c r="O133" s="62" t="s">
        <v>14</v>
      </c>
      <c r="P133" s="63" t="s">
        <v>14</v>
      </c>
      <c r="Q133" s="64"/>
      <c r="R133" s="63" t="s">
        <v>14</v>
      </c>
      <c r="S133" s="62" t="s">
        <v>14</v>
      </c>
      <c r="T133" s="76">
        <v>35639</v>
      </c>
      <c r="U133" s="62" t="s">
        <v>14</v>
      </c>
      <c r="V133" s="109" t="s">
        <v>823</v>
      </c>
      <c r="W133" s="76">
        <v>41107</v>
      </c>
      <c r="X133" s="66" t="s">
        <v>77</v>
      </c>
      <c r="Y133" s="54" t="str">
        <f>IF($X133="","",VLOOKUP($X133,Variable!$AC$3:$AH$100,2,0))</f>
        <v>วก.8</v>
      </c>
      <c r="Z133" s="54" t="str">
        <f>IF($X133="","",VLOOKUP($X133,Variable!$AC$3:$AH$100,3,0))</f>
        <v>-</v>
      </c>
      <c r="AA133" s="54" t="str">
        <f>IF($X133="","",VLOOKUP($X133,Variable!$AC$3:$AH$100,4,0))</f>
        <v>ส่วนกลาง อปฟ.</v>
      </c>
      <c r="AB133" s="54" t="str">
        <f>IF($X133="","",VLOOKUP($X133,Variable!$AC$3:$AH$100,5,0))</f>
        <v>-</v>
      </c>
      <c r="AC133" s="54" t="str">
        <f>IF($X133="","",VLOOKUP($X133,Variable!$AC$3:$AH$100,6,0))</f>
        <v>อปฟ.</v>
      </c>
      <c r="AD133" s="109" t="s">
        <v>71</v>
      </c>
      <c r="AE133" s="54" t="str">
        <f t="shared" si="32"/>
        <v>หตต-ค</v>
      </c>
      <c r="AF133" s="54" t="str">
        <f t="shared" si="33"/>
        <v>หตต-ค</v>
      </c>
      <c r="AG133" s="54" t="str">
        <f t="shared" si="34"/>
        <v>กสป-ค.</v>
      </c>
      <c r="AH133" s="54" t="str">
        <f t="shared" si="35"/>
        <v>-</v>
      </c>
      <c r="AI133" s="54" t="str">
        <f t="shared" si="36"/>
        <v>อปฟ.</v>
      </c>
      <c r="AJ133" s="66" t="s">
        <v>71</v>
      </c>
      <c r="AK133" s="54" t="str">
        <f t="shared" si="37"/>
        <v>หตต-ค</v>
      </c>
      <c r="AL133" s="54" t="str">
        <f t="shared" si="38"/>
        <v>หตต-ค</v>
      </c>
      <c r="AM133" s="54" t="str">
        <f t="shared" si="39"/>
        <v>กสป-ค.</v>
      </c>
      <c r="AN133" s="54" t="str">
        <f t="shared" si="40"/>
        <v>-</v>
      </c>
      <c r="AO133" s="54" t="str">
        <f t="shared" si="41"/>
        <v>อปฟ.</v>
      </c>
      <c r="AP133" s="67" t="s">
        <v>824</v>
      </c>
      <c r="AQ133" s="68">
        <f t="shared" ca="1" si="31"/>
        <v>15.868493150684932</v>
      </c>
      <c r="AR133" s="64"/>
      <c r="AS133" s="75"/>
      <c r="AT133" s="64"/>
      <c r="AY133" s="71"/>
      <c r="BA133" s="10"/>
      <c r="BB133" s="10"/>
      <c r="BC133" s="10"/>
      <c r="BD133" s="10"/>
      <c r="BE133" s="72"/>
      <c r="BL133" s="51"/>
      <c r="BM133" s="51"/>
      <c r="CB133" s="73"/>
      <c r="CC133" s="10"/>
      <c r="CE133" s="10"/>
      <c r="CF133" s="10"/>
      <c r="CK133" s="74" t="s">
        <v>402</v>
      </c>
      <c r="CQ133" s="71"/>
    </row>
    <row r="134" spans="2:95" s="70" customFormat="1" ht="24" customHeight="1">
      <c r="B134" s="54">
        <v>128</v>
      </c>
      <c r="C134" s="55" t="s">
        <v>19</v>
      </c>
      <c r="D134" s="56" t="s">
        <v>230</v>
      </c>
      <c r="E134" s="56" t="s">
        <v>825</v>
      </c>
      <c r="F134" s="57" t="s">
        <v>826</v>
      </c>
      <c r="G134" s="58" t="s">
        <v>827</v>
      </c>
      <c r="H134" s="57" t="s">
        <v>828</v>
      </c>
      <c r="I134" s="57" t="s">
        <v>829</v>
      </c>
      <c r="J134" s="57" t="s">
        <v>830</v>
      </c>
      <c r="K134" s="59" t="s">
        <v>831</v>
      </c>
      <c r="L134" s="89"/>
      <c r="M134" s="61"/>
      <c r="N134" s="62" t="s">
        <v>14</v>
      </c>
      <c r="O134" s="62" t="s">
        <v>14</v>
      </c>
      <c r="P134" s="63" t="s">
        <v>14</v>
      </c>
      <c r="Q134" s="64"/>
      <c r="R134" s="63" t="s">
        <v>14</v>
      </c>
      <c r="S134" s="62" t="s">
        <v>14</v>
      </c>
      <c r="T134" s="76">
        <v>35591</v>
      </c>
      <c r="U134" s="62" t="s">
        <v>14</v>
      </c>
      <c r="V134" s="109" t="s">
        <v>832</v>
      </c>
      <c r="W134" s="76">
        <v>41107</v>
      </c>
      <c r="X134" s="66" t="s">
        <v>77</v>
      </c>
      <c r="Y134" s="54" t="str">
        <f>IF($X134="","",VLOOKUP($X134,Variable!$AC$3:$AH$100,2,0))</f>
        <v>วก.8</v>
      </c>
      <c r="Z134" s="54" t="str">
        <f>IF($X134="","",VLOOKUP($X134,Variable!$AC$3:$AH$100,3,0))</f>
        <v>-</v>
      </c>
      <c r="AA134" s="54" t="str">
        <f>IF($X134="","",VLOOKUP($X134,Variable!$AC$3:$AH$100,4,0))</f>
        <v>ส่วนกลาง อปฟ.</v>
      </c>
      <c r="AB134" s="54" t="str">
        <f>IF($X134="","",VLOOKUP($X134,Variable!$AC$3:$AH$100,5,0))</f>
        <v>-</v>
      </c>
      <c r="AC134" s="54" t="str">
        <f>IF($X134="","",VLOOKUP($X134,Variable!$AC$3:$AH$100,6,0))</f>
        <v>อปฟ.</v>
      </c>
      <c r="AD134" s="109" t="s">
        <v>71</v>
      </c>
      <c r="AE134" s="54" t="str">
        <f t="shared" si="32"/>
        <v>หตต-ค</v>
      </c>
      <c r="AF134" s="54" t="str">
        <f t="shared" si="33"/>
        <v>หตต-ค</v>
      </c>
      <c r="AG134" s="54" t="str">
        <f t="shared" si="34"/>
        <v>กสป-ค.</v>
      </c>
      <c r="AH134" s="54" t="str">
        <f t="shared" si="35"/>
        <v>-</v>
      </c>
      <c r="AI134" s="54" t="str">
        <f t="shared" si="36"/>
        <v>อปฟ.</v>
      </c>
      <c r="AJ134" s="66" t="s">
        <v>71</v>
      </c>
      <c r="AK134" s="54" t="str">
        <f t="shared" si="37"/>
        <v>หตต-ค</v>
      </c>
      <c r="AL134" s="54" t="str">
        <f t="shared" si="38"/>
        <v>หตต-ค</v>
      </c>
      <c r="AM134" s="54" t="str">
        <f t="shared" si="39"/>
        <v>กสป-ค.</v>
      </c>
      <c r="AN134" s="54" t="str">
        <f t="shared" si="40"/>
        <v>-</v>
      </c>
      <c r="AO134" s="54" t="str">
        <f t="shared" si="41"/>
        <v>อปฟ.</v>
      </c>
      <c r="AP134" s="67" t="s">
        <v>833</v>
      </c>
      <c r="AQ134" s="68">
        <f t="shared" ca="1" si="31"/>
        <v>16</v>
      </c>
      <c r="AR134" s="64"/>
      <c r="AS134" s="75"/>
      <c r="AT134" s="64"/>
      <c r="AY134" s="71"/>
      <c r="BA134" s="10"/>
      <c r="BB134" s="10"/>
      <c r="BC134" s="10"/>
      <c r="BD134" s="10"/>
      <c r="BE134" s="72"/>
      <c r="BL134" s="51"/>
      <c r="BM134" s="51"/>
      <c r="BY134" s="10"/>
      <c r="CB134" s="73"/>
      <c r="CC134" s="10"/>
      <c r="CE134" s="10"/>
      <c r="CF134" s="10"/>
      <c r="CK134" s="74" t="s">
        <v>405</v>
      </c>
      <c r="CQ134" s="71"/>
    </row>
    <row r="135" spans="2:95" s="70" customFormat="1" ht="24" customHeight="1">
      <c r="B135" s="54">
        <v>129</v>
      </c>
      <c r="C135" s="55" t="s">
        <v>19</v>
      </c>
      <c r="D135" s="56" t="s">
        <v>151</v>
      </c>
      <c r="E135" s="56" t="s">
        <v>834</v>
      </c>
      <c r="F135" s="57" t="s">
        <v>835</v>
      </c>
      <c r="G135" s="58" t="s">
        <v>836</v>
      </c>
      <c r="H135" s="57">
        <v>11917</v>
      </c>
      <c r="I135" s="57" t="s">
        <v>837</v>
      </c>
      <c r="J135" s="57" t="s">
        <v>838</v>
      </c>
      <c r="K135" s="59" t="s">
        <v>839</v>
      </c>
      <c r="L135" s="60"/>
      <c r="M135" s="61">
        <v>16000</v>
      </c>
      <c r="N135" s="62" t="s">
        <v>14</v>
      </c>
      <c r="O135" s="62" t="s">
        <v>14</v>
      </c>
      <c r="P135" s="63" t="s">
        <v>14</v>
      </c>
      <c r="Q135" s="64"/>
      <c r="R135" s="63" t="s">
        <v>14</v>
      </c>
      <c r="S135" s="62" t="s">
        <v>14</v>
      </c>
      <c r="T135" s="64">
        <v>39150</v>
      </c>
      <c r="U135" s="62" t="s">
        <v>14</v>
      </c>
      <c r="V135" s="66" t="s">
        <v>840</v>
      </c>
      <c r="W135" s="64">
        <v>41120</v>
      </c>
      <c r="X135" s="66" t="s">
        <v>77</v>
      </c>
      <c r="Y135" s="54" t="str">
        <f>IF($X135="","",VLOOKUP($X135,Variable!$AC$3:$AH$100,2,0))</f>
        <v>วก.8</v>
      </c>
      <c r="Z135" s="54" t="str">
        <f>IF($X135="","",VLOOKUP($X135,Variable!$AC$3:$AH$100,3,0))</f>
        <v>-</v>
      </c>
      <c r="AA135" s="54" t="str">
        <f>IF($X135="","",VLOOKUP($X135,Variable!$AC$3:$AH$100,4,0))</f>
        <v>ส่วนกลาง อปฟ.</v>
      </c>
      <c r="AB135" s="54" t="str">
        <f>IF($X135="","",VLOOKUP($X135,Variable!$AC$3:$AH$100,5,0))</f>
        <v>-</v>
      </c>
      <c r="AC135" s="54" t="str">
        <f>IF($X135="","",VLOOKUP($X135,Variable!$AC$3:$AH$100,6,0))</f>
        <v>อปฟ.</v>
      </c>
      <c r="AD135" s="109" t="s">
        <v>71</v>
      </c>
      <c r="AE135" s="54" t="str">
        <f t="shared" si="32"/>
        <v>หตต-ค</v>
      </c>
      <c r="AF135" s="54" t="str">
        <f t="shared" si="33"/>
        <v>หตต-ค</v>
      </c>
      <c r="AG135" s="54" t="str">
        <f t="shared" si="34"/>
        <v>กสป-ค.</v>
      </c>
      <c r="AH135" s="54" t="str">
        <f t="shared" si="35"/>
        <v>-</v>
      </c>
      <c r="AI135" s="54" t="str">
        <f t="shared" si="36"/>
        <v>อปฟ.</v>
      </c>
      <c r="AJ135" s="66" t="s">
        <v>71</v>
      </c>
      <c r="AK135" s="54" t="str">
        <f t="shared" si="37"/>
        <v>หตต-ค</v>
      </c>
      <c r="AL135" s="54" t="str">
        <f t="shared" si="38"/>
        <v>หตต-ค</v>
      </c>
      <c r="AM135" s="54" t="str">
        <f t="shared" si="39"/>
        <v>กสป-ค.</v>
      </c>
      <c r="AN135" s="54" t="str">
        <f t="shared" si="40"/>
        <v>-</v>
      </c>
      <c r="AO135" s="54" t="str">
        <f t="shared" si="41"/>
        <v>อปฟ.</v>
      </c>
      <c r="AP135" s="67" t="s">
        <v>841</v>
      </c>
      <c r="AQ135" s="68">
        <f t="shared" ca="1" si="31"/>
        <v>6.2493150684931509</v>
      </c>
      <c r="AR135" s="64"/>
      <c r="AS135" s="75"/>
      <c r="AT135" s="64"/>
      <c r="AY135" s="71"/>
      <c r="BC135" s="72"/>
      <c r="BD135" s="72"/>
      <c r="BE135" s="72"/>
      <c r="BL135" s="51"/>
      <c r="BM135" s="51"/>
      <c r="BY135" s="10"/>
      <c r="CB135" s="73"/>
      <c r="CC135" s="10"/>
      <c r="CE135" s="10"/>
      <c r="CF135" s="10"/>
      <c r="CK135" s="74" t="s">
        <v>1005</v>
      </c>
      <c r="CQ135" s="71"/>
    </row>
    <row r="136" spans="2:95" s="70" customFormat="1" ht="24" customHeight="1">
      <c r="B136" s="54">
        <v>130</v>
      </c>
      <c r="C136" s="55" t="s">
        <v>19</v>
      </c>
      <c r="D136" s="56" t="s">
        <v>151</v>
      </c>
      <c r="E136" s="56" t="s">
        <v>842</v>
      </c>
      <c r="F136" s="57" t="s">
        <v>843</v>
      </c>
      <c r="G136" s="58" t="s">
        <v>844</v>
      </c>
      <c r="H136" s="57">
        <v>104198</v>
      </c>
      <c r="I136" s="57" t="s">
        <v>184</v>
      </c>
      <c r="J136" s="57" t="s">
        <v>399</v>
      </c>
      <c r="K136" s="59" t="s">
        <v>845</v>
      </c>
      <c r="L136" s="60"/>
      <c r="M136" s="61">
        <v>12400</v>
      </c>
      <c r="N136" s="62" t="s">
        <v>14</v>
      </c>
      <c r="O136" s="62" t="s">
        <v>14</v>
      </c>
      <c r="P136" s="63" t="s">
        <v>14</v>
      </c>
      <c r="Q136" s="64"/>
      <c r="R136" s="63" t="s">
        <v>14</v>
      </c>
      <c r="S136" s="62" t="s">
        <v>14</v>
      </c>
      <c r="T136" s="64">
        <v>37456</v>
      </c>
      <c r="U136" s="62" t="s">
        <v>14</v>
      </c>
      <c r="V136" s="66" t="s">
        <v>846</v>
      </c>
      <c r="W136" s="64">
        <v>40724</v>
      </c>
      <c r="X136" s="66" t="s">
        <v>42</v>
      </c>
      <c r="Y136" s="54" t="str">
        <f>IF($X136="","",VLOOKUP($X136,Variable!$AC$3:$AH$100,2,0))</f>
        <v>นธง-สธ.</v>
      </c>
      <c r="Z136" s="54" t="str">
        <f>IF($X136="","",VLOOKUP($X136,Variable!$AC$3:$AH$100,3,0))</f>
        <v>-</v>
      </c>
      <c r="AA136" s="54" t="str">
        <f>IF($X136="","",VLOOKUP($X136,Variable!$AC$3:$AH$100,4,0))</f>
        <v>นธง-สธ.</v>
      </c>
      <c r="AB136" s="54" t="str">
        <f>IF($X136="","",VLOOKUP($X136,Variable!$AC$3:$AH$100,5,0))</f>
        <v>หก-สธ.</v>
      </c>
      <c r="AC136" s="54" t="str">
        <f>IF($X136="","",VLOOKUP($X136,Variable!$AC$3:$AH$100,6,0))</f>
        <v>อปฟ.</v>
      </c>
      <c r="AD136" s="109" t="s">
        <v>71</v>
      </c>
      <c r="AE136" s="54" t="str">
        <f t="shared" si="32"/>
        <v>หตต-ค</v>
      </c>
      <c r="AF136" s="54" t="str">
        <f t="shared" si="33"/>
        <v>หตต-ค</v>
      </c>
      <c r="AG136" s="54" t="str">
        <f t="shared" si="34"/>
        <v>กสป-ค.</v>
      </c>
      <c r="AH136" s="54" t="str">
        <f t="shared" si="35"/>
        <v>-</v>
      </c>
      <c r="AI136" s="54" t="str">
        <f t="shared" si="36"/>
        <v>อปฟ.</v>
      </c>
      <c r="AJ136" s="66" t="s">
        <v>71</v>
      </c>
      <c r="AK136" s="54" t="str">
        <f t="shared" si="37"/>
        <v>หตต-ค</v>
      </c>
      <c r="AL136" s="54" t="str">
        <f t="shared" si="38"/>
        <v>หตต-ค</v>
      </c>
      <c r="AM136" s="54" t="str">
        <f t="shared" si="39"/>
        <v>กสป-ค.</v>
      </c>
      <c r="AN136" s="54" t="str">
        <f t="shared" si="40"/>
        <v>-</v>
      </c>
      <c r="AO136" s="54" t="str">
        <f t="shared" si="41"/>
        <v>อปฟ.</v>
      </c>
      <c r="AP136" s="67" t="s">
        <v>847</v>
      </c>
      <c r="AQ136" s="68">
        <f t="shared" ca="1" si="31"/>
        <v>10.890410958904109</v>
      </c>
      <c r="AR136" s="64"/>
      <c r="AS136" s="75"/>
      <c r="AT136" s="64"/>
      <c r="AY136" s="71"/>
      <c r="BC136" s="72"/>
      <c r="BD136" s="72"/>
      <c r="BE136" s="72"/>
      <c r="BL136" s="51"/>
      <c r="BM136" s="51"/>
      <c r="BY136" s="10"/>
      <c r="CB136" s="73"/>
      <c r="CC136" s="10"/>
      <c r="CE136" s="10"/>
      <c r="CF136" s="10"/>
      <c r="CK136" s="74" t="s">
        <v>297</v>
      </c>
      <c r="CQ136" s="71"/>
    </row>
    <row r="137" spans="2:95" s="70" customFormat="1" ht="24" customHeight="1">
      <c r="B137" s="54">
        <v>131</v>
      </c>
      <c r="C137" s="55" t="s">
        <v>19</v>
      </c>
      <c r="D137" s="56" t="s">
        <v>151</v>
      </c>
      <c r="E137" s="56" t="s">
        <v>842</v>
      </c>
      <c r="F137" s="57" t="s">
        <v>848</v>
      </c>
      <c r="G137" s="58" t="s">
        <v>844</v>
      </c>
      <c r="H137" s="57">
        <v>104200</v>
      </c>
      <c r="I137" s="57" t="s">
        <v>184</v>
      </c>
      <c r="J137" s="57" t="s">
        <v>399</v>
      </c>
      <c r="K137" s="59" t="s">
        <v>845</v>
      </c>
      <c r="L137" s="60"/>
      <c r="M137" s="61">
        <v>12400</v>
      </c>
      <c r="N137" s="62" t="s">
        <v>14</v>
      </c>
      <c r="O137" s="62" t="s">
        <v>14</v>
      </c>
      <c r="P137" s="63" t="s">
        <v>14</v>
      </c>
      <c r="Q137" s="64"/>
      <c r="R137" s="63" t="s">
        <v>14</v>
      </c>
      <c r="S137" s="62" t="s">
        <v>14</v>
      </c>
      <c r="T137" s="64">
        <v>37456</v>
      </c>
      <c r="U137" s="62" t="s">
        <v>14</v>
      </c>
      <c r="V137" s="66" t="s">
        <v>849</v>
      </c>
      <c r="W137" s="64">
        <v>41120</v>
      </c>
      <c r="X137" s="66" t="s">
        <v>77</v>
      </c>
      <c r="Y137" s="54" t="str">
        <f>IF($X137="","",VLOOKUP($X137,Variable!$AC$3:$AH$100,2,0))</f>
        <v>วก.8</v>
      </c>
      <c r="Z137" s="54" t="str">
        <f>IF($X137="","",VLOOKUP($X137,Variable!$AC$3:$AH$100,3,0))</f>
        <v>-</v>
      </c>
      <c r="AA137" s="54" t="str">
        <f>IF($X137="","",VLOOKUP($X137,Variable!$AC$3:$AH$100,4,0))</f>
        <v>ส่วนกลาง อปฟ.</v>
      </c>
      <c r="AB137" s="54" t="str">
        <f>IF($X137="","",VLOOKUP($X137,Variable!$AC$3:$AH$100,5,0))</f>
        <v>-</v>
      </c>
      <c r="AC137" s="54" t="str">
        <f>IF($X137="","",VLOOKUP($X137,Variable!$AC$3:$AH$100,6,0))</f>
        <v>อปฟ.</v>
      </c>
      <c r="AD137" s="109" t="s">
        <v>71</v>
      </c>
      <c r="AE137" s="54" t="str">
        <f t="shared" si="32"/>
        <v>หตต-ค</v>
      </c>
      <c r="AF137" s="54" t="str">
        <f t="shared" si="33"/>
        <v>หตต-ค</v>
      </c>
      <c r="AG137" s="54" t="str">
        <f t="shared" si="34"/>
        <v>กสป-ค.</v>
      </c>
      <c r="AH137" s="54" t="str">
        <f t="shared" si="35"/>
        <v>-</v>
      </c>
      <c r="AI137" s="54" t="str">
        <f t="shared" si="36"/>
        <v>อปฟ.</v>
      </c>
      <c r="AJ137" s="66" t="s">
        <v>71</v>
      </c>
      <c r="AK137" s="54" t="str">
        <f t="shared" si="37"/>
        <v>หตต-ค</v>
      </c>
      <c r="AL137" s="54" t="str">
        <f t="shared" si="38"/>
        <v>หตต-ค</v>
      </c>
      <c r="AM137" s="54" t="str">
        <f t="shared" si="39"/>
        <v>กสป-ค.</v>
      </c>
      <c r="AN137" s="54" t="str">
        <f t="shared" si="40"/>
        <v>-</v>
      </c>
      <c r="AO137" s="54" t="str">
        <f t="shared" si="41"/>
        <v>อปฟ.</v>
      </c>
      <c r="AP137" s="67" t="s">
        <v>850</v>
      </c>
      <c r="AQ137" s="68">
        <f t="shared" ca="1" si="31"/>
        <v>10.890410958904109</v>
      </c>
      <c r="AR137" s="64"/>
      <c r="AS137" s="75"/>
      <c r="AT137" s="64"/>
      <c r="AY137" s="71"/>
      <c r="BC137" s="72"/>
      <c r="BD137" s="72"/>
      <c r="BE137" s="72"/>
      <c r="BL137" s="51"/>
      <c r="BM137" s="51"/>
      <c r="BY137" s="10"/>
      <c r="CB137" s="73"/>
      <c r="CC137" s="10"/>
      <c r="CE137" s="10"/>
      <c r="CF137" s="10"/>
      <c r="CK137" s="10" t="s">
        <v>305</v>
      </c>
      <c r="CQ137" s="71"/>
    </row>
    <row r="138" spans="2:95" s="70" customFormat="1" ht="24" customHeight="1">
      <c r="B138" s="54">
        <v>132</v>
      </c>
      <c r="C138" s="55" t="s">
        <v>19</v>
      </c>
      <c r="D138" s="56" t="s">
        <v>420</v>
      </c>
      <c r="E138" s="56" t="s">
        <v>851</v>
      </c>
      <c r="F138" s="57" t="s">
        <v>852</v>
      </c>
      <c r="G138" s="58" t="s">
        <v>423</v>
      </c>
      <c r="H138" s="57" t="s">
        <v>853</v>
      </c>
      <c r="I138" s="57" t="s">
        <v>425</v>
      </c>
      <c r="J138" s="57" t="s">
        <v>426</v>
      </c>
      <c r="K138" s="59" t="s">
        <v>854</v>
      </c>
      <c r="L138" s="60"/>
      <c r="M138" s="61">
        <v>5900</v>
      </c>
      <c r="N138" s="62" t="s">
        <v>14</v>
      </c>
      <c r="O138" s="62" t="s">
        <v>14</v>
      </c>
      <c r="P138" s="63" t="s">
        <v>14</v>
      </c>
      <c r="Q138" s="64"/>
      <c r="R138" s="63" t="s">
        <v>14</v>
      </c>
      <c r="S138" s="62" t="s">
        <v>14</v>
      </c>
      <c r="T138" s="64">
        <v>38294</v>
      </c>
      <c r="U138" s="62" t="s">
        <v>14</v>
      </c>
      <c r="V138" s="66" t="s">
        <v>855</v>
      </c>
      <c r="W138" s="64">
        <v>41120</v>
      </c>
      <c r="X138" s="66" t="s">
        <v>77</v>
      </c>
      <c r="Y138" s="54" t="str">
        <f>IF($X138="","",VLOOKUP($X138,Variable!$AC$3:$AH$100,2,0))</f>
        <v>วก.8</v>
      </c>
      <c r="Z138" s="54" t="str">
        <f>IF($X138="","",VLOOKUP($X138,Variable!$AC$3:$AH$100,3,0))</f>
        <v>-</v>
      </c>
      <c r="AA138" s="54" t="str">
        <f>IF($X138="","",VLOOKUP($X138,Variable!$AC$3:$AH$100,4,0))</f>
        <v>ส่วนกลาง อปฟ.</v>
      </c>
      <c r="AB138" s="54" t="str">
        <f>IF($X138="","",VLOOKUP($X138,Variable!$AC$3:$AH$100,5,0))</f>
        <v>-</v>
      </c>
      <c r="AC138" s="54" t="str">
        <f>IF($X138="","",VLOOKUP($X138,Variable!$AC$3:$AH$100,6,0))</f>
        <v>อปฟ.</v>
      </c>
      <c r="AD138" s="109" t="s">
        <v>71</v>
      </c>
      <c r="AE138" s="54" t="str">
        <f t="shared" si="32"/>
        <v>หตต-ค</v>
      </c>
      <c r="AF138" s="54" t="str">
        <f t="shared" si="33"/>
        <v>หตต-ค</v>
      </c>
      <c r="AG138" s="54" t="str">
        <f t="shared" si="34"/>
        <v>กสป-ค.</v>
      </c>
      <c r="AH138" s="54" t="str">
        <f t="shared" si="35"/>
        <v>-</v>
      </c>
      <c r="AI138" s="54" t="str">
        <f t="shared" si="36"/>
        <v>อปฟ.</v>
      </c>
      <c r="AJ138" s="66" t="s">
        <v>71</v>
      </c>
      <c r="AK138" s="54" t="str">
        <f t="shared" si="37"/>
        <v>หตต-ค</v>
      </c>
      <c r="AL138" s="54" t="str">
        <f t="shared" si="38"/>
        <v>หตต-ค</v>
      </c>
      <c r="AM138" s="54" t="str">
        <f t="shared" si="39"/>
        <v>กสป-ค.</v>
      </c>
      <c r="AN138" s="54" t="str">
        <f t="shared" si="40"/>
        <v>-</v>
      </c>
      <c r="AO138" s="54" t="str">
        <f t="shared" si="41"/>
        <v>อปฟ.</v>
      </c>
      <c r="AP138" s="67" t="s">
        <v>856</v>
      </c>
      <c r="AQ138" s="68">
        <f t="shared" ca="1" si="31"/>
        <v>8.5945205479452049</v>
      </c>
      <c r="AR138" s="64"/>
      <c r="AS138" s="75"/>
      <c r="AT138" s="64"/>
      <c r="AY138" s="71"/>
      <c r="BC138" s="72"/>
      <c r="BD138" s="72"/>
      <c r="BE138" s="72"/>
      <c r="BL138" s="51"/>
      <c r="BM138" s="51"/>
      <c r="BY138" s="10"/>
      <c r="CB138" s="73"/>
      <c r="CC138" s="10"/>
      <c r="CE138" s="10"/>
      <c r="CF138" s="10"/>
      <c r="CK138" s="74" t="s">
        <v>314</v>
      </c>
      <c r="CQ138" s="71"/>
    </row>
    <row r="139" spans="2:95" s="70" customFormat="1" ht="24" customHeight="1">
      <c r="B139" s="54">
        <v>133</v>
      </c>
      <c r="C139" s="55" t="s">
        <v>19</v>
      </c>
      <c r="D139" s="56" t="s">
        <v>420</v>
      </c>
      <c r="E139" s="56" t="s">
        <v>851</v>
      </c>
      <c r="F139" s="57" t="s">
        <v>857</v>
      </c>
      <c r="G139" s="58" t="s">
        <v>423</v>
      </c>
      <c r="H139" s="57" t="s">
        <v>858</v>
      </c>
      <c r="I139" s="57" t="s">
        <v>425</v>
      </c>
      <c r="J139" s="57" t="s">
        <v>426</v>
      </c>
      <c r="K139" s="59" t="s">
        <v>854</v>
      </c>
      <c r="L139" s="60"/>
      <c r="M139" s="61">
        <v>5900</v>
      </c>
      <c r="N139" s="62" t="s">
        <v>14</v>
      </c>
      <c r="O139" s="62" t="s">
        <v>14</v>
      </c>
      <c r="P139" s="63" t="s">
        <v>14</v>
      </c>
      <c r="Q139" s="64"/>
      <c r="R139" s="63" t="s">
        <v>14</v>
      </c>
      <c r="S139" s="62" t="s">
        <v>14</v>
      </c>
      <c r="T139" s="64">
        <v>38294</v>
      </c>
      <c r="U139" s="62" t="s">
        <v>14</v>
      </c>
      <c r="V139" s="66" t="s">
        <v>859</v>
      </c>
      <c r="W139" s="64">
        <v>40830</v>
      </c>
      <c r="X139" s="66" t="s">
        <v>42</v>
      </c>
      <c r="Y139" s="54" t="str">
        <f>IF($X139="","",VLOOKUP($X139,Variable!$AC$3:$AH$100,2,0))</f>
        <v>นธง-สธ.</v>
      </c>
      <c r="Z139" s="54" t="str">
        <f>IF($X139="","",VLOOKUP($X139,Variable!$AC$3:$AH$100,3,0))</f>
        <v>-</v>
      </c>
      <c r="AA139" s="54" t="str">
        <f>IF($X139="","",VLOOKUP($X139,Variable!$AC$3:$AH$100,4,0))</f>
        <v>นธง-สธ.</v>
      </c>
      <c r="AB139" s="54" t="str">
        <f>IF($X139="","",VLOOKUP($X139,Variable!$AC$3:$AH$100,5,0))</f>
        <v>หก-สธ.</v>
      </c>
      <c r="AC139" s="54" t="str">
        <f>IF($X139="","",VLOOKUP($X139,Variable!$AC$3:$AH$100,6,0))</f>
        <v>อปฟ.</v>
      </c>
      <c r="AD139" s="109" t="s">
        <v>71</v>
      </c>
      <c r="AE139" s="54" t="str">
        <f t="shared" si="32"/>
        <v>หตต-ค</v>
      </c>
      <c r="AF139" s="54" t="str">
        <f t="shared" si="33"/>
        <v>หตต-ค</v>
      </c>
      <c r="AG139" s="54" t="str">
        <f t="shared" si="34"/>
        <v>กสป-ค.</v>
      </c>
      <c r="AH139" s="54" t="str">
        <f t="shared" si="35"/>
        <v>-</v>
      </c>
      <c r="AI139" s="54" t="str">
        <f t="shared" si="36"/>
        <v>อปฟ.</v>
      </c>
      <c r="AJ139" s="66" t="s">
        <v>71</v>
      </c>
      <c r="AK139" s="54" t="str">
        <f t="shared" si="37"/>
        <v>หตต-ค</v>
      </c>
      <c r="AL139" s="54" t="str">
        <f t="shared" si="38"/>
        <v>หตต-ค</v>
      </c>
      <c r="AM139" s="54" t="str">
        <f t="shared" si="39"/>
        <v>กสป-ค.</v>
      </c>
      <c r="AN139" s="54" t="str">
        <f t="shared" si="40"/>
        <v>-</v>
      </c>
      <c r="AO139" s="54" t="str">
        <f t="shared" si="41"/>
        <v>อปฟ.</v>
      </c>
      <c r="AP139" s="67" t="s">
        <v>860</v>
      </c>
      <c r="AQ139" s="68">
        <f t="shared" ca="1" si="31"/>
        <v>8.5945205479452049</v>
      </c>
      <c r="AR139" s="64"/>
      <c r="AS139" s="75"/>
      <c r="AT139" s="64"/>
      <c r="AY139" s="71"/>
      <c r="BC139" s="72"/>
      <c r="BD139" s="72"/>
      <c r="BE139" s="72"/>
      <c r="BL139" s="51"/>
      <c r="BM139" s="51"/>
      <c r="BY139" s="10"/>
      <c r="CB139" s="73"/>
      <c r="CC139" s="10"/>
      <c r="CE139" s="10"/>
      <c r="CF139" s="10"/>
      <c r="CK139" s="74" t="s">
        <v>1010</v>
      </c>
      <c r="CQ139" s="71"/>
    </row>
    <row r="140" spans="2:95" s="70" customFormat="1" ht="24" customHeight="1">
      <c r="B140" s="54">
        <v>134</v>
      </c>
      <c r="C140" s="55" t="s">
        <v>19</v>
      </c>
      <c r="D140" s="56" t="s">
        <v>265</v>
      </c>
      <c r="E140" s="56" t="s">
        <v>434</v>
      </c>
      <c r="F140" s="57" t="s">
        <v>861</v>
      </c>
      <c r="G140" s="58" t="s">
        <v>436</v>
      </c>
      <c r="H140" s="57">
        <v>171398</v>
      </c>
      <c r="I140" s="57" t="s">
        <v>437</v>
      </c>
      <c r="J140" s="57" t="s">
        <v>438</v>
      </c>
      <c r="K140" s="59" t="s">
        <v>439</v>
      </c>
      <c r="L140" s="60"/>
      <c r="M140" s="61">
        <v>28700</v>
      </c>
      <c r="N140" s="62" t="s">
        <v>14</v>
      </c>
      <c r="O140" s="62" t="s">
        <v>14</v>
      </c>
      <c r="P140" s="63" t="s">
        <v>14</v>
      </c>
      <c r="Q140" s="64"/>
      <c r="R140" s="63" t="s">
        <v>14</v>
      </c>
      <c r="S140" s="62" t="s">
        <v>14</v>
      </c>
      <c r="T140" s="64">
        <v>37896</v>
      </c>
      <c r="U140" s="62" t="s">
        <v>14</v>
      </c>
      <c r="V140" s="66" t="s">
        <v>862</v>
      </c>
      <c r="W140" s="64">
        <v>41120</v>
      </c>
      <c r="X140" s="66" t="s">
        <v>77</v>
      </c>
      <c r="Y140" s="54" t="str">
        <f>IF($X140="","",VLOOKUP($X140,Variable!$AC$3:$AH$100,2,0))</f>
        <v>วก.8</v>
      </c>
      <c r="Z140" s="54" t="str">
        <f>IF($X140="","",VLOOKUP($X140,Variable!$AC$3:$AH$100,3,0))</f>
        <v>-</v>
      </c>
      <c r="AA140" s="54" t="str">
        <f>IF($X140="","",VLOOKUP($X140,Variable!$AC$3:$AH$100,4,0))</f>
        <v>ส่วนกลาง อปฟ.</v>
      </c>
      <c r="AB140" s="54" t="str">
        <f>IF($X140="","",VLOOKUP($X140,Variable!$AC$3:$AH$100,5,0))</f>
        <v>-</v>
      </c>
      <c r="AC140" s="54" t="str">
        <f>IF($X140="","",VLOOKUP($X140,Variable!$AC$3:$AH$100,6,0))</f>
        <v>อปฟ.</v>
      </c>
      <c r="AD140" s="109" t="s">
        <v>71</v>
      </c>
      <c r="AE140" s="54" t="str">
        <f t="shared" si="32"/>
        <v>หตต-ค</v>
      </c>
      <c r="AF140" s="54" t="str">
        <f t="shared" si="33"/>
        <v>หตต-ค</v>
      </c>
      <c r="AG140" s="54" t="str">
        <f t="shared" si="34"/>
        <v>กสป-ค.</v>
      </c>
      <c r="AH140" s="54" t="str">
        <f t="shared" si="35"/>
        <v>-</v>
      </c>
      <c r="AI140" s="54" t="str">
        <f t="shared" si="36"/>
        <v>อปฟ.</v>
      </c>
      <c r="AJ140" s="66" t="s">
        <v>71</v>
      </c>
      <c r="AK140" s="54" t="str">
        <f t="shared" si="37"/>
        <v>หตต-ค</v>
      </c>
      <c r="AL140" s="54" t="str">
        <f t="shared" si="38"/>
        <v>หตต-ค</v>
      </c>
      <c r="AM140" s="54" t="str">
        <f t="shared" si="39"/>
        <v>กสป-ค.</v>
      </c>
      <c r="AN140" s="54" t="str">
        <f t="shared" si="40"/>
        <v>-</v>
      </c>
      <c r="AO140" s="54" t="str">
        <f t="shared" si="41"/>
        <v>อปฟ.</v>
      </c>
      <c r="AP140" s="67" t="s">
        <v>863</v>
      </c>
      <c r="AQ140" s="68">
        <f t="shared" ca="1" si="31"/>
        <v>9.6849315068493151</v>
      </c>
      <c r="AR140" s="64"/>
      <c r="AS140" s="75"/>
      <c r="AT140" s="64"/>
      <c r="AY140" s="71"/>
      <c r="BA140" s="10"/>
      <c r="BB140" s="10"/>
      <c r="BC140" s="10"/>
      <c r="BD140" s="10"/>
      <c r="BE140" s="72"/>
      <c r="BL140" s="51"/>
      <c r="BM140" s="51"/>
      <c r="CB140" s="73"/>
      <c r="CC140" s="10"/>
      <c r="CE140" s="10"/>
      <c r="CF140" s="10"/>
      <c r="CK140" s="74" t="s">
        <v>1018</v>
      </c>
      <c r="CQ140" s="71"/>
    </row>
    <row r="141" spans="2:95" s="70" customFormat="1" ht="24" customHeight="1">
      <c r="B141" s="54">
        <v>135</v>
      </c>
      <c r="C141" s="55" t="s">
        <v>19</v>
      </c>
      <c r="D141" s="56" t="s">
        <v>265</v>
      </c>
      <c r="E141" s="56" t="s">
        <v>464</v>
      </c>
      <c r="F141" s="57" t="s">
        <v>864</v>
      </c>
      <c r="G141" s="58" t="s">
        <v>865</v>
      </c>
      <c r="H141" s="57">
        <v>9707013</v>
      </c>
      <c r="I141" s="57" t="s">
        <v>467</v>
      </c>
      <c r="J141" s="57" t="s">
        <v>468</v>
      </c>
      <c r="K141" s="59" t="s">
        <v>866</v>
      </c>
      <c r="L141" s="60"/>
      <c r="M141" s="61">
        <v>29100</v>
      </c>
      <c r="N141" s="62" t="s">
        <v>14</v>
      </c>
      <c r="O141" s="62" t="s">
        <v>14</v>
      </c>
      <c r="P141" s="63" t="s">
        <v>14</v>
      </c>
      <c r="Q141" s="64"/>
      <c r="R141" s="63" t="s">
        <v>14</v>
      </c>
      <c r="S141" s="62" t="s">
        <v>14</v>
      </c>
      <c r="T141" s="64">
        <v>35697</v>
      </c>
      <c r="U141" s="62" t="s">
        <v>14</v>
      </c>
      <c r="V141" s="66" t="s">
        <v>867</v>
      </c>
      <c r="W141" s="64">
        <v>41120</v>
      </c>
      <c r="X141" s="66" t="s">
        <v>77</v>
      </c>
      <c r="Y141" s="54" t="str">
        <f>IF($X141="","",VLOOKUP($X141,Variable!$AC$3:$AH$100,2,0))</f>
        <v>วก.8</v>
      </c>
      <c r="Z141" s="54" t="str">
        <f>IF($X141="","",VLOOKUP($X141,Variable!$AC$3:$AH$100,3,0))</f>
        <v>-</v>
      </c>
      <c r="AA141" s="54" t="str">
        <f>IF($X141="","",VLOOKUP($X141,Variable!$AC$3:$AH$100,4,0))</f>
        <v>ส่วนกลาง อปฟ.</v>
      </c>
      <c r="AB141" s="54" t="str">
        <f>IF($X141="","",VLOOKUP($X141,Variable!$AC$3:$AH$100,5,0))</f>
        <v>-</v>
      </c>
      <c r="AC141" s="54" t="str">
        <f>IF($X141="","",VLOOKUP($X141,Variable!$AC$3:$AH$100,6,0))</f>
        <v>อปฟ.</v>
      </c>
      <c r="AD141" s="109" t="s">
        <v>71</v>
      </c>
      <c r="AE141" s="54" t="str">
        <f t="shared" si="32"/>
        <v>หตต-ค</v>
      </c>
      <c r="AF141" s="54" t="str">
        <f t="shared" si="33"/>
        <v>หตต-ค</v>
      </c>
      <c r="AG141" s="54" t="str">
        <f t="shared" si="34"/>
        <v>กสป-ค.</v>
      </c>
      <c r="AH141" s="54" t="str">
        <f t="shared" si="35"/>
        <v>-</v>
      </c>
      <c r="AI141" s="54" t="str">
        <f t="shared" si="36"/>
        <v>อปฟ.</v>
      </c>
      <c r="AJ141" s="66" t="s">
        <v>71</v>
      </c>
      <c r="AK141" s="54" t="str">
        <f t="shared" si="37"/>
        <v>หตต-ค</v>
      </c>
      <c r="AL141" s="54" t="str">
        <f t="shared" si="38"/>
        <v>หตต-ค</v>
      </c>
      <c r="AM141" s="54" t="str">
        <f t="shared" si="39"/>
        <v>กสป-ค.</v>
      </c>
      <c r="AN141" s="54" t="str">
        <f t="shared" si="40"/>
        <v>-</v>
      </c>
      <c r="AO141" s="54" t="str">
        <f t="shared" si="41"/>
        <v>อปฟ.</v>
      </c>
      <c r="AP141" s="67" t="s">
        <v>868</v>
      </c>
      <c r="AQ141" s="68">
        <f t="shared" ca="1" si="31"/>
        <v>15.70958904109589</v>
      </c>
      <c r="AR141" s="64"/>
      <c r="AS141" s="75"/>
      <c r="AT141" s="64"/>
      <c r="AY141" s="71"/>
      <c r="BC141" s="72"/>
      <c r="BD141" s="72"/>
      <c r="BE141" s="72"/>
      <c r="BL141" s="51"/>
      <c r="BM141" s="51"/>
      <c r="BY141" s="10"/>
      <c r="CB141" s="73"/>
      <c r="CC141" s="10"/>
      <c r="CE141" s="10"/>
      <c r="CF141" s="10"/>
      <c r="CK141" s="74" t="s">
        <v>907</v>
      </c>
      <c r="CQ141" s="71"/>
    </row>
    <row r="142" spans="2:95" s="70" customFormat="1" ht="24" customHeight="1">
      <c r="B142" s="54">
        <v>136</v>
      </c>
      <c r="C142" s="55" t="s">
        <v>13</v>
      </c>
      <c r="D142" s="56" t="s">
        <v>361</v>
      </c>
      <c r="E142" s="56" t="s">
        <v>490</v>
      </c>
      <c r="F142" s="57" t="s">
        <v>869</v>
      </c>
      <c r="G142" s="58" t="s">
        <v>492</v>
      </c>
      <c r="H142" s="57" t="s">
        <v>14</v>
      </c>
      <c r="I142" s="57" t="s">
        <v>14</v>
      </c>
      <c r="J142" s="57" t="s">
        <v>14</v>
      </c>
      <c r="K142" s="59" t="s">
        <v>493</v>
      </c>
      <c r="L142" s="60"/>
      <c r="M142" s="61">
        <v>5200</v>
      </c>
      <c r="N142" s="62" t="s">
        <v>14</v>
      </c>
      <c r="O142" s="62" t="s">
        <v>14</v>
      </c>
      <c r="P142" s="63" t="s">
        <v>14</v>
      </c>
      <c r="Q142" s="64"/>
      <c r="R142" s="63" t="s">
        <v>14</v>
      </c>
      <c r="S142" s="62" t="s">
        <v>14</v>
      </c>
      <c r="T142" s="76">
        <v>38420</v>
      </c>
      <c r="U142" s="62" t="s">
        <v>14</v>
      </c>
      <c r="V142" s="66" t="s">
        <v>870</v>
      </c>
      <c r="W142" s="64">
        <v>40830</v>
      </c>
      <c r="X142" s="66" t="s">
        <v>42</v>
      </c>
      <c r="Y142" s="54" t="str">
        <f>IF($X142="","",VLOOKUP($X142,Variable!$AC$3:$AH$100,2,0))</f>
        <v>นธง-สธ.</v>
      </c>
      <c r="Z142" s="54" t="str">
        <f>IF($X142="","",VLOOKUP($X142,Variable!$AC$3:$AH$100,3,0))</f>
        <v>-</v>
      </c>
      <c r="AA142" s="54" t="str">
        <f>IF($X142="","",VLOOKUP($X142,Variable!$AC$3:$AH$100,4,0))</f>
        <v>นธง-สธ.</v>
      </c>
      <c r="AB142" s="54" t="str">
        <f>IF($X142="","",VLOOKUP($X142,Variable!$AC$3:$AH$100,5,0))</f>
        <v>หก-สธ.</v>
      </c>
      <c r="AC142" s="54" t="str">
        <f>IF($X142="","",VLOOKUP($X142,Variable!$AC$3:$AH$100,6,0))</f>
        <v>อปฟ.</v>
      </c>
      <c r="AD142" s="109" t="s">
        <v>71</v>
      </c>
      <c r="AE142" s="54" t="str">
        <f t="shared" si="32"/>
        <v>หตต-ค</v>
      </c>
      <c r="AF142" s="54" t="str">
        <f t="shared" si="33"/>
        <v>หตต-ค</v>
      </c>
      <c r="AG142" s="54" t="str">
        <f t="shared" si="34"/>
        <v>กสป-ค.</v>
      </c>
      <c r="AH142" s="54" t="str">
        <f t="shared" si="35"/>
        <v>-</v>
      </c>
      <c r="AI142" s="54" t="str">
        <f t="shared" si="36"/>
        <v>อปฟ.</v>
      </c>
      <c r="AJ142" s="66" t="s">
        <v>71</v>
      </c>
      <c r="AK142" s="54" t="str">
        <f t="shared" si="37"/>
        <v>หตต-ค</v>
      </c>
      <c r="AL142" s="54" t="str">
        <f t="shared" si="38"/>
        <v>หตต-ค</v>
      </c>
      <c r="AM142" s="54" t="str">
        <f t="shared" si="39"/>
        <v>กสป-ค.</v>
      </c>
      <c r="AN142" s="54" t="str">
        <f t="shared" si="40"/>
        <v>-</v>
      </c>
      <c r="AO142" s="54" t="str">
        <f t="shared" si="41"/>
        <v>อปฟ.</v>
      </c>
      <c r="AP142" s="67" t="s">
        <v>871</v>
      </c>
      <c r="AQ142" s="68">
        <f t="shared" ca="1" si="31"/>
        <v>8.24931506849315</v>
      </c>
      <c r="AR142" s="64"/>
      <c r="AS142" s="75"/>
      <c r="AT142" s="64"/>
      <c r="AY142" s="71"/>
      <c r="BA142" s="10"/>
      <c r="BB142" s="10"/>
      <c r="BC142" s="10"/>
      <c r="BD142" s="10"/>
      <c r="BE142" s="72"/>
      <c r="BL142" s="51"/>
      <c r="BM142" s="51"/>
      <c r="BY142" s="10"/>
      <c r="CB142" s="73"/>
      <c r="CC142" s="10"/>
      <c r="CE142" s="10"/>
      <c r="CF142" s="10"/>
      <c r="CK142" s="74" t="s">
        <v>910</v>
      </c>
      <c r="CQ142" s="71"/>
    </row>
    <row r="143" spans="2:95" s="70" customFormat="1" ht="24" customHeight="1">
      <c r="B143" s="54">
        <v>137</v>
      </c>
      <c r="C143" s="55" t="s">
        <v>13</v>
      </c>
      <c r="D143" s="56" t="s">
        <v>361</v>
      </c>
      <c r="E143" s="56" t="s">
        <v>490</v>
      </c>
      <c r="F143" s="57" t="s">
        <v>872</v>
      </c>
      <c r="G143" s="58" t="s">
        <v>492</v>
      </c>
      <c r="H143" s="57" t="s">
        <v>14</v>
      </c>
      <c r="I143" s="57" t="s">
        <v>14</v>
      </c>
      <c r="J143" s="57" t="s">
        <v>14</v>
      </c>
      <c r="K143" s="59" t="s">
        <v>493</v>
      </c>
      <c r="L143" s="60"/>
      <c r="M143" s="61">
        <v>5200</v>
      </c>
      <c r="N143" s="62" t="s">
        <v>14</v>
      </c>
      <c r="O143" s="62" t="s">
        <v>14</v>
      </c>
      <c r="P143" s="63" t="s">
        <v>14</v>
      </c>
      <c r="Q143" s="64"/>
      <c r="R143" s="63" t="s">
        <v>14</v>
      </c>
      <c r="S143" s="62" t="s">
        <v>14</v>
      </c>
      <c r="T143" s="76">
        <v>38420</v>
      </c>
      <c r="U143" s="62" t="s">
        <v>14</v>
      </c>
      <c r="V143" s="66" t="s">
        <v>873</v>
      </c>
      <c r="W143" s="64">
        <v>41120</v>
      </c>
      <c r="X143" s="66" t="s">
        <v>77</v>
      </c>
      <c r="Y143" s="54" t="str">
        <f>IF($X143="","",VLOOKUP($X143,Variable!$AC$3:$AH$100,2,0))</f>
        <v>วก.8</v>
      </c>
      <c r="Z143" s="54" t="str">
        <f>IF($X143="","",VLOOKUP($X143,Variable!$AC$3:$AH$100,3,0))</f>
        <v>-</v>
      </c>
      <c r="AA143" s="54" t="str">
        <f>IF($X143="","",VLOOKUP($X143,Variable!$AC$3:$AH$100,4,0))</f>
        <v>ส่วนกลาง อปฟ.</v>
      </c>
      <c r="AB143" s="54" t="str">
        <f>IF($X143="","",VLOOKUP($X143,Variable!$AC$3:$AH$100,5,0))</f>
        <v>-</v>
      </c>
      <c r="AC143" s="54" t="str">
        <f>IF($X143="","",VLOOKUP($X143,Variable!$AC$3:$AH$100,6,0))</f>
        <v>อปฟ.</v>
      </c>
      <c r="AD143" s="109" t="s">
        <v>71</v>
      </c>
      <c r="AE143" s="54" t="str">
        <f t="shared" si="32"/>
        <v>หตต-ค</v>
      </c>
      <c r="AF143" s="54" t="str">
        <f t="shared" si="33"/>
        <v>หตต-ค</v>
      </c>
      <c r="AG143" s="54" t="str">
        <f t="shared" si="34"/>
        <v>กสป-ค.</v>
      </c>
      <c r="AH143" s="54" t="str">
        <f t="shared" si="35"/>
        <v>-</v>
      </c>
      <c r="AI143" s="54" t="str">
        <f t="shared" si="36"/>
        <v>อปฟ.</v>
      </c>
      <c r="AJ143" s="66" t="s">
        <v>71</v>
      </c>
      <c r="AK143" s="54" t="str">
        <f t="shared" si="37"/>
        <v>หตต-ค</v>
      </c>
      <c r="AL143" s="54" t="str">
        <f t="shared" si="38"/>
        <v>หตต-ค</v>
      </c>
      <c r="AM143" s="54" t="str">
        <f t="shared" si="39"/>
        <v>กสป-ค.</v>
      </c>
      <c r="AN143" s="54" t="str">
        <f t="shared" si="40"/>
        <v>-</v>
      </c>
      <c r="AO143" s="54" t="str">
        <f t="shared" si="41"/>
        <v>อปฟ.</v>
      </c>
      <c r="AP143" s="67" t="s">
        <v>874</v>
      </c>
      <c r="AQ143" s="68">
        <f t="shared" ca="1" si="31"/>
        <v>8.24931506849315</v>
      </c>
      <c r="AR143" s="64"/>
      <c r="AS143" s="75"/>
      <c r="AT143" s="64"/>
      <c r="AY143" s="71"/>
      <c r="BC143" s="72"/>
      <c r="BD143" s="72"/>
      <c r="BE143" s="72"/>
      <c r="BL143" s="51"/>
      <c r="BM143" s="51"/>
      <c r="BY143" s="10"/>
      <c r="CB143" s="73"/>
      <c r="CC143" s="10"/>
      <c r="CE143" s="10"/>
      <c r="CF143" s="10"/>
      <c r="CK143" s="74" t="s">
        <v>878</v>
      </c>
      <c r="CQ143" s="71"/>
    </row>
    <row r="144" spans="2:95" s="70" customFormat="1" ht="24" customHeight="1">
      <c r="B144" s="54">
        <v>138</v>
      </c>
      <c r="C144" s="55" t="s">
        <v>19</v>
      </c>
      <c r="D144" s="56" t="s">
        <v>230</v>
      </c>
      <c r="E144" s="56" t="s">
        <v>496</v>
      </c>
      <c r="F144" s="57" t="s">
        <v>875</v>
      </c>
      <c r="G144" s="58" t="s">
        <v>498</v>
      </c>
      <c r="H144" s="57">
        <v>1028583613</v>
      </c>
      <c r="I144" s="57" t="s">
        <v>235</v>
      </c>
      <c r="J144" s="57" t="s">
        <v>499</v>
      </c>
      <c r="K144" s="59" t="s">
        <v>500</v>
      </c>
      <c r="L144" s="60"/>
      <c r="M144" s="61">
        <v>8920</v>
      </c>
      <c r="N144" s="62" t="s">
        <v>14</v>
      </c>
      <c r="O144" s="62" t="s">
        <v>14</v>
      </c>
      <c r="P144" s="63" t="s">
        <v>14</v>
      </c>
      <c r="Q144" s="64"/>
      <c r="R144" s="63" t="s">
        <v>14</v>
      </c>
      <c r="S144" s="62" t="s">
        <v>14</v>
      </c>
      <c r="T144" s="64">
        <v>37698</v>
      </c>
      <c r="U144" s="62" t="s">
        <v>14</v>
      </c>
      <c r="V144" s="66" t="s">
        <v>876</v>
      </c>
      <c r="W144" s="64">
        <v>40724</v>
      </c>
      <c r="X144" s="66" t="s">
        <v>42</v>
      </c>
      <c r="Y144" s="54" t="str">
        <f>IF($X144="","",VLOOKUP($X144,Variable!$AC$3:$AH$100,2,0))</f>
        <v>นธง-สธ.</v>
      </c>
      <c r="Z144" s="54" t="str">
        <f>IF($X144="","",VLOOKUP($X144,Variable!$AC$3:$AH$100,3,0))</f>
        <v>-</v>
      </c>
      <c r="AA144" s="54" t="str">
        <f>IF($X144="","",VLOOKUP($X144,Variable!$AC$3:$AH$100,4,0))</f>
        <v>นธง-สธ.</v>
      </c>
      <c r="AB144" s="54" t="str">
        <f>IF($X144="","",VLOOKUP($X144,Variable!$AC$3:$AH$100,5,0))</f>
        <v>หก-สธ.</v>
      </c>
      <c r="AC144" s="54" t="str">
        <f>IF($X144="","",VLOOKUP($X144,Variable!$AC$3:$AH$100,6,0))</f>
        <v>อปฟ.</v>
      </c>
      <c r="AD144" s="109" t="s">
        <v>71</v>
      </c>
      <c r="AE144" s="54" t="str">
        <f t="shared" si="32"/>
        <v>หตต-ค</v>
      </c>
      <c r="AF144" s="54" t="str">
        <f t="shared" si="33"/>
        <v>หตต-ค</v>
      </c>
      <c r="AG144" s="54" t="str">
        <f t="shared" si="34"/>
        <v>กสป-ค.</v>
      </c>
      <c r="AH144" s="54" t="str">
        <f t="shared" si="35"/>
        <v>-</v>
      </c>
      <c r="AI144" s="54" t="str">
        <f t="shared" si="36"/>
        <v>อปฟ.</v>
      </c>
      <c r="AJ144" s="66" t="s">
        <v>71</v>
      </c>
      <c r="AK144" s="54" t="str">
        <f t="shared" si="37"/>
        <v>หตต-ค</v>
      </c>
      <c r="AL144" s="54" t="str">
        <f t="shared" si="38"/>
        <v>หตต-ค</v>
      </c>
      <c r="AM144" s="54" t="str">
        <f t="shared" si="39"/>
        <v>กสป-ค.</v>
      </c>
      <c r="AN144" s="54" t="str">
        <f t="shared" si="40"/>
        <v>-</v>
      </c>
      <c r="AO144" s="54" t="str">
        <f t="shared" si="41"/>
        <v>อปฟ.</v>
      </c>
      <c r="AP144" s="67" t="s">
        <v>877</v>
      </c>
      <c r="AQ144" s="68">
        <f t="shared" ca="1" si="31"/>
        <v>10.227397260273973</v>
      </c>
      <c r="AR144" s="64"/>
      <c r="AS144" s="75"/>
      <c r="AT144" s="64"/>
      <c r="AY144" s="71"/>
      <c r="BC144" s="72"/>
      <c r="BD144" s="72"/>
      <c r="BE144" s="72"/>
      <c r="BL144" s="51"/>
      <c r="BM144" s="51"/>
      <c r="BY144" s="10"/>
      <c r="CA144" s="15"/>
      <c r="CB144" s="73"/>
      <c r="CC144" s="10"/>
      <c r="CE144" s="10"/>
      <c r="CF144" s="10"/>
      <c r="CK144" s="74" t="s">
        <v>497</v>
      </c>
      <c r="CQ144" s="71"/>
    </row>
    <row r="145" spans="2:95" s="70" customFormat="1" ht="24" customHeight="1">
      <c r="B145" s="54">
        <v>139</v>
      </c>
      <c r="C145" s="55" t="s">
        <v>19</v>
      </c>
      <c r="D145" s="56" t="s">
        <v>230</v>
      </c>
      <c r="E145" s="56" t="s">
        <v>496</v>
      </c>
      <c r="F145" s="57" t="s">
        <v>878</v>
      </c>
      <c r="G145" s="58" t="s">
        <v>498</v>
      </c>
      <c r="H145" s="57">
        <v>1028583427</v>
      </c>
      <c r="I145" s="57" t="s">
        <v>235</v>
      </c>
      <c r="J145" s="57" t="s">
        <v>499</v>
      </c>
      <c r="K145" s="59" t="s">
        <v>500</v>
      </c>
      <c r="L145" s="60"/>
      <c r="M145" s="61">
        <v>8920</v>
      </c>
      <c r="N145" s="62" t="s">
        <v>14</v>
      </c>
      <c r="O145" s="62" t="s">
        <v>14</v>
      </c>
      <c r="P145" s="63" t="s">
        <v>14</v>
      </c>
      <c r="Q145" s="64"/>
      <c r="R145" s="63" t="s">
        <v>14</v>
      </c>
      <c r="S145" s="62" t="s">
        <v>14</v>
      </c>
      <c r="T145" s="64">
        <v>36980</v>
      </c>
      <c r="U145" s="62" t="s">
        <v>14</v>
      </c>
      <c r="V145" s="66" t="s">
        <v>879</v>
      </c>
      <c r="W145" s="64">
        <v>40724</v>
      </c>
      <c r="X145" s="66" t="s">
        <v>42</v>
      </c>
      <c r="Y145" s="54" t="str">
        <f>IF($X145="","",VLOOKUP($X145,Variable!$AC$3:$AH$100,2,0))</f>
        <v>นธง-สธ.</v>
      </c>
      <c r="Z145" s="54" t="str">
        <f>IF($X145="","",VLOOKUP($X145,Variable!$AC$3:$AH$100,3,0))</f>
        <v>-</v>
      </c>
      <c r="AA145" s="54" t="str">
        <f>IF($X145="","",VLOOKUP($X145,Variable!$AC$3:$AH$100,4,0))</f>
        <v>นธง-สธ.</v>
      </c>
      <c r="AB145" s="54" t="str">
        <f>IF($X145="","",VLOOKUP($X145,Variable!$AC$3:$AH$100,5,0))</f>
        <v>หก-สธ.</v>
      </c>
      <c r="AC145" s="54" t="str">
        <f>IF($X145="","",VLOOKUP($X145,Variable!$AC$3:$AH$100,6,0))</f>
        <v>อปฟ.</v>
      </c>
      <c r="AD145" s="109" t="s">
        <v>71</v>
      </c>
      <c r="AE145" s="54" t="str">
        <f t="shared" ref="AE145:AE208" si="53">IF($AD145="","",VLOOKUP($AD145,VLUP_NAME,2,0))</f>
        <v>หตต-ค</v>
      </c>
      <c r="AF145" s="54" t="str">
        <f t="shared" ref="AF145:AF208" si="54">IF($AD145="","",VLOOKUP($AD145,VLUP_NAME,3,0))</f>
        <v>หตต-ค</v>
      </c>
      <c r="AG145" s="54" t="str">
        <f t="shared" ref="AG145:AG208" si="55">IF($AD145="","",VLOOKUP($AD145,VLUP_NAME,4,0))</f>
        <v>กสป-ค.</v>
      </c>
      <c r="AH145" s="54" t="str">
        <f t="shared" ref="AH145:AH208" si="56">IF($AD145="","",VLOOKUP($AD145,VLUP_NAME,5,0))</f>
        <v>-</v>
      </c>
      <c r="AI145" s="54" t="str">
        <f t="shared" ref="AI145:AI208" si="57">IF($AD145="","",VLOOKUP($AD145,VLUP_NAME,6,0))</f>
        <v>อปฟ.</v>
      </c>
      <c r="AJ145" s="66" t="s">
        <v>71</v>
      </c>
      <c r="AK145" s="54" t="str">
        <f t="shared" ref="AK145:AK208" si="58">IF($AJ145="","",VLOOKUP($AJ145,VLUP_NAME,2,0))</f>
        <v>หตต-ค</v>
      </c>
      <c r="AL145" s="54" t="str">
        <f t="shared" ref="AL145:AL208" si="59">IF($AJ145="","",VLOOKUP($AJ145,VLUP_NAME,3,0))</f>
        <v>หตต-ค</v>
      </c>
      <c r="AM145" s="54" t="str">
        <f t="shared" ref="AM145:AM208" si="60">IF($AJ145="","",VLOOKUP($AJ145,VLUP_NAME,4,0))</f>
        <v>กสป-ค.</v>
      </c>
      <c r="AN145" s="54" t="str">
        <f t="shared" ref="AN145:AN208" si="61">IF($AJ145="","",VLOOKUP($AJ145,VLUP_NAME,5,0))</f>
        <v>-</v>
      </c>
      <c r="AO145" s="54" t="str">
        <f t="shared" ref="AO145:AO208" si="62">IF($AJ145="","",VLOOKUP($AJ145,VLUP_NAME,6,0))</f>
        <v>อปฟ.</v>
      </c>
      <c r="AP145" s="67" t="s">
        <v>880</v>
      </c>
      <c r="AQ145" s="68">
        <f t="shared" ca="1" si="31"/>
        <v>12.194520547945206</v>
      </c>
      <c r="AR145" s="64"/>
      <c r="AS145" s="75"/>
      <c r="AT145" s="64"/>
      <c r="AY145" s="71"/>
      <c r="BA145" s="10"/>
      <c r="BB145" s="10"/>
      <c r="BC145" s="10"/>
      <c r="BD145" s="10"/>
      <c r="BE145" s="72"/>
      <c r="BL145" s="51"/>
      <c r="BM145" s="51"/>
      <c r="BY145" s="10"/>
      <c r="CB145" s="73"/>
      <c r="CC145" s="10"/>
      <c r="CE145" s="10"/>
      <c r="CF145" s="10"/>
      <c r="CK145" s="74" t="s">
        <v>881</v>
      </c>
      <c r="CQ145" s="71"/>
    </row>
    <row r="146" spans="2:95" s="70" customFormat="1" ht="24" customHeight="1">
      <c r="B146" s="54">
        <v>140</v>
      </c>
      <c r="C146" s="55" t="s">
        <v>19</v>
      </c>
      <c r="D146" s="56" t="s">
        <v>230</v>
      </c>
      <c r="E146" s="56" t="s">
        <v>496</v>
      </c>
      <c r="F146" s="57" t="s">
        <v>881</v>
      </c>
      <c r="G146" s="58" t="s">
        <v>498</v>
      </c>
      <c r="H146" s="57">
        <v>1028583471</v>
      </c>
      <c r="I146" s="57" t="s">
        <v>235</v>
      </c>
      <c r="J146" s="57" t="s">
        <v>499</v>
      </c>
      <c r="K146" s="59" t="s">
        <v>500</v>
      </c>
      <c r="L146" s="60"/>
      <c r="M146" s="61">
        <v>8920</v>
      </c>
      <c r="N146" s="62" t="s">
        <v>14</v>
      </c>
      <c r="O146" s="62" t="s">
        <v>14</v>
      </c>
      <c r="P146" s="63" t="s">
        <v>14</v>
      </c>
      <c r="Q146" s="64"/>
      <c r="R146" s="63" t="s">
        <v>14</v>
      </c>
      <c r="S146" s="62" t="s">
        <v>14</v>
      </c>
      <c r="T146" s="64">
        <v>36980</v>
      </c>
      <c r="U146" s="62" t="s">
        <v>14</v>
      </c>
      <c r="V146" s="66" t="s">
        <v>882</v>
      </c>
      <c r="W146" s="64">
        <v>40724</v>
      </c>
      <c r="X146" s="66" t="s">
        <v>42</v>
      </c>
      <c r="Y146" s="54" t="str">
        <f>IF($X146="","",VLOOKUP($X146,Variable!$AC$3:$AH$100,2,0))</f>
        <v>นธง-สธ.</v>
      </c>
      <c r="Z146" s="54" t="str">
        <f>IF($X146="","",VLOOKUP($X146,Variable!$AC$3:$AH$100,3,0))</f>
        <v>-</v>
      </c>
      <c r="AA146" s="54" t="str">
        <f>IF($X146="","",VLOOKUP($X146,Variable!$AC$3:$AH$100,4,0))</f>
        <v>นธง-สธ.</v>
      </c>
      <c r="AB146" s="54" t="str">
        <f>IF($X146="","",VLOOKUP($X146,Variable!$AC$3:$AH$100,5,0))</f>
        <v>หก-สธ.</v>
      </c>
      <c r="AC146" s="54" t="str">
        <f>IF($X146="","",VLOOKUP($X146,Variable!$AC$3:$AH$100,6,0))</f>
        <v>อปฟ.</v>
      </c>
      <c r="AD146" s="109" t="s">
        <v>71</v>
      </c>
      <c r="AE146" s="54" t="str">
        <f t="shared" si="53"/>
        <v>หตต-ค</v>
      </c>
      <c r="AF146" s="54" t="str">
        <f t="shared" si="54"/>
        <v>หตต-ค</v>
      </c>
      <c r="AG146" s="54" t="str">
        <f t="shared" si="55"/>
        <v>กสป-ค.</v>
      </c>
      <c r="AH146" s="54" t="str">
        <f t="shared" si="56"/>
        <v>-</v>
      </c>
      <c r="AI146" s="54" t="str">
        <f t="shared" si="57"/>
        <v>อปฟ.</v>
      </c>
      <c r="AJ146" s="66" t="s">
        <v>71</v>
      </c>
      <c r="AK146" s="54" t="str">
        <f t="shared" si="58"/>
        <v>หตต-ค</v>
      </c>
      <c r="AL146" s="54" t="str">
        <f t="shared" si="59"/>
        <v>หตต-ค</v>
      </c>
      <c r="AM146" s="54" t="str">
        <f t="shared" si="60"/>
        <v>กสป-ค.</v>
      </c>
      <c r="AN146" s="54" t="str">
        <f t="shared" si="61"/>
        <v>-</v>
      </c>
      <c r="AO146" s="54" t="str">
        <f t="shared" si="62"/>
        <v>อปฟ.</v>
      </c>
      <c r="AP146" s="67" t="s">
        <v>883</v>
      </c>
      <c r="AQ146" s="68">
        <f t="shared" ca="1" si="31"/>
        <v>12.194520547945206</v>
      </c>
      <c r="AR146" s="64"/>
      <c r="AS146" s="75"/>
      <c r="AT146" s="64"/>
      <c r="AY146" s="71"/>
      <c r="BA146" s="10"/>
      <c r="BB146" s="10"/>
      <c r="BC146" s="10"/>
      <c r="BD146" s="10"/>
      <c r="BE146" s="72"/>
      <c r="BL146" s="51"/>
      <c r="BM146" s="51"/>
      <c r="BY146" s="10"/>
      <c r="CB146" s="73"/>
      <c r="CC146" s="10"/>
      <c r="CE146" s="10"/>
      <c r="CF146" s="10"/>
      <c r="CK146" s="74" t="s">
        <v>527</v>
      </c>
      <c r="CQ146" s="71"/>
    </row>
    <row r="147" spans="2:95" s="70" customFormat="1" ht="24" customHeight="1">
      <c r="B147" s="54">
        <v>141</v>
      </c>
      <c r="C147" s="55" t="s">
        <v>19</v>
      </c>
      <c r="D147" s="56" t="s">
        <v>230</v>
      </c>
      <c r="E147" s="56" t="s">
        <v>496</v>
      </c>
      <c r="F147" s="57" t="s">
        <v>884</v>
      </c>
      <c r="G147" s="58" t="s">
        <v>885</v>
      </c>
      <c r="H147" s="57">
        <v>1028583352</v>
      </c>
      <c r="I147" s="57" t="s">
        <v>235</v>
      </c>
      <c r="J147" s="57" t="s">
        <v>499</v>
      </c>
      <c r="K147" s="59" t="s">
        <v>886</v>
      </c>
      <c r="L147" s="60"/>
      <c r="M147" s="61">
        <v>8920</v>
      </c>
      <c r="N147" s="62" t="s">
        <v>14</v>
      </c>
      <c r="O147" s="62" t="s">
        <v>14</v>
      </c>
      <c r="P147" s="63" t="s">
        <v>14</v>
      </c>
      <c r="Q147" s="64"/>
      <c r="R147" s="63" t="s">
        <v>14</v>
      </c>
      <c r="S147" s="62" t="s">
        <v>14</v>
      </c>
      <c r="T147" s="64">
        <v>38370</v>
      </c>
      <c r="U147" s="62" t="s">
        <v>14</v>
      </c>
      <c r="V147" s="66" t="s">
        <v>887</v>
      </c>
      <c r="W147" s="64">
        <v>41120</v>
      </c>
      <c r="X147" s="66" t="s">
        <v>77</v>
      </c>
      <c r="Y147" s="54" t="str">
        <f>IF($X147="","",VLOOKUP($X147,Variable!$AC$3:$AH$100,2,0))</f>
        <v>วก.8</v>
      </c>
      <c r="Z147" s="54" t="str">
        <f>IF($X147="","",VLOOKUP($X147,Variable!$AC$3:$AH$100,3,0))</f>
        <v>-</v>
      </c>
      <c r="AA147" s="54" t="str">
        <f>IF($X147="","",VLOOKUP($X147,Variable!$AC$3:$AH$100,4,0))</f>
        <v>ส่วนกลาง อปฟ.</v>
      </c>
      <c r="AB147" s="54" t="str">
        <f>IF($X147="","",VLOOKUP($X147,Variable!$AC$3:$AH$100,5,0))</f>
        <v>-</v>
      </c>
      <c r="AC147" s="54" t="str">
        <f>IF($X147="","",VLOOKUP($X147,Variable!$AC$3:$AH$100,6,0))</f>
        <v>อปฟ.</v>
      </c>
      <c r="AD147" s="109" t="s">
        <v>71</v>
      </c>
      <c r="AE147" s="54" t="str">
        <f t="shared" si="53"/>
        <v>หตต-ค</v>
      </c>
      <c r="AF147" s="54" t="str">
        <f t="shared" si="54"/>
        <v>หตต-ค</v>
      </c>
      <c r="AG147" s="54" t="str">
        <f t="shared" si="55"/>
        <v>กสป-ค.</v>
      </c>
      <c r="AH147" s="54" t="str">
        <f t="shared" si="56"/>
        <v>-</v>
      </c>
      <c r="AI147" s="54" t="str">
        <f t="shared" si="57"/>
        <v>อปฟ.</v>
      </c>
      <c r="AJ147" s="66" t="s">
        <v>71</v>
      </c>
      <c r="AK147" s="54" t="str">
        <f t="shared" si="58"/>
        <v>หตต-ค</v>
      </c>
      <c r="AL147" s="54" t="str">
        <f t="shared" si="59"/>
        <v>หตต-ค</v>
      </c>
      <c r="AM147" s="54" t="str">
        <f t="shared" si="60"/>
        <v>กสป-ค.</v>
      </c>
      <c r="AN147" s="54" t="str">
        <f t="shared" si="61"/>
        <v>-</v>
      </c>
      <c r="AO147" s="54" t="str">
        <f t="shared" si="62"/>
        <v>อปฟ.</v>
      </c>
      <c r="AP147" s="67" t="s">
        <v>888</v>
      </c>
      <c r="AQ147" s="68">
        <f t="shared" ca="1" si="31"/>
        <v>8.3863013698630144</v>
      </c>
      <c r="AR147" s="64"/>
      <c r="AS147" s="75"/>
      <c r="AT147" s="64"/>
      <c r="AY147" s="71"/>
      <c r="BC147" s="72"/>
      <c r="BD147" s="72"/>
      <c r="BE147" s="72"/>
      <c r="BL147" s="51"/>
      <c r="BM147" s="51"/>
      <c r="CB147" s="73"/>
      <c r="CC147" s="10"/>
      <c r="CE147" s="10"/>
      <c r="CF147" s="10"/>
      <c r="CK147" s="77" t="s">
        <v>530</v>
      </c>
      <c r="CQ147" s="71"/>
    </row>
    <row r="148" spans="2:95" s="70" customFormat="1" ht="24" customHeight="1">
      <c r="B148" s="54">
        <v>142</v>
      </c>
      <c r="C148" s="55" t="s">
        <v>19</v>
      </c>
      <c r="D148" s="56" t="s">
        <v>230</v>
      </c>
      <c r="E148" s="56" t="s">
        <v>496</v>
      </c>
      <c r="F148" s="57" t="s">
        <v>889</v>
      </c>
      <c r="G148" s="58" t="s">
        <v>885</v>
      </c>
      <c r="H148" s="57">
        <v>1028583360</v>
      </c>
      <c r="I148" s="57" t="s">
        <v>235</v>
      </c>
      <c r="J148" s="57" t="s">
        <v>499</v>
      </c>
      <c r="K148" s="59" t="s">
        <v>886</v>
      </c>
      <c r="L148" s="60"/>
      <c r="M148" s="61">
        <v>8920</v>
      </c>
      <c r="N148" s="62" t="s">
        <v>14</v>
      </c>
      <c r="O148" s="62" t="s">
        <v>14</v>
      </c>
      <c r="P148" s="63" t="s">
        <v>14</v>
      </c>
      <c r="Q148" s="64"/>
      <c r="R148" s="63" t="s">
        <v>14</v>
      </c>
      <c r="S148" s="62" t="s">
        <v>14</v>
      </c>
      <c r="T148" s="64">
        <v>38370</v>
      </c>
      <c r="U148" s="62" t="s">
        <v>14</v>
      </c>
      <c r="V148" s="66" t="s">
        <v>890</v>
      </c>
      <c r="W148" s="64">
        <v>41120</v>
      </c>
      <c r="X148" s="66" t="s">
        <v>77</v>
      </c>
      <c r="Y148" s="54" t="str">
        <f>IF($X148="","",VLOOKUP($X148,Variable!$AC$3:$AH$100,2,0))</f>
        <v>วก.8</v>
      </c>
      <c r="Z148" s="54" t="str">
        <f>IF($X148="","",VLOOKUP($X148,Variable!$AC$3:$AH$100,3,0))</f>
        <v>-</v>
      </c>
      <c r="AA148" s="54" t="str">
        <f>IF($X148="","",VLOOKUP($X148,Variable!$AC$3:$AH$100,4,0))</f>
        <v>ส่วนกลาง อปฟ.</v>
      </c>
      <c r="AB148" s="54" t="str">
        <f>IF($X148="","",VLOOKUP($X148,Variable!$AC$3:$AH$100,5,0))</f>
        <v>-</v>
      </c>
      <c r="AC148" s="54" t="str">
        <f>IF($X148="","",VLOOKUP($X148,Variable!$AC$3:$AH$100,6,0))</f>
        <v>อปฟ.</v>
      </c>
      <c r="AD148" s="109" t="s">
        <v>71</v>
      </c>
      <c r="AE148" s="54" t="str">
        <f t="shared" si="53"/>
        <v>หตต-ค</v>
      </c>
      <c r="AF148" s="54" t="str">
        <f t="shared" si="54"/>
        <v>หตต-ค</v>
      </c>
      <c r="AG148" s="54" t="str">
        <f t="shared" si="55"/>
        <v>กสป-ค.</v>
      </c>
      <c r="AH148" s="54" t="str">
        <f t="shared" si="56"/>
        <v>-</v>
      </c>
      <c r="AI148" s="54" t="str">
        <f t="shared" si="57"/>
        <v>อปฟ.</v>
      </c>
      <c r="AJ148" s="66" t="s">
        <v>71</v>
      </c>
      <c r="AK148" s="54" t="str">
        <f t="shared" si="58"/>
        <v>หตต-ค</v>
      </c>
      <c r="AL148" s="54" t="str">
        <f t="shared" si="59"/>
        <v>หตต-ค</v>
      </c>
      <c r="AM148" s="54" t="str">
        <f t="shared" si="60"/>
        <v>กสป-ค.</v>
      </c>
      <c r="AN148" s="54" t="str">
        <f t="shared" si="61"/>
        <v>-</v>
      </c>
      <c r="AO148" s="54" t="str">
        <f t="shared" si="62"/>
        <v>อปฟ.</v>
      </c>
      <c r="AP148" s="67" t="s">
        <v>891</v>
      </c>
      <c r="AQ148" s="68">
        <f t="shared" ca="1" si="31"/>
        <v>8.3863013698630144</v>
      </c>
      <c r="AR148" s="64"/>
      <c r="AS148" s="75"/>
      <c r="AT148" s="64"/>
      <c r="AY148" s="71"/>
      <c r="BC148" s="72"/>
      <c r="BD148" s="72"/>
      <c r="BE148" s="72"/>
      <c r="BL148" s="51"/>
      <c r="BM148" s="51"/>
      <c r="BY148" s="10"/>
      <c r="CB148" s="73"/>
      <c r="CC148" s="10"/>
      <c r="CE148" s="10"/>
      <c r="CF148" s="10"/>
      <c r="CK148" s="74" t="s">
        <v>884</v>
      </c>
      <c r="CQ148" s="71"/>
    </row>
    <row r="149" spans="2:95" s="70" customFormat="1" ht="24" customHeight="1">
      <c r="B149" s="54">
        <v>143</v>
      </c>
      <c r="C149" s="55" t="s">
        <v>19</v>
      </c>
      <c r="D149" s="56" t="s">
        <v>230</v>
      </c>
      <c r="E149" s="56" t="s">
        <v>496</v>
      </c>
      <c r="F149" s="57" t="s">
        <v>892</v>
      </c>
      <c r="G149" s="58" t="s">
        <v>885</v>
      </c>
      <c r="H149" s="57">
        <v>1028583388</v>
      </c>
      <c r="I149" s="57" t="s">
        <v>235</v>
      </c>
      <c r="J149" s="57" t="s">
        <v>499</v>
      </c>
      <c r="K149" s="59" t="s">
        <v>886</v>
      </c>
      <c r="L149" s="60"/>
      <c r="M149" s="61">
        <v>8920</v>
      </c>
      <c r="N149" s="62" t="s">
        <v>14</v>
      </c>
      <c r="O149" s="62" t="s">
        <v>14</v>
      </c>
      <c r="P149" s="63" t="s">
        <v>14</v>
      </c>
      <c r="Q149" s="64"/>
      <c r="R149" s="63" t="s">
        <v>14</v>
      </c>
      <c r="S149" s="62" t="s">
        <v>14</v>
      </c>
      <c r="T149" s="64">
        <v>38370</v>
      </c>
      <c r="U149" s="62" t="s">
        <v>14</v>
      </c>
      <c r="V149" s="66" t="s">
        <v>893</v>
      </c>
      <c r="W149" s="64">
        <v>41120</v>
      </c>
      <c r="X149" s="66" t="s">
        <v>77</v>
      </c>
      <c r="Y149" s="54" t="str">
        <f>IF($X149="","",VLOOKUP($X149,Variable!$AC$3:$AH$100,2,0))</f>
        <v>วก.8</v>
      </c>
      <c r="Z149" s="54" t="str">
        <f>IF($X149="","",VLOOKUP($X149,Variable!$AC$3:$AH$100,3,0))</f>
        <v>-</v>
      </c>
      <c r="AA149" s="54" t="str">
        <f>IF($X149="","",VLOOKUP($X149,Variable!$AC$3:$AH$100,4,0))</f>
        <v>ส่วนกลาง อปฟ.</v>
      </c>
      <c r="AB149" s="54" t="str">
        <f>IF($X149="","",VLOOKUP($X149,Variable!$AC$3:$AH$100,5,0))</f>
        <v>-</v>
      </c>
      <c r="AC149" s="54" t="str">
        <f>IF($X149="","",VLOOKUP($X149,Variable!$AC$3:$AH$100,6,0))</f>
        <v>อปฟ.</v>
      </c>
      <c r="AD149" s="109" t="s">
        <v>71</v>
      </c>
      <c r="AE149" s="54" t="str">
        <f t="shared" si="53"/>
        <v>หตต-ค</v>
      </c>
      <c r="AF149" s="54" t="str">
        <f t="shared" si="54"/>
        <v>หตต-ค</v>
      </c>
      <c r="AG149" s="54" t="str">
        <f t="shared" si="55"/>
        <v>กสป-ค.</v>
      </c>
      <c r="AH149" s="54" t="str">
        <f t="shared" si="56"/>
        <v>-</v>
      </c>
      <c r="AI149" s="54" t="str">
        <f t="shared" si="57"/>
        <v>อปฟ.</v>
      </c>
      <c r="AJ149" s="66" t="s">
        <v>71</v>
      </c>
      <c r="AK149" s="54" t="str">
        <f t="shared" si="58"/>
        <v>หตต-ค</v>
      </c>
      <c r="AL149" s="54" t="str">
        <f t="shared" si="59"/>
        <v>หตต-ค</v>
      </c>
      <c r="AM149" s="54" t="str">
        <f t="shared" si="60"/>
        <v>กสป-ค.</v>
      </c>
      <c r="AN149" s="54" t="str">
        <f t="shared" si="61"/>
        <v>-</v>
      </c>
      <c r="AO149" s="54" t="str">
        <f t="shared" si="62"/>
        <v>อปฟ.</v>
      </c>
      <c r="AP149" s="67" t="s">
        <v>894</v>
      </c>
      <c r="AQ149" s="68">
        <f t="shared" ca="1" si="31"/>
        <v>8.3863013698630144</v>
      </c>
      <c r="AR149" s="64"/>
      <c r="AS149" s="75"/>
      <c r="AT149" s="64"/>
      <c r="AY149" s="71"/>
      <c r="BC149" s="72"/>
      <c r="BD149" s="72"/>
      <c r="BE149" s="72"/>
      <c r="BL149" s="51"/>
      <c r="BM149" s="51"/>
      <c r="BY149" s="10"/>
      <c r="CB149" s="73"/>
      <c r="CC149" s="10"/>
      <c r="CE149" s="10"/>
      <c r="CF149" s="10"/>
      <c r="CK149" s="74" t="s">
        <v>889</v>
      </c>
      <c r="CQ149" s="71"/>
    </row>
    <row r="150" spans="2:95" s="70" customFormat="1" ht="24" customHeight="1">
      <c r="B150" s="54">
        <v>144</v>
      </c>
      <c r="C150" s="55" t="s">
        <v>19</v>
      </c>
      <c r="D150" s="56" t="s">
        <v>230</v>
      </c>
      <c r="E150" s="56" t="s">
        <v>496</v>
      </c>
      <c r="F150" s="57" t="s">
        <v>895</v>
      </c>
      <c r="G150" s="58" t="s">
        <v>885</v>
      </c>
      <c r="H150" s="57">
        <v>1028583412</v>
      </c>
      <c r="I150" s="57" t="s">
        <v>235</v>
      </c>
      <c r="J150" s="57" t="s">
        <v>499</v>
      </c>
      <c r="K150" s="59" t="s">
        <v>886</v>
      </c>
      <c r="L150" s="60"/>
      <c r="M150" s="61">
        <v>8920</v>
      </c>
      <c r="N150" s="62" t="s">
        <v>14</v>
      </c>
      <c r="O150" s="62" t="s">
        <v>14</v>
      </c>
      <c r="P150" s="63" t="s">
        <v>14</v>
      </c>
      <c r="Q150" s="64"/>
      <c r="R150" s="63" t="s">
        <v>14</v>
      </c>
      <c r="S150" s="62" t="s">
        <v>14</v>
      </c>
      <c r="T150" s="64">
        <v>38370</v>
      </c>
      <c r="U150" s="62" t="s">
        <v>14</v>
      </c>
      <c r="V150" s="66" t="s">
        <v>896</v>
      </c>
      <c r="W150" s="64">
        <v>41120</v>
      </c>
      <c r="X150" s="66" t="s">
        <v>77</v>
      </c>
      <c r="Y150" s="54" t="str">
        <f>IF($X150="","",VLOOKUP($X150,Variable!$AC$3:$AH$100,2,0))</f>
        <v>วก.8</v>
      </c>
      <c r="Z150" s="54" t="str">
        <f>IF($X150="","",VLOOKUP($X150,Variable!$AC$3:$AH$100,3,0))</f>
        <v>-</v>
      </c>
      <c r="AA150" s="54" t="str">
        <f>IF($X150="","",VLOOKUP($X150,Variable!$AC$3:$AH$100,4,0))</f>
        <v>ส่วนกลาง อปฟ.</v>
      </c>
      <c r="AB150" s="54" t="str">
        <f>IF($X150="","",VLOOKUP($X150,Variable!$AC$3:$AH$100,5,0))</f>
        <v>-</v>
      </c>
      <c r="AC150" s="54" t="str">
        <f>IF($X150="","",VLOOKUP($X150,Variable!$AC$3:$AH$100,6,0))</f>
        <v>อปฟ.</v>
      </c>
      <c r="AD150" s="109" t="s">
        <v>71</v>
      </c>
      <c r="AE150" s="54" t="str">
        <f t="shared" si="53"/>
        <v>หตต-ค</v>
      </c>
      <c r="AF150" s="54" t="str">
        <f t="shared" si="54"/>
        <v>หตต-ค</v>
      </c>
      <c r="AG150" s="54" t="str">
        <f t="shared" si="55"/>
        <v>กสป-ค.</v>
      </c>
      <c r="AH150" s="54" t="str">
        <f t="shared" si="56"/>
        <v>-</v>
      </c>
      <c r="AI150" s="54" t="str">
        <f t="shared" si="57"/>
        <v>อปฟ.</v>
      </c>
      <c r="AJ150" s="66" t="s">
        <v>71</v>
      </c>
      <c r="AK150" s="54" t="str">
        <f t="shared" si="58"/>
        <v>หตต-ค</v>
      </c>
      <c r="AL150" s="54" t="str">
        <f t="shared" si="59"/>
        <v>หตต-ค</v>
      </c>
      <c r="AM150" s="54" t="str">
        <f t="shared" si="60"/>
        <v>กสป-ค.</v>
      </c>
      <c r="AN150" s="54" t="str">
        <f t="shared" si="61"/>
        <v>-</v>
      </c>
      <c r="AO150" s="54" t="str">
        <f t="shared" si="62"/>
        <v>อปฟ.</v>
      </c>
      <c r="AP150" s="67" t="s">
        <v>897</v>
      </c>
      <c r="AQ150" s="68">
        <f t="shared" ca="1" si="31"/>
        <v>8.3863013698630144</v>
      </c>
      <c r="AR150" s="64"/>
      <c r="AS150" s="75"/>
      <c r="AT150" s="64"/>
      <c r="AY150" s="71"/>
      <c r="BC150" s="72"/>
      <c r="BD150" s="72"/>
      <c r="BE150" s="72"/>
      <c r="BL150" s="51"/>
      <c r="BM150" s="51"/>
      <c r="CB150" s="73"/>
      <c r="CC150" s="10"/>
      <c r="CE150" s="10"/>
      <c r="CF150" s="10"/>
      <c r="CK150" s="74" t="s">
        <v>892</v>
      </c>
      <c r="CQ150" s="71"/>
    </row>
    <row r="151" spans="2:95" s="70" customFormat="1" ht="24" customHeight="1">
      <c r="B151" s="54">
        <v>145</v>
      </c>
      <c r="C151" s="55" t="s">
        <v>19</v>
      </c>
      <c r="D151" s="56" t="s">
        <v>230</v>
      </c>
      <c r="E151" s="56" t="s">
        <v>496</v>
      </c>
      <c r="F151" s="57" t="s">
        <v>898</v>
      </c>
      <c r="G151" s="58" t="s">
        <v>885</v>
      </c>
      <c r="H151" s="57">
        <v>1028583488</v>
      </c>
      <c r="I151" s="57" t="s">
        <v>235</v>
      </c>
      <c r="J151" s="57" t="s">
        <v>499</v>
      </c>
      <c r="K151" s="59" t="s">
        <v>886</v>
      </c>
      <c r="L151" s="60"/>
      <c r="M151" s="61">
        <v>8920</v>
      </c>
      <c r="N151" s="62" t="s">
        <v>14</v>
      </c>
      <c r="O151" s="62" t="s">
        <v>14</v>
      </c>
      <c r="P151" s="63" t="s">
        <v>14</v>
      </c>
      <c r="Q151" s="64"/>
      <c r="R151" s="63" t="s">
        <v>14</v>
      </c>
      <c r="S151" s="62" t="s">
        <v>14</v>
      </c>
      <c r="T151" s="64">
        <v>38370</v>
      </c>
      <c r="U151" s="62" t="s">
        <v>14</v>
      </c>
      <c r="V151" s="66" t="s">
        <v>899</v>
      </c>
      <c r="W151" s="64">
        <v>41120</v>
      </c>
      <c r="X151" s="66" t="s">
        <v>77</v>
      </c>
      <c r="Y151" s="54" t="str">
        <f>IF($X151="","",VLOOKUP($X151,Variable!$AC$3:$AH$100,2,0))</f>
        <v>วก.8</v>
      </c>
      <c r="Z151" s="54" t="str">
        <f>IF($X151="","",VLOOKUP($X151,Variable!$AC$3:$AH$100,3,0))</f>
        <v>-</v>
      </c>
      <c r="AA151" s="54" t="str">
        <f>IF($X151="","",VLOOKUP($X151,Variable!$AC$3:$AH$100,4,0))</f>
        <v>ส่วนกลาง อปฟ.</v>
      </c>
      <c r="AB151" s="54" t="str">
        <f>IF($X151="","",VLOOKUP($X151,Variable!$AC$3:$AH$100,5,0))</f>
        <v>-</v>
      </c>
      <c r="AC151" s="54" t="str">
        <f>IF($X151="","",VLOOKUP($X151,Variable!$AC$3:$AH$100,6,0))</f>
        <v>อปฟ.</v>
      </c>
      <c r="AD151" s="109" t="s">
        <v>71</v>
      </c>
      <c r="AE151" s="54" t="str">
        <f t="shared" si="53"/>
        <v>หตต-ค</v>
      </c>
      <c r="AF151" s="54" t="str">
        <f t="shared" si="54"/>
        <v>หตต-ค</v>
      </c>
      <c r="AG151" s="54" t="str">
        <f t="shared" si="55"/>
        <v>กสป-ค.</v>
      </c>
      <c r="AH151" s="54" t="str">
        <f t="shared" si="56"/>
        <v>-</v>
      </c>
      <c r="AI151" s="54" t="str">
        <f t="shared" si="57"/>
        <v>อปฟ.</v>
      </c>
      <c r="AJ151" s="66" t="s">
        <v>71</v>
      </c>
      <c r="AK151" s="54" t="str">
        <f t="shared" si="58"/>
        <v>หตต-ค</v>
      </c>
      <c r="AL151" s="54" t="str">
        <f t="shared" si="59"/>
        <v>หตต-ค</v>
      </c>
      <c r="AM151" s="54" t="str">
        <f t="shared" si="60"/>
        <v>กสป-ค.</v>
      </c>
      <c r="AN151" s="54" t="str">
        <f t="shared" si="61"/>
        <v>-</v>
      </c>
      <c r="AO151" s="54" t="str">
        <f t="shared" si="62"/>
        <v>อปฟ.</v>
      </c>
      <c r="AP151" s="67" t="s">
        <v>900</v>
      </c>
      <c r="AQ151" s="68">
        <f t="shared" ca="1" si="31"/>
        <v>8.3863013698630144</v>
      </c>
      <c r="AR151" s="64"/>
      <c r="AS151" s="75"/>
      <c r="AT151" s="64"/>
      <c r="AY151" s="71"/>
      <c r="BC151" s="72"/>
      <c r="BD151" s="72"/>
      <c r="BE151" s="72"/>
      <c r="BL151" s="51"/>
      <c r="BM151" s="51"/>
      <c r="CB151" s="73"/>
      <c r="CC151" s="10"/>
      <c r="CE151" s="10"/>
      <c r="CF151" s="10"/>
      <c r="CK151" s="74" t="s">
        <v>895</v>
      </c>
      <c r="CQ151" s="71"/>
    </row>
    <row r="152" spans="2:95" s="70" customFormat="1" ht="24" customHeight="1">
      <c r="B152" s="54">
        <v>146</v>
      </c>
      <c r="C152" s="55" t="s">
        <v>19</v>
      </c>
      <c r="D152" s="56" t="s">
        <v>230</v>
      </c>
      <c r="E152" s="56" t="s">
        <v>496</v>
      </c>
      <c r="F152" s="57" t="s">
        <v>901</v>
      </c>
      <c r="G152" s="58" t="s">
        <v>885</v>
      </c>
      <c r="H152" s="57">
        <v>1028583560</v>
      </c>
      <c r="I152" s="57" t="s">
        <v>235</v>
      </c>
      <c r="J152" s="57" t="s">
        <v>499</v>
      </c>
      <c r="K152" s="59" t="s">
        <v>886</v>
      </c>
      <c r="L152" s="60"/>
      <c r="M152" s="61">
        <v>8920</v>
      </c>
      <c r="N152" s="62" t="s">
        <v>14</v>
      </c>
      <c r="O152" s="62" t="s">
        <v>14</v>
      </c>
      <c r="P152" s="63" t="s">
        <v>14</v>
      </c>
      <c r="Q152" s="64"/>
      <c r="R152" s="63" t="s">
        <v>14</v>
      </c>
      <c r="S152" s="62" t="s">
        <v>14</v>
      </c>
      <c r="T152" s="64">
        <v>38370</v>
      </c>
      <c r="U152" s="62" t="s">
        <v>14</v>
      </c>
      <c r="V152" s="66" t="s">
        <v>902</v>
      </c>
      <c r="W152" s="64">
        <v>41120</v>
      </c>
      <c r="X152" s="66" t="s">
        <v>77</v>
      </c>
      <c r="Y152" s="54" t="str">
        <f>IF($X152="","",VLOOKUP($X152,Variable!$AC$3:$AH$100,2,0))</f>
        <v>วก.8</v>
      </c>
      <c r="Z152" s="54" t="str">
        <f>IF($X152="","",VLOOKUP($X152,Variable!$AC$3:$AH$100,3,0))</f>
        <v>-</v>
      </c>
      <c r="AA152" s="54" t="str">
        <f>IF($X152="","",VLOOKUP($X152,Variable!$AC$3:$AH$100,4,0))</f>
        <v>ส่วนกลาง อปฟ.</v>
      </c>
      <c r="AB152" s="54" t="str">
        <f>IF($X152="","",VLOOKUP($X152,Variable!$AC$3:$AH$100,5,0))</f>
        <v>-</v>
      </c>
      <c r="AC152" s="54" t="str">
        <f>IF($X152="","",VLOOKUP($X152,Variable!$AC$3:$AH$100,6,0))</f>
        <v>อปฟ.</v>
      </c>
      <c r="AD152" s="109" t="s">
        <v>71</v>
      </c>
      <c r="AE152" s="54" t="str">
        <f t="shared" si="53"/>
        <v>หตต-ค</v>
      </c>
      <c r="AF152" s="54" t="str">
        <f t="shared" si="54"/>
        <v>หตต-ค</v>
      </c>
      <c r="AG152" s="54" t="str">
        <f t="shared" si="55"/>
        <v>กสป-ค.</v>
      </c>
      <c r="AH152" s="54" t="str">
        <f t="shared" si="56"/>
        <v>-</v>
      </c>
      <c r="AI152" s="54" t="str">
        <f t="shared" si="57"/>
        <v>อปฟ.</v>
      </c>
      <c r="AJ152" s="66" t="s">
        <v>71</v>
      </c>
      <c r="AK152" s="54" t="str">
        <f t="shared" si="58"/>
        <v>หตต-ค</v>
      </c>
      <c r="AL152" s="54" t="str">
        <f t="shared" si="59"/>
        <v>หตต-ค</v>
      </c>
      <c r="AM152" s="54" t="str">
        <f t="shared" si="60"/>
        <v>กสป-ค.</v>
      </c>
      <c r="AN152" s="54" t="str">
        <f t="shared" si="61"/>
        <v>-</v>
      </c>
      <c r="AO152" s="54" t="str">
        <f t="shared" si="62"/>
        <v>อปฟ.</v>
      </c>
      <c r="AP152" s="67" t="s">
        <v>903</v>
      </c>
      <c r="AQ152" s="68">
        <f t="shared" ca="1" si="31"/>
        <v>8.3863013698630144</v>
      </c>
      <c r="AR152" s="64"/>
      <c r="AS152" s="75"/>
      <c r="AT152" s="64"/>
      <c r="AY152" s="71"/>
      <c r="BC152" s="72"/>
      <c r="BD152" s="72"/>
      <c r="BE152" s="72"/>
      <c r="BL152" s="51"/>
      <c r="BM152" s="51"/>
      <c r="BY152" s="10"/>
      <c r="CB152" s="73"/>
      <c r="CC152" s="10"/>
      <c r="CE152" s="10"/>
      <c r="CF152" s="10"/>
      <c r="CK152" s="74" t="s">
        <v>898</v>
      </c>
      <c r="CQ152" s="71"/>
    </row>
    <row r="153" spans="2:95" s="70" customFormat="1" ht="24" customHeight="1">
      <c r="B153" s="54">
        <v>147</v>
      </c>
      <c r="C153" s="55" t="s">
        <v>19</v>
      </c>
      <c r="D153" s="56" t="s">
        <v>230</v>
      </c>
      <c r="E153" s="56" t="s">
        <v>496</v>
      </c>
      <c r="F153" s="57" t="s">
        <v>904</v>
      </c>
      <c r="G153" s="58" t="s">
        <v>885</v>
      </c>
      <c r="H153" s="57">
        <v>1028583594</v>
      </c>
      <c r="I153" s="57" t="s">
        <v>235</v>
      </c>
      <c r="J153" s="57" t="s">
        <v>499</v>
      </c>
      <c r="K153" s="59" t="s">
        <v>886</v>
      </c>
      <c r="L153" s="60"/>
      <c r="M153" s="61">
        <v>8920</v>
      </c>
      <c r="N153" s="62" t="s">
        <v>14</v>
      </c>
      <c r="O153" s="62" t="s">
        <v>14</v>
      </c>
      <c r="P153" s="63" t="s">
        <v>14</v>
      </c>
      <c r="Q153" s="64"/>
      <c r="R153" s="63" t="s">
        <v>14</v>
      </c>
      <c r="S153" s="62" t="s">
        <v>14</v>
      </c>
      <c r="T153" s="64">
        <v>38370</v>
      </c>
      <c r="U153" s="62" t="s">
        <v>14</v>
      </c>
      <c r="V153" s="66" t="s">
        <v>905</v>
      </c>
      <c r="W153" s="64">
        <v>40724</v>
      </c>
      <c r="X153" s="66" t="s">
        <v>77</v>
      </c>
      <c r="Y153" s="54" t="str">
        <f>IF($X153="","",VLOOKUP($X153,Variable!$AC$3:$AH$100,2,0))</f>
        <v>วก.8</v>
      </c>
      <c r="Z153" s="54" t="str">
        <f>IF($X153="","",VLOOKUP($X153,Variable!$AC$3:$AH$100,3,0))</f>
        <v>-</v>
      </c>
      <c r="AA153" s="54" t="str">
        <f>IF($X153="","",VLOOKUP($X153,Variable!$AC$3:$AH$100,4,0))</f>
        <v>ส่วนกลาง อปฟ.</v>
      </c>
      <c r="AB153" s="54" t="str">
        <f>IF($X153="","",VLOOKUP($X153,Variable!$AC$3:$AH$100,5,0))</f>
        <v>-</v>
      </c>
      <c r="AC153" s="54" t="str">
        <f>IF($X153="","",VLOOKUP($X153,Variable!$AC$3:$AH$100,6,0))</f>
        <v>อปฟ.</v>
      </c>
      <c r="AD153" s="109" t="s">
        <v>71</v>
      </c>
      <c r="AE153" s="54" t="str">
        <f t="shared" si="53"/>
        <v>หตต-ค</v>
      </c>
      <c r="AF153" s="54" t="str">
        <f t="shared" si="54"/>
        <v>หตต-ค</v>
      </c>
      <c r="AG153" s="54" t="str">
        <f t="shared" si="55"/>
        <v>กสป-ค.</v>
      </c>
      <c r="AH153" s="54" t="str">
        <f t="shared" si="56"/>
        <v>-</v>
      </c>
      <c r="AI153" s="54" t="str">
        <f t="shared" si="57"/>
        <v>อปฟ.</v>
      </c>
      <c r="AJ153" s="66" t="s">
        <v>71</v>
      </c>
      <c r="AK153" s="54" t="str">
        <f t="shared" si="58"/>
        <v>หตต-ค</v>
      </c>
      <c r="AL153" s="54" t="str">
        <f t="shared" si="59"/>
        <v>หตต-ค</v>
      </c>
      <c r="AM153" s="54" t="str">
        <f t="shared" si="60"/>
        <v>กสป-ค.</v>
      </c>
      <c r="AN153" s="54" t="str">
        <f t="shared" si="61"/>
        <v>-</v>
      </c>
      <c r="AO153" s="54" t="str">
        <f t="shared" si="62"/>
        <v>อปฟ.</v>
      </c>
      <c r="AP153" s="67" t="s">
        <v>906</v>
      </c>
      <c r="AQ153" s="68">
        <f t="shared" ca="1" si="31"/>
        <v>8.3863013698630144</v>
      </c>
      <c r="AR153" s="64"/>
      <c r="AS153" s="75"/>
      <c r="AT153" s="64"/>
      <c r="AY153" s="71"/>
      <c r="BC153" s="72"/>
      <c r="BD153" s="72"/>
      <c r="BE153" s="72"/>
      <c r="BL153" s="51"/>
      <c r="BM153" s="51"/>
      <c r="BY153" s="10"/>
      <c r="CB153" s="73"/>
      <c r="CC153" s="10"/>
      <c r="CE153" s="10"/>
      <c r="CF153" s="10"/>
      <c r="CK153" s="74" t="s">
        <v>533</v>
      </c>
      <c r="CQ153" s="71"/>
    </row>
    <row r="154" spans="2:95" s="70" customFormat="1" ht="24" customHeight="1">
      <c r="B154" s="54">
        <v>148</v>
      </c>
      <c r="C154" s="55" t="s">
        <v>19</v>
      </c>
      <c r="D154" s="56" t="s">
        <v>230</v>
      </c>
      <c r="E154" s="56" t="s">
        <v>496</v>
      </c>
      <c r="F154" s="57" t="s">
        <v>907</v>
      </c>
      <c r="G154" s="58" t="s">
        <v>498</v>
      </c>
      <c r="H154" s="57">
        <v>1028583434</v>
      </c>
      <c r="I154" s="57" t="s">
        <v>235</v>
      </c>
      <c r="J154" s="57" t="s">
        <v>499</v>
      </c>
      <c r="K154" s="59" t="s">
        <v>500</v>
      </c>
      <c r="L154" s="60"/>
      <c r="M154" s="61">
        <v>8920</v>
      </c>
      <c r="N154" s="62" t="s">
        <v>14</v>
      </c>
      <c r="O154" s="62" t="s">
        <v>14</v>
      </c>
      <c r="P154" s="63" t="s">
        <v>14</v>
      </c>
      <c r="Q154" s="64"/>
      <c r="R154" s="63" t="s">
        <v>14</v>
      </c>
      <c r="S154" s="62" t="s">
        <v>14</v>
      </c>
      <c r="T154" s="64">
        <v>36980</v>
      </c>
      <c r="U154" s="62" t="s">
        <v>14</v>
      </c>
      <c r="V154" s="66" t="s">
        <v>908</v>
      </c>
      <c r="W154" s="64">
        <v>40724</v>
      </c>
      <c r="X154" s="66" t="s">
        <v>42</v>
      </c>
      <c r="Y154" s="54" t="str">
        <f>IF($X154="","",VLOOKUP($X154,Variable!$AC$3:$AH$100,2,0))</f>
        <v>นธง-สธ.</v>
      </c>
      <c r="Z154" s="54" t="str">
        <f>IF($X154="","",VLOOKUP($X154,Variable!$AC$3:$AH$100,3,0))</f>
        <v>-</v>
      </c>
      <c r="AA154" s="54" t="str">
        <f>IF($X154="","",VLOOKUP($X154,Variable!$AC$3:$AH$100,4,0))</f>
        <v>นธง-สธ.</v>
      </c>
      <c r="AB154" s="54" t="str">
        <f>IF($X154="","",VLOOKUP($X154,Variable!$AC$3:$AH$100,5,0))</f>
        <v>หก-สธ.</v>
      </c>
      <c r="AC154" s="54" t="str">
        <f>IF($X154="","",VLOOKUP($X154,Variable!$AC$3:$AH$100,6,0))</f>
        <v>อปฟ.</v>
      </c>
      <c r="AD154" s="109" t="s">
        <v>71</v>
      </c>
      <c r="AE154" s="54" t="str">
        <f t="shared" si="53"/>
        <v>หตต-ค</v>
      </c>
      <c r="AF154" s="54" t="str">
        <f t="shared" si="54"/>
        <v>หตต-ค</v>
      </c>
      <c r="AG154" s="54" t="str">
        <f t="shared" si="55"/>
        <v>กสป-ค.</v>
      </c>
      <c r="AH154" s="54" t="str">
        <f t="shared" si="56"/>
        <v>-</v>
      </c>
      <c r="AI154" s="54" t="str">
        <f t="shared" si="57"/>
        <v>อปฟ.</v>
      </c>
      <c r="AJ154" s="66" t="s">
        <v>71</v>
      </c>
      <c r="AK154" s="54" t="str">
        <f t="shared" si="58"/>
        <v>หตต-ค</v>
      </c>
      <c r="AL154" s="54" t="str">
        <f t="shared" si="59"/>
        <v>หตต-ค</v>
      </c>
      <c r="AM154" s="54" t="str">
        <f t="shared" si="60"/>
        <v>กสป-ค.</v>
      </c>
      <c r="AN154" s="54" t="str">
        <f t="shared" si="61"/>
        <v>-</v>
      </c>
      <c r="AO154" s="54" t="str">
        <f t="shared" si="62"/>
        <v>อปฟ.</v>
      </c>
      <c r="AP154" s="67" t="s">
        <v>909</v>
      </c>
      <c r="AQ154" s="68">
        <f t="shared" ref="AQ154:AQ217" ca="1" si="63">IF(T154=0,"ไม่มีวันที่รับพัสดุ",(TODAY()-T154)/365)</f>
        <v>12.194520547945206</v>
      </c>
      <c r="AR154" s="64"/>
      <c r="AS154" s="75"/>
      <c r="AT154" s="64"/>
      <c r="AY154" s="71"/>
      <c r="BA154" s="10"/>
      <c r="BB154" s="10"/>
      <c r="BC154" s="10"/>
      <c r="BD154" s="10"/>
      <c r="BE154" s="72"/>
      <c r="BL154" s="51"/>
      <c r="BM154" s="51"/>
      <c r="BY154" s="10"/>
      <c r="CB154" s="73"/>
      <c r="CC154" s="10"/>
      <c r="CE154" s="10"/>
      <c r="CF154" s="10"/>
      <c r="CK154" s="74" t="s">
        <v>536</v>
      </c>
      <c r="CQ154" s="71"/>
    </row>
    <row r="155" spans="2:95" s="70" customFormat="1" ht="24" customHeight="1">
      <c r="B155" s="54">
        <v>149</v>
      </c>
      <c r="C155" s="55" t="s">
        <v>19</v>
      </c>
      <c r="D155" s="56" t="s">
        <v>230</v>
      </c>
      <c r="E155" s="56" t="s">
        <v>496</v>
      </c>
      <c r="F155" s="57" t="s">
        <v>910</v>
      </c>
      <c r="G155" s="58" t="s">
        <v>498</v>
      </c>
      <c r="H155" s="57">
        <v>1028583585</v>
      </c>
      <c r="I155" s="57" t="s">
        <v>235</v>
      </c>
      <c r="J155" s="57" t="s">
        <v>911</v>
      </c>
      <c r="K155" s="59" t="s">
        <v>500</v>
      </c>
      <c r="L155" s="60"/>
      <c r="M155" s="61">
        <v>8920</v>
      </c>
      <c r="N155" s="62" t="s">
        <v>14</v>
      </c>
      <c r="O155" s="62" t="s">
        <v>14</v>
      </c>
      <c r="P155" s="63" t="s">
        <v>14</v>
      </c>
      <c r="Q155" s="64"/>
      <c r="R155" s="63" t="s">
        <v>14</v>
      </c>
      <c r="S155" s="62" t="s">
        <v>14</v>
      </c>
      <c r="T155" s="64">
        <v>36980</v>
      </c>
      <c r="U155" s="62" t="s">
        <v>14</v>
      </c>
      <c r="V155" s="66" t="s">
        <v>912</v>
      </c>
      <c r="W155" s="64">
        <v>40724</v>
      </c>
      <c r="X155" s="66" t="s">
        <v>42</v>
      </c>
      <c r="Y155" s="54" t="str">
        <f>IF($X155="","",VLOOKUP($X155,Variable!$AC$3:$AH$100,2,0))</f>
        <v>นธง-สธ.</v>
      </c>
      <c r="Z155" s="54" t="str">
        <f>IF($X155="","",VLOOKUP($X155,Variable!$AC$3:$AH$100,3,0))</f>
        <v>-</v>
      </c>
      <c r="AA155" s="54" t="str">
        <f>IF($X155="","",VLOOKUP($X155,Variable!$AC$3:$AH$100,4,0))</f>
        <v>นธง-สธ.</v>
      </c>
      <c r="AB155" s="54" t="str">
        <f>IF($X155="","",VLOOKUP($X155,Variable!$AC$3:$AH$100,5,0))</f>
        <v>หก-สธ.</v>
      </c>
      <c r="AC155" s="54" t="str">
        <f>IF($X155="","",VLOOKUP($X155,Variable!$AC$3:$AH$100,6,0))</f>
        <v>อปฟ.</v>
      </c>
      <c r="AD155" s="109" t="s">
        <v>71</v>
      </c>
      <c r="AE155" s="54" t="str">
        <f t="shared" si="53"/>
        <v>หตต-ค</v>
      </c>
      <c r="AF155" s="54" t="str">
        <f t="shared" si="54"/>
        <v>หตต-ค</v>
      </c>
      <c r="AG155" s="54" t="str">
        <f t="shared" si="55"/>
        <v>กสป-ค.</v>
      </c>
      <c r="AH155" s="54" t="str">
        <f t="shared" si="56"/>
        <v>-</v>
      </c>
      <c r="AI155" s="54" t="str">
        <f t="shared" si="57"/>
        <v>อปฟ.</v>
      </c>
      <c r="AJ155" s="66" t="s">
        <v>71</v>
      </c>
      <c r="AK155" s="54" t="str">
        <f t="shared" si="58"/>
        <v>หตต-ค</v>
      </c>
      <c r="AL155" s="54" t="str">
        <f t="shared" si="59"/>
        <v>หตต-ค</v>
      </c>
      <c r="AM155" s="54" t="str">
        <f t="shared" si="60"/>
        <v>กสป-ค.</v>
      </c>
      <c r="AN155" s="54" t="str">
        <f t="shared" si="61"/>
        <v>-</v>
      </c>
      <c r="AO155" s="54" t="str">
        <f t="shared" si="62"/>
        <v>อปฟ.</v>
      </c>
      <c r="AP155" s="67" t="s">
        <v>913</v>
      </c>
      <c r="AQ155" s="68">
        <f t="shared" ca="1" si="63"/>
        <v>12.194520547945206</v>
      </c>
      <c r="AR155" s="64"/>
      <c r="AS155" s="75"/>
      <c r="AT155" s="64"/>
      <c r="AY155" s="71"/>
      <c r="BC155" s="72"/>
      <c r="BD155" s="72"/>
      <c r="BE155" s="72"/>
      <c r="BL155" s="51"/>
      <c r="BM155" s="51"/>
      <c r="CB155" s="73"/>
      <c r="CC155" s="10"/>
      <c r="CE155" s="10"/>
      <c r="CF155" s="10"/>
      <c r="CK155" s="74" t="s">
        <v>539</v>
      </c>
      <c r="CQ155" s="71"/>
    </row>
    <row r="156" spans="2:95" s="70" customFormat="1" ht="24" customHeight="1">
      <c r="B156" s="54">
        <v>150</v>
      </c>
      <c r="C156" s="55" t="s">
        <v>13</v>
      </c>
      <c r="D156" s="56" t="s">
        <v>370</v>
      </c>
      <c r="E156" s="56" t="s">
        <v>371</v>
      </c>
      <c r="F156" s="57">
        <v>990100078579</v>
      </c>
      <c r="G156" s="58" t="s">
        <v>914</v>
      </c>
      <c r="H156" s="57">
        <v>88060005643</v>
      </c>
      <c r="I156" s="57" t="s">
        <v>915</v>
      </c>
      <c r="J156" s="57" t="s">
        <v>916</v>
      </c>
      <c r="K156" s="59" t="s">
        <v>917</v>
      </c>
      <c r="L156" s="60"/>
      <c r="M156" s="61">
        <v>8845</v>
      </c>
      <c r="N156" s="62" t="s">
        <v>14</v>
      </c>
      <c r="O156" s="62" t="s">
        <v>14</v>
      </c>
      <c r="P156" s="63" t="s">
        <v>918</v>
      </c>
      <c r="Q156" s="64">
        <v>40806</v>
      </c>
      <c r="R156" s="63" t="s">
        <v>14</v>
      </c>
      <c r="S156" s="66" t="s">
        <v>23</v>
      </c>
      <c r="T156" s="64">
        <v>40819</v>
      </c>
      <c r="U156" s="62" t="s">
        <v>14</v>
      </c>
      <c r="V156" s="66" t="s">
        <v>919</v>
      </c>
      <c r="W156" s="64">
        <v>41115</v>
      </c>
      <c r="X156" s="66" t="s">
        <v>77</v>
      </c>
      <c r="Y156" s="54" t="str">
        <f>IF($X156="","",VLOOKUP($X156,Variable!$AC$3:$AH$100,2,0))</f>
        <v>วก.8</v>
      </c>
      <c r="Z156" s="54" t="str">
        <f>IF($X156="","",VLOOKUP($X156,Variable!$AC$3:$AH$100,3,0))</f>
        <v>-</v>
      </c>
      <c r="AA156" s="54" t="str">
        <f>IF($X156="","",VLOOKUP($X156,Variable!$AC$3:$AH$100,4,0))</f>
        <v>ส่วนกลาง อปฟ.</v>
      </c>
      <c r="AB156" s="54" t="str">
        <f>IF($X156="","",VLOOKUP($X156,Variable!$AC$3:$AH$100,5,0))</f>
        <v>-</v>
      </c>
      <c r="AC156" s="54" t="str">
        <f>IF($X156="","",VLOOKUP($X156,Variable!$AC$3:$AH$100,6,0))</f>
        <v>อปฟ.</v>
      </c>
      <c r="AD156" s="109" t="s">
        <v>71</v>
      </c>
      <c r="AE156" s="54" t="str">
        <f t="shared" si="53"/>
        <v>หตต-ค</v>
      </c>
      <c r="AF156" s="54" t="str">
        <f t="shared" si="54"/>
        <v>หตต-ค</v>
      </c>
      <c r="AG156" s="54" t="str">
        <f t="shared" si="55"/>
        <v>กสป-ค.</v>
      </c>
      <c r="AH156" s="54" t="str">
        <f t="shared" si="56"/>
        <v>-</v>
      </c>
      <c r="AI156" s="54" t="str">
        <f t="shared" si="57"/>
        <v>อปฟ.</v>
      </c>
      <c r="AJ156" s="66" t="s">
        <v>71</v>
      </c>
      <c r="AK156" s="54" t="str">
        <f t="shared" si="58"/>
        <v>หตต-ค</v>
      </c>
      <c r="AL156" s="54" t="str">
        <f t="shared" si="59"/>
        <v>หตต-ค</v>
      </c>
      <c r="AM156" s="54" t="str">
        <f t="shared" si="60"/>
        <v>กสป-ค.</v>
      </c>
      <c r="AN156" s="54" t="str">
        <f t="shared" si="61"/>
        <v>-</v>
      </c>
      <c r="AO156" s="54" t="str">
        <f t="shared" si="62"/>
        <v>อปฟ.</v>
      </c>
      <c r="AP156" s="67" t="s">
        <v>920</v>
      </c>
      <c r="AQ156" s="68">
        <f t="shared" ca="1" si="63"/>
        <v>1.6767123287671233</v>
      </c>
      <c r="AR156" s="64"/>
      <c r="AS156" s="75"/>
      <c r="AT156" s="64"/>
      <c r="AY156" s="71"/>
      <c r="BC156" s="72"/>
      <c r="BD156" s="72"/>
      <c r="BE156" s="72"/>
      <c r="BL156" s="51"/>
      <c r="BM156" s="51"/>
      <c r="BY156" s="10"/>
      <c r="CB156" s="73"/>
      <c r="CC156" s="10"/>
      <c r="CE156" s="10"/>
      <c r="CF156" s="10"/>
      <c r="CK156" s="74" t="s">
        <v>901</v>
      </c>
      <c r="CQ156" s="71"/>
    </row>
    <row r="157" spans="2:95" s="70" customFormat="1" ht="24" customHeight="1">
      <c r="B157" s="54">
        <v>151</v>
      </c>
      <c r="C157" s="55" t="s">
        <v>13</v>
      </c>
      <c r="D157" s="56" t="s">
        <v>159</v>
      </c>
      <c r="E157" s="56" t="s">
        <v>160</v>
      </c>
      <c r="F157" s="57" t="s">
        <v>921</v>
      </c>
      <c r="G157" s="58" t="s">
        <v>922</v>
      </c>
      <c r="H157" s="57" t="s">
        <v>923</v>
      </c>
      <c r="I157" s="57" t="s">
        <v>728</v>
      </c>
      <c r="J157" s="57" t="s">
        <v>573</v>
      </c>
      <c r="K157" s="59" t="s">
        <v>574</v>
      </c>
      <c r="L157" s="60"/>
      <c r="M157" s="61">
        <v>44365</v>
      </c>
      <c r="N157" s="62" t="s">
        <v>14</v>
      </c>
      <c r="O157" s="62" t="s">
        <v>14</v>
      </c>
      <c r="P157" s="63" t="s">
        <v>14</v>
      </c>
      <c r="Q157" s="64"/>
      <c r="R157" s="63" t="s">
        <v>14</v>
      </c>
      <c r="S157" s="62" t="s">
        <v>14</v>
      </c>
      <c r="T157" s="64">
        <v>38868</v>
      </c>
      <c r="U157" s="62" t="s">
        <v>14</v>
      </c>
      <c r="V157" s="66" t="s">
        <v>924</v>
      </c>
      <c r="W157" s="64">
        <v>41103</v>
      </c>
      <c r="X157" s="66" t="s">
        <v>42</v>
      </c>
      <c r="Y157" s="54" t="str">
        <f>IF($X157="","",VLOOKUP($X157,Variable!$AC$3:$AH$100,2,0))</f>
        <v>นธง-สธ.</v>
      </c>
      <c r="Z157" s="54" t="str">
        <f>IF($X157="","",VLOOKUP($X157,Variable!$AC$3:$AH$100,3,0))</f>
        <v>-</v>
      </c>
      <c r="AA157" s="54" t="str">
        <f>IF($X157="","",VLOOKUP($X157,Variable!$AC$3:$AH$100,4,0))</f>
        <v>นธง-สธ.</v>
      </c>
      <c r="AB157" s="54" t="str">
        <f>IF($X157="","",VLOOKUP($X157,Variable!$AC$3:$AH$100,5,0))</f>
        <v>หก-สธ.</v>
      </c>
      <c r="AC157" s="54" t="str">
        <f>IF($X157="","",VLOOKUP($X157,Variable!$AC$3:$AH$100,6,0))</f>
        <v>อปฟ.</v>
      </c>
      <c r="AD157" s="109" t="s">
        <v>42</v>
      </c>
      <c r="AE157" s="54" t="str">
        <f t="shared" si="53"/>
        <v>กสป-ค.</v>
      </c>
      <c r="AF157" s="54" t="str">
        <f t="shared" si="54"/>
        <v>-</v>
      </c>
      <c r="AG157" s="54" t="str">
        <f t="shared" si="55"/>
        <v>กสป-ค.</v>
      </c>
      <c r="AH157" s="54" t="str">
        <f t="shared" si="56"/>
        <v>-</v>
      </c>
      <c r="AI157" s="54" t="str">
        <f t="shared" si="57"/>
        <v>อปฟ.</v>
      </c>
      <c r="AJ157" s="66" t="s">
        <v>42</v>
      </c>
      <c r="AK157" s="54" t="str">
        <f t="shared" si="58"/>
        <v>กสป-ค.</v>
      </c>
      <c r="AL157" s="54" t="str">
        <f t="shared" si="59"/>
        <v>-</v>
      </c>
      <c r="AM157" s="54" t="str">
        <f t="shared" si="60"/>
        <v>กสป-ค.</v>
      </c>
      <c r="AN157" s="54" t="str">
        <f t="shared" si="61"/>
        <v>-</v>
      </c>
      <c r="AO157" s="54" t="str">
        <f t="shared" si="62"/>
        <v>อปฟ.</v>
      </c>
      <c r="AP157" s="67" t="s">
        <v>925</v>
      </c>
      <c r="AQ157" s="68">
        <f t="shared" ca="1" si="63"/>
        <v>7.021917808219178</v>
      </c>
      <c r="AR157" s="64"/>
      <c r="AS157" s="75"/>
      <c r="AT157" s="64"/>
      <c r="AY157" s="71"/>
      <c r="BC157" s="72"/>
      <c r="BD157" s="72"/>
      <c r="BE157" s="72"/>
      <c r="BL157" s="51"/>
      <c r="BM157" s="51"/>
      <c r="BY157" s="10"/>
      <c r="CB157" s="73"/>
      <c r="CC157" s="10"/>
      <c r="CE157" s="10"/>
      <c r="CF157" s="10"/>
      <c r="CK157" s="10" t="s">
        <v>904</v>
      </c>
      <c r="CQ157" s="71"/>
    </row>
    <row r="158" spans="2:95" s="70" customFormat="1" ht="24" customHeight="1">
      <c r="B158" s="54">
        <v>152</v>
      </c>
      <c r="C158" s="55" t="s">
        <v>13</v>
      </c>
      <c r="D158" s="56" t="s">
        <v>656</v>
      </c>
      <c r="E158" s="56" t="s">
        <v>657</v>
      </c>
      <c r="F158" s="57" t="s">
        <v>926</v>
      </c>
      <c r="G158" s="58" t="s">
        <v>927</v>
      </c>
      <c r="H158" s="57" t="s">
        <v>928</v>
      </c>
      <c r="I158" s="57" t="s">
        <v>929</v>
      </c>
      <c r="J158" s="57" t="s">
        <v>930</v>
      </c>
      <c r="K158" s="59" t="s">
        <v>931</v>
      </c>
      <c r="L158" s="60"/>
      <c r="M158" s="61">
        <v>18000</v>
      </c>
      <c r="N158" s="62" t="s">
        <v>14</v>
      </c>
      <c r="O158" s="62" t="s">
        <v>14</v>
      </c>
      <c r="P158" s="63" t="s">
        <v>14</v>
      </c>
      <c r="Q158" s="64"/>
      <c r="R158" s="63" t="s">
        <v>14</v>
      </c>
      <c r="S158" s="62" t="s">
        <v>14</v>
      </c>
      <c r="T158" s="64">
        <v>39300</v>
      </c>
      <c r="U158" s="62" t="s">
        <v>14</v>
      </c>
      <c r="V158" s="66" t="s">
        <v>932</v>
      </c>
      <c r="W158" s="64">
        <v>41103</v>
      </c>
      <c r="X158" s="66" t="s">
        <v>42</v>
      </c>
      <c r="Y158" s="54" t="str">
        <f>IF($X158="","",VLOOKUP($X158,Variable!$AC$3:$AH$100,2,0))</f>
        <v>นธง-สธ.</v>
      </c>
      <c r="Z158" s="54" t="str">
        <f>IF($X158="","",VLOOKUP($X158,Variable!$AC$3:$AH$100,3,0))</f>
        <v>-</v>
      </c>
      <c r="AA158" s="54" t="str">
        <f>IF($X158="","",VLOOKUP($X158,Variable!$AC$3:$AH$100,4,0))</f>
        <v>นธง-สธ.</v>
      </c>
      <c r="AB158" s="54" t="str">
        <f>IF($X158="","",VLOOKUP($X158,Variable!$AC$3:$AH$100,5,0))</f>
        <v>หก-สธ.</v>
      </c>
      <c r="AC158" s="54" t="str">
        <f>IF($X158="","",VLOOKUP($X158,Variable!$AC$3:$AH$100,6,0))</f>
        <v>อปฟ.</v>
      </c>
      <c r="AD158" s="109" t="s">
        <v>42</v>
      </c>
      <c r="AE158" s="54" t="str">
        <f t="shared" si="53"/>
        <v>กสป-ค.</v>
      </c>
      <c r="AF158" s="54" t="str">
        <f t="shared" si="54"/>
        <v>-</v>
      </c>
      <c r="AG158" s="54" t="str">
        <f t="shared" si="55"/>
        <v>กสป-ค.</v>
      </c>
      <c r="AH158" s="54" t="str">
        <f t="shared" si="56"/>
        <v>-</v>
      </c>
      <c r="AI158" s="54" t="str">
        <f t="shared" si="57"/>
        <v>อปฟ.</v>
      </c>
      <c r="AJ158" s="66" t="s">
        <v>42</v>
      </c>
      <c r="AK158" s="54" t="str">
        <f t="shared" si="58"/>
        <v>กสป-ค.</v>
      </c>
      <c r="AL158" s="54" t="str">
        <f t="shared" si="59"/>
        <v>-</v>
      </c>
      <c r="AM158" s="54" t="str">
        <f t="shared" si="60"/>
        <v>กสป-ค.</v>
      </c>
      <c r="AN158" s="54" t="str">
        <f t="shared" si="61"/>
        <v>-</v>
      </c>
      <c r="AO158" s="54" t="str">
        <f t="shared" si="62"/>
        <v>อปฟ.</v>
      </c>
      <c r="AP158" s="67" t="s">
        <v>933</v>
      </c>
      <c r="AQ158" s="68">
        <f t="shared" ca="1" si="63"/>
        <v>5.838356164383562</v>
      </c>
      <c r="AR158" s="64"/>
      <c r="AS158" s="75"/>
      <c r="AT158" s="64"/>
      <c r="AY158" s="71"/>
      <c r="BC158" s="72"/>
      <c r="BD158" s="72"/>
      <c r="BE158" s="72"/>
      <c r="BL158" s="51"/>
      <c r="BM158" s="51"/>
      <c r="BY158" s="10"/>
      <c r="CB158" s="73"/>
      <c r="CC158" s="10"/>
      <c r="CE158" s="10"/>
      <c r="CF158" s="10"/>
      <c r="CK158" s="74" t="s">
        <v>542</v>
      </c>
      <c r="CQ158" s="71"/>
    </row>
    <row r="159" spans="2:95" s="70" customFormat="1" ht="24" customHeight="1">
      <c r="B159" s="54">
        <v>153</v>
      </c>
      <c r="C159" s="55" t="s">
        <v>13</v>
      </c>
      <c r="D159" s="56" t="s">
        <v>656</v>
      </c>
      <c r="E159" s="56" t="s">
        <v>657</v>
      </c>
      <c r="F159" s="57" t="s">
        <v>934</v>
      </c>
      <c r="G159" s="58" t="s">
        <v>927</v>
      </c>
      <c r="H159" s="57" t="s">
        <v>935</v>
      </c>
      <c r="I159" s="57" t="s">
        <v>929</v>
      </c>
      <c r="J159" s="57" t="s">
        <v>930</v>
      </c>
      <c r="K159" s="59" t="s">
        <v>931</v>
      </c>
      <c r="L159" s="60"/>
      <c r="M159" s="61">
        <v>18000</v>
      </c>
      <c r="N159" s="62" t="s">
        <v>14</v>
      </c>
      <c r="O159" s="62" t="s">
        <v>14</v>
      </c>
      <c r="P159" s="63" t="s">
        <v>14</v>
      </c>
      <c r="Q159" s="64"/>
      <c r="R159" s="63" t="s">
        <v>14</v>
      </c>
      <c r="S159" s="62" t="s">
        <v>14</v>
      </c>
      <c r="T159" s="64">
        <v>39300</v>
      </c>
      <c r="U159" s="62" t="s">
        <v>14</v>
      </c>
      <c r="V159" s="66" t="s">
        <v>936</v>
      </c>
      <c r="W159" s="64">
        <v>41103</v>
      </c>
      <c r="X159" s="66" t="s">
        <v>42</v>
      </c>
      <c r="Y159" s="54" t="str">
        <f>IF($X159="","",VLOOKUP($X159,Variable!$AC$3:$AH$100,2,0))</f>
        <v>นธง-สธ.</v>
      </c>
      <c r="Z159" s="54" t="str">
        <f>IF($X159="","",VLOOKUP($X159,Variable!$AC$3:$AH$100,3,0))</f>
        <v>-</v>
      </c>
      <c r="AA159" s="54" t="str">
        <f>IF($X159="","",VLOOKUP($X159,Variable!$AC$3:$AH$100,4,0))</f>
        <v>นธง-สธ.</v>
      </c>
      <c r="AB159" s="54" t="str">
        <f>IF($X159="","",VLOOKUP($X159,Variable!$AC$3:$AH$100,5,0))</f>
        <v>หก-สธ.</v>
      </c>
      <c r="AC159" s="54" t="str">
        <f>IF($X159="","",VLOOKUP($X159,Variable!$AC$3:$AH$100,6,0))</f>
        <v>อปฟ.</v>
      </c>
      <c r="AD159" s="109" t="s">
        <v>42</v>
      </c>
      <c r="AE159" s="54" t="str">
        <f t="shared" si="53"/>
        <v>กสป-ค.</v>
      </c>
      <c r="AF159" s="54" t="str">
        <f t="shared" si="54"/>
        <v>-</v>
      </c>
      <c r="AG159" s="54" t="str">
        <f t="shared" si="55"/>
        <v>กสป-ค.</v>
      </c>
      <c r="AH159" s="54" t="str">
        <f t="shared" si="56"/>
        <v>-</v>
      </c>
      <c r="AI159" s="54" t="str">
        <f t="shared" si="57"/>
        <v>อปฟ.</v>
      </c>
      <c r="AJ159" s="66" t="s">
        <v>42</v>
      </c>
      <c r="AK159" s="54" t="str">
        <f t="shared" si="58"/>
        <v>กสป-ค.</v>
      </c>
      <c r="AL159" s="54" t="str">
        <f t="shared" si="59"/>
        <v>-</v>
      </c>
      <c r="AM159" s="54" t="str">
        <f t="shared" si="60"/>
        <v>กสป-ค.</v>
      </c>
      <c r="AN159" s="54" t="str">
        <f t="shared" si="61"/>
        <v>-</v>
      </c>
      <c r="AO159" s="54" t="str">
        <f t="shared" si="62"/>
        <v>อปฟ.</v>
      </c>
      <c r="AP159" s="67" t="s">
        <v>937</v>
      </c>
      <c r="AQ159" s="68">
        <f t="shared" ca="1" si="63"/>
        <v>5.838356164383562</v>
      </c>
      <c r="AR159" s="64"/>
      <c r="AS159" s="75"/>
      <c r="AT159" s="64"/>
      <c r="AY159" s="71"/>
      <c r="BC159" s="72"/>
      <c r="BD159" s="72"/>
      <c r="BE159" s="72"/>
      <c r="BL159" s="51"/>
      <c r="BM159" s="51"/>
      <c r="BY159" s="10"/>
      <c r="CB159" s="73"/>
      <c r="CC159" s="10"/>
      <c r="CE159" s="10"/>
      <c r="CF159" s="10"/>
      <c r="CK159" s="74" t="s">
        <v>875</v>
      </c>
      <c r="CQ159" s="71"/>
    </row>
    <row r="160" spans="2:95" s="70" customFormat="1" ht="24" customHeight="1">
      <c r="B160" s="54">
        <v>154</v>
      </c>
      <c r="C160" s="55" t="s">
        <v>13</v>
      </c>
      <c r="D160" s="56" t="s">
        <v>656</v>
      </c>
      <c r="E160" s="56" t="s">
        <v>657</v>
      </c>
      <c r="F160" s="57" t="s">
        <v>938</v>
      </c>
      <c r="G160" s="58" t="s">
        <v>939</v>
      </c>
      <c r="H160" s="57" t="s">
        <v>940</v>
      </c>
      <c r="I160" s="57" t="s">
        <v>744</v>
      </c>
      <c r="J160" s="57" t="s">
        <v>941</v>
      </c>
      <c r="K160" s="59" t="s">
        <v>942</v>
      </c>
      <c r="L160" s="60"/>
      <c r="M160" s="61">
        <v>10200</v>
      </c>
      <c r="N160" s="62" t="s">
        <v>14</v>
      </c>
      <c r="O160" s="62" t="s">
        <v>14</v>
      </c>
      <c r="P160" s="63" t="s">
        <v>943</v>
      </c>
      <c r="Q160" s="64">
        <v>40355</v>
      </c>
      <c r="R160" s="63" t="s">
        <v>14</v>
      </c>
      <c r="S160" s="62" t="s">
        <v>23</v>
      </c>
      <c r="T160" s="64">
        <v>40515</v>
      </c>
      <c r="U160" s="62" t="s">
        <v>14</v>
      </c>
      <c r="V160" s="66" t="s">
        <v>944</v>
      </c>
      <c r="W160" s="64">
        <v>41103</v>
      </c>
      <c r="X160" s="66" t="s">
        <v>42</v>
      </c>
      <c r="Y160" s="54" t="str">
        <f>IF($X160="","",VLOOKUP($X160,Variable!$AC$3:$AH$100,2,0))</f>
        <v>นธง-สธ.</v>
      </c>
      <c r="Z160" s="54" t="str">
        <f>IF($X160="","",VLOOKUP($X160,Variable!$AC$3:$AH$100,3,0))</f>
        <v>-</v>
      </c>
      <c r="AA160" s="54" t="str">
        <f>IF($X160="","",VLOOKUP($X160,Variable!$AC$3:$AH$100,4,0))</f>
        <v>นธง-สธ.</v>
      </c>
      <c r="AB160" s="54" t="str">
        <f>IF($X160="","",VLOOKUP($X160,Variable!$AC$3:$AH$100,5,0))</f>
        <v>หก-สธ.</v>
      </c>
      <c r="AC160" s="54" t="str">
        <f>IF($X160="","",VLOOKUP($X160,Variable!$AC$3:$AH$100,6,0))</f>
        <v>อปฟ.</v>
      </c>
      <c r="AD160" s="109" t="s">
        <v>42</v>
      </c>
      <c r="AE160" s="54" t="str">
        <f t="shared" si="53"/>
        <v>กสป-ค.</v>
      </c>
      <c r="AF160" s="54" t="str">
        <f t="shared" si="54"/>
        <v>-</v>
      </c>
      <c r="AG160" s="54" t="str">
        <f t="shared" si="55"/>
        <v>กสป-ค.</v>
      </c>
      <c r="AH160" s="54" t="str">
        <f t="shared" si="56"/>
        <v>-</v>
      </c>
      <c r="AI160" s="54" t="str">
        <f t="shared" si="57"/>
        <v>อปฟ.</v>
      </c>
      <c r="AJ160" s="66" t="s">
        <v>42</v>
      </c>
      <c r="AK160" s="54" t="str">
        <f t="shared" si="58"/>
        <v>กสป-ค.</v>
      </c>
      <c r="AL160" s="54" t="str">
        <f t="shared" si="59"/>
        <v>-</v>
      </c>
      <c r="AM160" s="54" t="str">
        <f t="shared" si="60"/>
        <v>กสป-ค.</v>
      </c>
      <c r="AN160" s="54" t="str">
        <f t="shared" si="61"/>
        <v>-</v>
      </c>
      <c r="AO160" s="54" t="str">
        <f t="shared" si="62"/>
        <v>อปฟ.</v>
      </c>
      <c r="AP160" s="67" t="s">
        <v>945</v>
      </c>
      <c r="AQ160" s="68">
        <f t="shared" ca="1" si="63"/>
        <v>2.5095890410958903</v>
      </c>
      <c r="AR160" s="64"/>
      <c r="AS160" s="75"/>
      <c r="AT160" s="64"/>
      <c r="AY160" s="71"/>
      <c r="BC160" s="72"/>
      <c r="BD160" s="72"/>
      <c r="BE160" s="72"/>
      <c r="BL160" s="51"/>
      <c r="BM160" s="51"/>
      <c r="CB160" s="73"/>
      <c r="CC160" s="10"/>
      <c r="CE160" s="10"/>
      <c r="CF160" s="10"/>
      <c r="CK160" s="74" t="s">
        <v>503</v>
      </c>
      <c r="CQ160" s="71"/>
    </row>
    <row r="161" spans="2:95" s="70" customFormat="1" ht="24" customHeight="1">
      <c r="B161" s="54">
        <v>155</v>
      </c>
      <c r="C161" s="55" t="s">
        <v>13</v>
      </c>
      <c r="D161" s="56" t="s">
        <v>159</v>
      </c>
      <c r="E161" s="56" t="s">
        <v>160</v>
      </c>
      <c r="F161" s="57" t="s">
        <v>946</v>
      </c>
      <c r="G161" s="58" t="s">
        <v>947</v>
      </c>
      <c r="H161" s="57" t="s">
        <v>948</v>
      </c>
      <c r="I161" s="57" t="s">
        <v>206</v>
      </c>
      <c r="J161" s="57" t="s">
        <v>207</v>
      </c>
      <c r="K161" s="59" t="s">
        <v>574</v>
      </c>
      <c r="L161" s="60"/>
      <c r="M161" s="61">
        <v>18980</v>
      </c>
      <c r="N161" s="62" t="s">
        <v>14</v>
      </c>
      <c r="O161" s="62" t="s">
        <v>14</v>
      </c>
      <c r="P161" s="63" t="s">
        <v>208</v>
      </c>
      <c r="Q161" s="64">
        <v>40732</v>
      </c>
      <c r="R161" s="63" t="s">
        <v>14</v>
      </c>
      <c r="S161" s="62" t="s">
        <v>23</v>
      </c>
      <c r="T161" s="64">
        <v>40812</v>
      </c>
      <c r="U161" s="62" t="s">
        <v>14</v>
      </c>
      <c r="V161" s="66" t="s">
        <v>949</v>
      </c>
      <c r="W161" s="64">
        <v>41103</v>
      </c>
      <c r="X161" s="66" t="s">
        <v>42</v>
      </c>
      <c r="Y161" s="54" t="str">
        <f>IF($X161="","",VLOOKUP($X161,Variable!$AC$3:$AH$100,2,0))</f>
        <v>นธง-สธ.</v>
      </c>
      <c r="Z161" s="54" t="str">
        <f>IF($X161="","",VLOOKUP($X161,Variable!$AC$3:$AH$100,3,0))</f>
        <v>-</v>
      </c>
      <c r="AA161" s="54" t="str">
        <f>IF($X161="","",VLOOKUP($X161,Variable!$AC$3:$AH$100,4,0))</f>
        <v>นธง-สธ.</v>
      </c>
      <c r="AB161" s="54" t="str">
        <f>IF($X161="","",VLOOKUP($X161,Variable!$AC$3:$AH$100,5,0))</f>
        <v>หก-สธ.</v>
      </c>
      <c r="AC161" s="54" t="str">
        <f>IF($X161="","",VLOOKUP($X161,Variable!$AC$3:$AH$100,6,0))</f>
        <v>อปฟ.</v>
      </c>
      <c r="AD161" s="109" t="s">
        <v>42</v>
      </c>
      <c r="AE161" s="54" t="str">
        <f t="shared" si="53"/>
        <v>กสป-ค.</v>
      </c>
      <c r="AF161" s="54" t="str">
        <f t="shared" si="54"/>
        <v>-</v>
      </c>
      <c r="AG161" s="54" t="str">
        <f t="shared" si="55"/>
        <v>กสป-ค.</v>
      </c>
      <c r="AH161" s="54" t="str">
        <f t="shared" si="56"/>
        <v>-</v>
      </c>
      <c r="AI161" s="54" t="str">
        <f t="shared" si="57"/>
        <v>อปฟ.</v>
      </c>
      <c r="AJ161" s="66" t="s">
        <v>42</v>
      </c>
      <c r="AK161" s="54" t="str">
        <f t="shared" si="58"/>
        <v>กสป-ค.</v>
      </c>
      <c r="AL161" s="54" t="str">
        <f t="shared" si="59"/>
        <v>-</v>
      </c>
      <c r="AM161" s="54" t="str">
        <f t="shared" si="60"/>
        <v>กสป-ค.</v>
      </c>
      <c r="AN161" s="54" t="str">
        <f t="shared" si="61"/>
        <v>-</v>
      </c>
      <c r="AO161" s="54" t="str">
        <f t="shared" si="62"/>
        <v>อปฟ.</v>
      </c>
      <c r="AP161" s="67" t="s">
        <v>950</v>
      </c>
      <c r="AQ161" s="68">
        <f t="shared" ca="1" si="63"/>
        <v>1.6958904109589041</v>
      </c>
      <c r="AR161" s="64"/>
      <c r="AS161" s="75"/>
      <c r="AT161" s="64"/>
      <c r="AY161" s="71"/>
      <c r="BC161" s="72"/>
      <c r="BD161" s="72"/>
      <c r="BE161" s="72"/>
      <c r="BL161" s="51"/>
      <c r="BM161" s="51"/>
      <c r="CB161" s="73"/>
      <c r="CC161" s="10"/>
      <c r="CE161" s="10"/>
      <c r="CF161" s="10"/>
      <c r="CK161" s="10" t="s">
        <v>506</v>
      </c>
      <c r="CQ161" s="71"/>
    </row>
    <row r="162" spans="2:95" s="70" customFormat="1" ht="24" customHeight="1">
      <c r="B162" s="54">
        <v>156</v>
      </c>
      <c r="C162" s="55" t="s">
        <v>13</v>
      </c>
      <c r="D162" s="56" t="s">
        <v>159</v>
      </c>
      <c r="E162" s="56" t="s">
        <v>594</v>
      </c>
      <c r="F162" s="57" t="s">
        <v>951</v>
      </c>
      <c r="G162" s="58" t="s">
        <v>952</v>
      </c>
      <c r="H162" s="57" t="s">
        <v>953</v>
      </c>
      <c r="I162" s="57" t="s">
        <v>206</v>
      </c>
      <c r="J162" s="57" t="s">
        <v>215</v>
      </c>
      <c r="K162" s="59" t="s">
        <v>599</v>
      </c>
      <c r="L162" s="60"/>
      <c r="M162" s="61">
        <v>26000</v>
      </c>
      <c r="N162" s="62" t="s">
        <v>14</v>
      </c>
      <c r="O162" s="62" t="s">
        <v>14</v>
      </c>
      <c r="P162" s="63" t="s">
        <v>208</v>
      </c>
      <c r="Q162" s="64">
        <v>40732</v>
      </c>
      <c r="R162" s="63" t="s">
        <v>14</v>
      </c>
      <c r="S162" s="62" t="s">
        <v>23</v>
      </c>
      <c r="T162" s="64">
        <v>40812</v>
      </c>
      <c r="U162" s="62" t="s">
        <v>14</v>
      </c>
      <c r="V162" s="66" t="s">
        <v>954</v>
      </c>
      <c r="W162" s="64">
        <v>41103</v>
      </c>
      <c r="X162" s="66" t="s">
        <v>42</v>
      </c>
      <c r="Y162" s="54" t="str">
        <f>IF($X162="","",VLOOKUP($X162,Variable!$AC$3:$AH$100,2,0))</f>
        <v>นธง-สธ.</v>
      </c>
      <c r="Z162" s="54" t="str">
        <f>IF($X162="","",VLOOKUP($X162,Variable!$AC$3:$AH$100,3,0))</f>
        <v>-</v>
      </c>
      <c r="AA162" s="54" t="str">
        <f>IF($X162="","",VLOOKUP($X162,Variable!$AC$3:$AH$100,4,0))</f>
        <v>นธง-สธ.</v>
      </c>
      <c r="AB162" s="54" t="str">
        <f>IF($X162="","",VLOOKUP($X162,Variable!$AC$3:$AH$100,5,0))</f>
        <v>หก-สธ.</v>
      </c>
      <c r="AC162" s="54" t="str">
        <f>IF($X162="","",VLOOKUP($X162,Variable!$AC$3:$AH$100,6,0))</f>
        <v>อปฟ.</v>
      </c>
      <c r="AD162" s="109" t="s">
        <v>42</v>
      </c>
      <c r="AE162" s="54" t="str">
        <f t="shared" si="53"/>
        <v>กสป-ค.</v>
      </c>
      <c r="AF162" s="54" t="str">
        <f t="shared" si="54"/>
        <v>-</v>
      </c>
      <c r="AG162" s="54" t="str">
        <f t="shared" si="55"/>
        <v>กสป-ค.</v>
      </c>
      <c r="AH162" s="54" t="str">
        <f t="shared" si="56"/>
        <v>-</v>
      </c>
      <c r="AI162" s="54" t="str">
        <f t="shared" si="57"/>
        <v>อปฟ.</v>
      </c>
      <c r="AJ162" s="66" t="s">
        <v>42</v>
      </c>
      <c r="AK162" s="54" t="str">
        <f t="shared" si="58"/>
        <v>กสป-ค.</v>
      </c>
      <c r="AL162" s="54" t="str">
        <f t="shared" si="59"/>
        <v>-</v>
      </c>
      <c r="AM162" s="54" t="str">
        <f t="shared" si="60"/>
        <v>กสป-ค.</v>
      </c>
      <c r="AN162" s="54" t="str">
        <f t="shared" si="61"/>
        <v>-</v>
      </c>
      <c r="AO162" s="54" t="str">
        <f t="shared" si="62"/>
        <v>อปฟ.</v>
      </c>
      <c r="AP162" s="67" t="s">
        <v>955</v>
      </c>
      <c r="AQ162" s="68">
        <f t="shared" ca="1" si="63"/>
        <v>1.6958904109589041</v>
      </c>
      <c r="AR162" s="64"/>
      <c r="AS162" s="75"/>
      <c r="AT162" s="64"/>
      <c r="AY162" s="71"/>
      <c r="BC162" s="72"/>
      <c r="BD162" s="72"/>
      <c r="BE162" s="72"/>
      <c r="BL162" s="51"/>
      <c r="BM162" s="51"/>
      <c r="CB162" s="73"/>
      <c r="CC162" s="10"/>
      <c r="CE162" s="10"/>
      <c r="CF162" s="10"/>
      <c r="CK162" s="74" t="s">
        <v>509</v>
      </c>
      <c r="CQ162" s="71"/>
    </row>
    <row r="163" spans="2:95" s="70" customFormat="1" ht="24" customHeight="1">
      <c r="B163" s="54">
        <v>157</v>
      </c>
      <c r="C163" s="55" t="s">
        <v>19</v>
      </c>
      <c r="D163" s="56" t="s">
        <v>230</v>
      </c>
      <c r="E163" s="56" t="s">
        <v>956</v>
      </c>
      <c r="F163" s="57" t="s">
        <v>957</v>
      </c>
      <c r="G163" s="58" t="s">
        <v>958</v>
      </c>
      <c r="H163" s="57" t="s">
        <v>959</v>
      </c>
      <c r="I163" s="57" t="s">
        <v>235</v>
      </c>
      <c r="J163" s="57" t="s">
        <v>960</v>
      </c>
      <c r="K163" s="59" t="s">
        <v>961</v>
      </c>
      <c r="L163" s="60"/>
      <c r="M163" s="61">
        <v>190000</v>
      </c>
      <c r="N163" s="62" t="s">
        <v>14</v>
      </c>
      <c r="O163" s="62" t="s">
        <v>14</v>
      </c>
      <c r="P163" s="63" t="s">
        <v>691</v>
      </c>
      <c r="Q163" s="64">
        <v>40826</v>
      </c>
      <c r="R163" s="63" t="s">
        <v>14</v>
      </c>
      <c r="S163" s="62" t="s">
        <v>23</v>
      </c>
      <c r="T163" s="64">
        <v>40891</v>
      </c>
      <c r="U163" s="62" t="s">
        <v>14</v>
      </c>
      <c r="V163" s="66" t="s">
        <v>962</v>
      </c>
      <c r="W163" s="64">
        <v>41103</v>
      </c>
      <c r="X163" s="66" t="s">
        <v>42</v>
      </c>
      <c r="Y163" s="54" t="str">
        <f>IF($X163="","",VLOOKUP($X163,Variable!$AC$3:$AH$100,2,0))</f>
        <v>นธง-สธ.</v>
      </c>
      <c r="Z163" s="54" t="str">
        <f>IF($X163="","",VLOOKUP($X163,Variable!$AC$3:$AH$100,3,0))</f>
        <v>-</v>
      </c>
      <c r="AA163" s="54" t="str">
        <f>IF($X163="","",VLOOKUP($X163,Variable!$AC$3:$AH$100,4,0))</f>
        <v>นธง-สธ.</v>
      </c>
      <c r="AB163" s="54" t="str">
        <f>IF($X163="","",VLOOKUP($X163,Variable!$AC$3:$AH$100,5,0))</f>
        <v>หก-สธ.</v>
      </c>
      <c r="AC163" s="54" t="str">
        <f>IF($X163="","",VLOOKUP($X163,Variable!$AC$3:$AH$100,6,0))</f>
        <v>อปฟ.</v>
      </c>
      <c r="AD163" s="109" t="s">
        <v>42</v>
      </c>
      <c r="AE163" s="54" t="str">
        <f t="shared" si="53"/>
        <v>กสป-ค.</v>
      </c>
      <c r="AF163" s="54" t="str">
        <f t="shared" si="54"/>
        <v>-</v>
      </c>
      <c r="AG163" s="54" t="str">
        <f t="shared" si="55"/>
        <v>กสป-ค.</v>
      </c>
      <c r="AH163" s="54" t="str">
        <f t="shared" si="56"/>
        <v>-</v>
      </c>
      <c r="AI163" s="54" t="str">
        <f t="shared" si="57"/>
        <v>อปฟ.</v>
      </c>
      <c r="AJ163" s="66" t="s">
        <v>42</v>
      </c>
      <c r="AK163" s="54" t="str">
        <f t="shared" si="58"/>
        <v>กสป-ค.</v>
      </c>
      <c r="AL163" s="54" t="str">
        <f t="shared" si="59"/>
        <v>-</v>
      </c>
      <c r="AM163" s="54" t="str">
        <f t="shared" si="60"/>
        <v>กสป-ค.</v>
      </c>
      <c r="AN163" s="54" t="str">
        <f t="shared" si="61"/>
        <v>-</v>
      </c>
      <c r="AO163" s="54" t="str">
        <f t="shared" si="62"/>
        <v>อปฟ.</v>
      </c>
      <c r="AP163" s="67" t="s">
        <v>963</v>
      </c>
      <c r="AQ163" s="68">
        <f t="shared" ca="1" si="63"/>
        <v>1.4794520547945205</v>
      </c>
      <c r="AR163" s="64"/>
      <c r="AS163" s="75"/>
      <c r="AT163" s="64"/>
      <c r="AY163" s="71"/>
      <c r="BC163" s="72"/>
      <c r="BD163" s="72"/>
      <c r="BE163" s="72"/>
      <c r="BL163" s="51"/>
      <c r="BM163" s="51"/>
      <c r="BY163" s="10"/>
      <c r="CB163" s="73"/>
      <c r="CC163" s="10"/>
      <c r="CE163" s="10"/>
      <c r="CF163" s="10"/>
      <c r="CK163" s="74" t="s">
        <v>512</v>
      </c>
      <c r="CQ163" s="71"/>
    </row>
    <row r="164" spans="2:95" s="70" customFormat="1" ht="24" customHeight="1">
      <c r="B164" s="54">
        <v>158</v>
      </c>
      <c r="C164" s="55" t="s">
        <v>19</v>
      </c>
      <c r="D164" s="56" t="s">
        <v>552</v>
      </c>
      <c r="E164" s="56" t="s">
        <v>964</v>
      </c>
      <c r="F164" s="57" t="s">
        <v>965</v>
      </c>
      <c r="G164" s="58" t="s">
        <v>966</v>
      </c>
      <c r="H164" s="57" t="s">
        <v>967</v>
      </c>
      <c r="I164" s="57" t="s">
        <v>968</v>
      </c>
      <c r="J164" s="57" t="s">
        <v>969</v>
      </c>
      <c r="K164" s="59" t="s">
        <v>970</v>
      </c>
      <c r="L164" s="60"/>
      <c r="M164" s="61">
        <v>57729.79</v>
      </c>
      <c r="N164" s="62" t="s">
        <v>14</v>
      </c>
      <c r="O164" s="62" t="s">
        <v>14</v>
      </c>
      <c r="P164" s="63" t="s">
        <v>14</v>
      </c>
      <c r="Q164" s="64"/>
      <c r="R164" s="63" t="s">
        <v>14</v>
      </c>
      <c r="S164" s="62" t="s">
        <v>14</v>
      </c>
      <c r="T164" s="64">
        <v>38251</v>
      </c>
      <c r="U164" s="62" t="s">
        <v>14</v>
      </c>
      <c r="V164" s="66" t="s">
        <v>971</v>
      </c>
      <c r="W164" s="64">
        <v>41103</v>
      </c>
      <c r="X164" s="109" t="s">
        <v>42</v>
      </c>
      <c r="Y164" s="54" t="str">
        <f>IF($X164="","",VLOOKUP($X164,Variable!$AC$3:$AH$100,2,0))</f>
        <v>นธง-สธ.</v>
      </c>
      <c r="Z164" s="54" t="str">
        <f>IF($X164="","",VLOOKUP($X164,Variable!$AC$3:$AH$100,3,0))</f>
        <v>-</v>
      </c>
      <c r="AA164" s="54" t="str">
        <f>IF($X164="","",VLOOKUP($X164,Variable!$AC$3:$AH$100,4,0))</f>
        <v>นธง-สธ.</v>
      </c>
      <c r="AB164" s="54" t="str">
        <f>IF($X164="","",VLOOKUP($X164,Variable!$AC$3:$AH$100,5,0))</f>
        <v>หก-สธ.</v>
      </c>
      <c r="AC164" s="54" t="str">
        <f>IF($X164="","",VLOOKUP($X164,Variable!$AC$3:$AH$100,6,0))</f>
        <v>อปฟ.</v>
      </c>
      <c r="AD164" s="109" t="s">
        <v>42</v>
      </c>
      <c r="AE164" s="54" t="str">
        <f t="shared" si="53"/>
        <v>กสป-ค.</v>
      </c>
      <c r="AF164" s="54" t="str">
        <f t="shared" si="54"/>
        <v>-</v>
      </c>
      <c r="AG164" s="54" t="str">
        <f t="shared" si="55"/>
        <v>กสป-ค.</v>
      </c>
      <c r="AH164" s="54" t="str">
        <f t="shared" si="56"/>
        <v>-</v>
      </c>
      <c r="AI164" s="54" t="str">
        <f t="shared" si="57"/>
        <v>อปฟ.</v>
      </c>
      <c r="AJ164" s="66" t="s">
        <v>42</v>
      </c>
      <c r="AK164" s="54" t="str">
        <f t="shared" si="58"/>
        <v>กสป-ค.</v>
      </c>
      <c r="AL164" s="54" t="str">
        <f t="shared" si="59"/>
        <v>-</v>
      </c>
      <c r="AM164" s="54" t="str">
        <f t="shared" si="60"/>
        <v>กสป-ค.</v>
      </c>
      <c r="AN164" s="54" t="str">
        <f t="shared" si="61"/>
        <v>-</v>
      </c>
      <c r="AO164" s="54" t="str">
        <f t="shared" si="62"/>
        <v>อปฟ.</v>
      </c>
      <c r="AP164" s="67" t="s">
        <v>972</v>
      </c>
      <c r="AQ164" s="68">
        <f t="shared" ca="1" si="63"/>
        <v>8.712328767123287</v>
      </c>
      <c r="AR164" s="64"/>
      <c r="AS164" s="75"/>
      <c r="AT164" s="64"/>
      <c r="AY164" s="71"/>
      <c r="BC164" s="72"/>
      <c r="BD164" s="72"/>
      <c r="BE164" s="72"/>
      <c r="BL164" s="51"/>
      <c r="BM164" s="51"/>
      <c r="BY164" s="10"/>
      <c r="CA164" s="15"/>
      <c r="CB164" s="73"/>
      <c r="CC164" s="10"/>
      <c r="CE164" s="10"/>
      <c r="CF164" s="10"/>
      <c r="CK164" s="74" t="s">
        <v>515</v>
      </c>
      <c r="CQ164" s="71"/>
    </row>
    <row r="165" spans="2:95" s="70" customFormat="1" ht="24" customHeight="1">
      <c r="B165" s="54">
        <v>159</v>
      </c>
      <c r="C165" s="55" t="s">
        <v>19</v>
      </c>
      <c r="D165" s="56" t="s">
        <v>265</v>
      </c>
      <c r="E165" s="56" t="s">
        <v>973</v>
      </c>
      <c r="F165" s="57" t="s">
        <v>974</v>
      </c>
      <c r="G165" s="58" t="s">
        <v>975</v>
      </c>
      <c r="H165" s="57" t="s">
        <v>976</v>
      </c>
      <c r="I165" s="57" t="s">
        <v>977</v>
      </c>
      <c r="J165" s="57" t="s">
        <v>978</v>
      </c>
      <c r="K165" s="59" t="s">
        <v>979</v>
      </c>
      <c r="L165" s="60"/>
      <c r="M165" s="61">
        <v>249500</v>
      </c>
      <c r="N165" s="62" t="s">
        <v>14</v>
      </c>
      <c r="O165" s="62" t="s">
        <v>14</v>
      </c>
      <c r="P165" s="63" t="s">
        <v>14</v>
      </c>
      <c r="Q165" s="64"/>
      <c r="R165" s="63" t="s">
        <v>14</v>
      </c>
      <c r="S165" s="62" t="s">
        <v>14</v>
      </c>
      <c r="T165" s="64">
        <v>37880</v>
      </c>
      <c r="U165" s="62" t="s">
        <v>14</v>
      </c>
      <c r="V165" s="66" t="s">
        <v>980</v>
      </c>
      <c r="W165" s="64">
        <v>41103</v>
      </c>
      <c r="X165" s="109" t="s">
        <v>42</v>
      </c>
      <c r="Y165" s="54" t="str">
        <f>IF($X165="","",VLOOKUP($X165,Variable!$AC$3:$AH$100,2,0))</f>
        <v>นธง-สธ.</v>
      </c>
      <c r="Z165" s="54" t="str">
        <f>IF($X165="","",VLOOKUP($X165,Variable!$AC$3:$AH$100,3,0))</f>
        <v>-</v>
      </c>
      <c r="AA165" s="54" t="str">
        <f>IF($X165="","",VLOOKUP($X165,Variable!$AC$3:$AH$100,4,0))</f>
        <v>นธง-สธ.</v>
      </c>
      <c r="AB165" s="54" t="str">
        <f>IF($X165="","",VLOOKUP($X165,Variable!$AC$3:$AH$100,5,0))</f>
        <v>หก-สธ.</v>
      </c>
      <c r="AC165" s="54" t="str">
        <f>IF($X165="","",VLOOKUP($X165,Variable!$AC$3:$AH$100,6,0))</f>
        <v>อปฟ.</v>
      </c>
      <c r="AD165" s="109" t="s">
        <v>42</v>
      </c>
      <c r="AE165" s="54" t="str">
        <f t="shared" si="53"/>
        <v>กสป-ค.</v>
      </c>
      <c r="AF165" s="54" t="str">
        <f t="shared" si="54"/>
        <v>-</v>
      </c>
      <c r="AG165" s="54" t="str">
        <f t="shared" si="55"/>
        <v>กสป-ค.</v>
      </c>
      <c r="AH165" s="54" t="str">
        <f t="shared" si="56"/>
        <v>-</v>
      </c>
      <c r="AI165" s="54" t="str">
        <f t="shared" si="57"/>
        <v>อปฟ.</v>
      </c>
      <c r="AJ165" s="66" t="s">
        <v>42</v>
      </c>
      <c r="AK165" s="54" t="str">
        <f t="shared" si="58"/>
        <v>กสป-ค.</v>
      </c>
      <c r="AL165" s="54" t="str">
        <f t="shared" si="59"/>
        <v>-</v>
      </c>
      <c r="AM165" s="54" t="str">
        <f t="shared" si="60"/>
        <v>กสป-ค.</v>
      </c>
      <c r="AN165" s="54" t="str">
        <f t="shared" si="61"/>
        <v>-</v>
      </c>
      <c r="AO165" s="54" t="str">
        <f t="shared" si="62"/>
        <v>อปฟ.</v>
      </c>
      <c r="AP165" s="67" t="s">
        <v>981</v>
      </c>
      <c r="AQ165" s="68">
        <f t="shared" ca="1" si="63"/>
        <v>9.7287671232876711</v>
      </c>
      <c r="AR165" s="64"/>
      <c r="AS165" s="75"/>
      <c r="AT165" s="64"/>
      <c r="AY165" s="71"/>
      <c r="BC165" s="72"/>
      <c r="BD165" s="72"/>
      <c r="BE165" s="72"/>
      <c r="BL165" s="51"/>
      <c r="BM165" s="51"/>
      <c r="BY165" s="10"/>
      <c r="CB165" s="73"/>
      <c r="CC165" s="10"/>
      <c r="CE165" s="10"/>
      <c r="CF165" s="10"/>
      <c r="CK165" s="74" t="s">
        <v>518</v>
      </c>
      <c r="CQ165" s="71"/>
    </row>
    <row r="166" spans="2:95" s="70" customFormat="1" ht="24" customHeight="1">
      <c r="B166" s="54">
        <v>160</v>
      </c>
      <c r="C166" s="55" t="s">
        <v>19</v>
      </c>
      <c r="D166" s="56" t="s">
        <v>230</v>
      </c>
      <c r="E166" s="56" t="s">
        <v>982</v>
      </c>
      <c r="F166" s="57" t="s">
        <v>983</v>
      </c>
      <c r="G166" s="58" t="s">
        <v>984</v>
      </c>
      <c r="H166" s="57" t="s">
        <v>985</v>
      </c>
      <c r="I166" s="57" t="s">
        <v>986</v>
      </c>
      <c r="J166" s="57" t="s">
        <v>14</v>
      </c>
      <c r="K166" s="59" t="s">
        <v>16</v>
      </c>
      <c r="L166" s="60"/>
      <c r="M166" s="61">
        <v>260000</v>
      </c>
      <c r="N166" s="62" t="s">
        <v>14</v>
      </c>
      <c r="O166" s="62" t="s">
        <v>14</v>
      </c>
      <c r="P166" s="63" t="s">
        <v>14</v>
      </c>
      <c r="Q166" s="64"/>
      <c r="R166" s="63" t="s">
        <v>14</v>
      </c>
      <c r="S166" s="62" t="s">
        <v>14</v>
      </c>
      <c r="T166" s="64">
        <v>37881</v>
      </c>
      <c r="U166" s="62" t="s">
        <v>14</v>
      </c>
      <c r="V166" s="66" t="s">
        <v>987</v>
      </c>
      <c r="W166" s="64">
        <v>41103</v>
      </c>
      <c r="X166" s="109" t="s">
        <v>42</v>
      </c>
      <c r="Y166" s="54" t="str">
        <f>IF($X166="","",VLOOKUP($X166,Variable!$AC$3:$AH$100,2,0))</f>
        <v>นธง-สธ.</v>
      </c>
      <c r="Z166" s="54" t="str">
        <f>IF($X166="","",VLOOKUP($X166,Variable!$AC$3:$AH$100,3,0))</f>
        <v>-</v>
      </c>
      <c r="AA166" s="54" t="str">
        <f>IF($X166="","",VLOOKUP($X166,Variable!$AC$3:$AH$100,4,0))</f>
        <v>นธง-สธ.</v>
      </c>
      <c r="AB166" s="54" t="str">
        <f>IF($X166="","",VLOOKUP($X166,Variable!$AC$3:$AH$100,5,0))</f>
        <v>หก-สธ.</v>
      </c>
      <c r="AC166" s="54" t="str">
        <f>IF($X166="","",VLOOKUP($X166,Variable!$AC$3:$AH$100,6,0))</f>
        <v>อปฟ.</v>
      </c>
      <c r="AD166" s="109" t="s">
        <v>42</v>
      </c>
      <c r="AE166" s="54" t="str">
        <f t="shared" si="53"/>
        <v>กสป-ค.</v>
      </c>
      <c r="AF166" s="54" t="str">
        <f t="shared" si="54"/>
        <v>-</v>
      </c>
      <c r="AG166" s="54" t="str">
        <f t="shared" si="55"/>
        <v>กสป-ค.</v>
      </c>
      <c r="AH166" s="54" t="str">
        <f t="shared" si="56"/>
        <v>-</v>
      </c>
      <c r="AI166" s="54" t="str">
        <f t="shared" si="57"/>
        <v>อปฟ.</v>
      </c>
      <c r="AJ166" s="66" t="s">
        <v>42</v>
      </c>
      <c r="AK166" s="54" t="str">
        <f t="shared" si="58"/>
        <v>กสป-ค.</v>
      </c>
      <c r="AL166" s="54" t="str">
        <f t="shared" si="59"/>
        <v>-</v>
      </c>
      <c r="AM166" s="54" t="str">
        <f t="shared" si="60"/>
        <v>กสป-ค.</v>
      </c>
      <c r="AN166" s="54" t="str">
        <f t="shared" si="61"/>
        <v>-</v>
      </c>
      <c r="AO166" s="54" t="str">
        <f t="shared" si="62"/>
        <v>อปฟ.</v>
      </c>
      <c r="AP166" s="67" t="s">
        <v>988</v>
      </c>
      <c r="AQ166" s="68">
        <f t="shared" ca="1" si="63"/>
        <v>9.7260273972602747</v>
      </c>
      <c r="AR166" s="64"/>
      <c r="AS166" s="75"/>
      <c r="AT166" s="64"/>
      <c r="AY166" s="71"/>
      <c r="BC166" s="72"/>
      <c r="BD166" s="72"/>
      <c r="BE166" s="72"/>
      <c r="BL166" s="51"/>
      <c r="BM166" s="51"/>
      <c r="BY166" s="10"/>
      <c r="CB166" s="73"/>
      <c r="CC166" s="10"/>
      <c r="CE166" s="10"/>
      <c r="CF166" s="10"/>
      <c r="CK166" s="74" t="s">
        <v>521</v>
      </c>
      <c r="CQ166" s="71"/>
    </row>
    <row r="167" spans="2:95" s="70" customFormat="1" ht="24" customHeight="1">
      <c r="B167" s="54">
        <v>161</v>
      </c>
      <c r="C167" s="55" t="s">
        <v>19</v>
      </c>
      <c r="D167" s="56" t="s">
        <v>151</v>
      </c>
      <c r="E167" s="56" t="s">
        <v>989</v>
      </c>
      <c r="F167" s="57" t="s">
        <v>990</v>
      </c>
      <c r="G167" s="58" t="s">
        <v>991</v>
      </c>
      <c r="H167" s="57" t="s">
        <v>992</v>
      </c>
      <c r="I167" s="57" t="s">
        <v>279</v>
      </c>
      <c r="J167" s="57" t="s">
        <v>993</v>
      </c>
      <c r="K167" s="59" t="s">
        <v>994</v>
      </c>
      <c r="L167" s="60"/>
      <c r="M167" s="61"/>
      <c r="N167" s="62" t="s">
        <v>14</v>
      </c>
      <c r="O167" s="62" t="s">
        <v>14</v>
      </c>
      <c r="P167" s="63" t="s">
        <v>14</v>
      </c>
      <c r="Q167" s="64"/>
      <c r="R167" s="63" t="s">
        <v>14</v>
      </c>
      <c r="S167" s="62" t="s">
        <v>14</v>
      </c>
      <c r="T167" s="64">
        <v>35809</v>
      </c>
      <c r="U167" s="62" t="s">
        <v>14</v>
      </c>
      <c r="V167" s="66" t="s">
        <v>995</v>
      </c>
      <c r="W167" s="64">
        <v>41103</v>
      </c>
      <c r="X167" s="109" t="s">
        <v>42</v>
      </c>
      <c r="Y167" s="54" t="str">
        <f>IF($X167="","",VLOOKUP($X167,Variable!$AC$3:$AH$100,2,0))</f>
        <v>นธง-สธ.</v>
      </c>
      <c r="Z167" s="54" t="str">
        <f>IF($X167="","",VLOOKUP($X167,Variable!$AC$3:$AH$100,3,0))</f>
        <v>-</v>
      </c>
      <c r="AA167" s="54" t="str">
        <f>IF($X167="","",VLOOKUP($X167,Variable!$AC$3:$AH$100,4,0))</f>
        <v>นธง-สธ.</v>
      </c>
      <c r="AB167" s="54" t="str">
        <f>IF($X167="","",VLOOKUP($X167,Variable!$AC$3:$AH$100,5,0))</f>
        <v>หก-สธ.</v>
      </c>
      <c r="AC167" s="54" t="str">
        <f>IF($X167="","",VLOOKUP($X167,Variable!$AC$3:$AH$100,6,0))</f>
        <v>อปฟ.</v>
      </c>
      <c r="AD167" s="109" t="s">
        <v>42</v>
      </c>
      <c r="AE167" s="54" t="str">
        <f t="shared" si="53"/>
        <v>กสป-ค.</v>
      </c>
      <c r="AF167" s="54" t="str">
        <f t="shared" si="54"/>
        <v>-</v>
      </c>
      <c r="AG167" s="54" t="str">
        <f t="shared" si="55"/>
        <v>กสป-ค.</v>
      </c>
      <c r="AH167" s="54" t="str">
        <f t="shared" si="56"/>
        <v>-</v>
      </c>
      <c r="AI167" s="54" t="str">
        <f t="shared" si="57"/>
        <v>อปฟ.</v>
      </c>
      <c r="AJ167" s="66" t="s">
        <v>42</v>
      </c>
      <c r="AK167" s="54" t="str">
        <f t="shared" si="58"/>
        <v>กสป-ค.</v>
      </c>
      <c r="AL167" s="54" t="str">
        <f t="shared" si="59"/>
        <v>-</v>
      </c>
      <c r="AM167" s="54" t="str">
        <f t="shared" si="60"/>
        <v>กสป-ค.</v>
      </c>
      <c r="AN167" s="54" t="str">
        <f t="shared" si="61"/>
        <v>-</v>
      </c>
      <c r="AO167" s="54" t="str">
        <f t="shared" si="62"/>
        <v>อปฟ.</v>
      </c>
      <c r="AP167" s="67" t="s">
        <v>996</v>
      </c>
      <c r="AQ167" s="68">
        <f t="shared" ca="1" si="63"/>
        <v>15.402739726027397</v>
      </c>
      <c r="AR167" s="64"/>
      <c r="AS167" s="75"/>
      <c r="AT167" s="64"/>
      <c r="AY167" s="71"/>
      <c r="BC167" s="72"/>
      <c r="BD167" s="72"/>
      <c r="BE167" s="72"/>
      <c r="BL167" s="51"/>
      <c r="BM167" s="51"/>
      <c r="CB167" s="73"/>
      <c r="CC167" s="10"/>
      <c r="CE167" s="10"/>
      <c r="CF167" s="10"/>
      <c r="CK167" s="74" t="s">
        <v>524</v>
      </c>
      <c r="CQ167" s="71"/>
    </row>
    <row r="168" spans="2:95" s="70" customFormat="1" ht="24" customHeight="1">
      <c r="B168" s="54">
        <v>162</v>
      </c>
      <c r="C168" s="55" t="s">
        <v>19</v>
      </c>
      <c r="D168" s="56" t="s">
        <v>997</v>
      </c>
      <c r="E168" s="56" t="s">
        <v>998</v>
      </c>
      <c r="F168" s="57" t="s">
        <v>999</v>
      </c>
      <c r="G168" s="58" t="s">
        <v>998</v>
      </c>
      <c r="H168" s="57" t="s">
        <v>1000</v>
      </c>
      <c r="I168" s="57" t="s">
        <v>1001</v>
      </c>
      <c r="J168" s="57" t="s">
        <v>1002</v>
      </c>
      <c r="K168" s="59" t="s">
        <v>16</v>
      </c>
      <c r="L168" s="60"/>
      <c r="M168" s="61">
        <v>398100</v>
      </c>
      <c r="N168" s="62" t="s">
        <v>14</v>
      </c>
      <c r="O168" s="62" t="s">
        <v>14</v>
      </c>
      <c r="P168" s="63" t="s">
        <v>14</v>
      </c>
      <c r="Q168" s="64"/>
      <c r="R168" s="63" t="s">
        <v>14</v>
      </c>
      <c r="S168" s="62" t="s">
        <v>14</v>
      </c>
      <c r="T168" s="64">
        <v>37880</v>
      </c>
      <c r="U168" s="62" t="s">
        <v>14</v>
      </c>
      <c r="V168" s="66" t="s">
        <v>1003</v>
      </c>
      <c r="W168" s="64">
        <v>41103</v>
      </c>
      <c r="X168" s="109" t="s">
        <v>42</v>
      </c>
      <c r="Y168" s="54" t="str">
        <f>IF($X168="","",VLOOKUP($X168,Variable!$AC$3:$AH$100,2,0))</f>
        <v>นธง-สธ.</v>
      </c>
      <c r="Z168" s="54" t="str">
        <f>IF($X168="","",VLOOKUP($X168,Variable!$AC$3:$AH$100,3,0))</f>
        <v>-</v>
      </c>
      <c r="AA168" s="54" t="str">
        <f>IF($X168="","",VLOOKUP($X168,Variable!$AC$3:$AH$100,4,0))</f>
        <v>นธง-สธ.</v>
      </c>
      <c r="AB168" s="54" t="str">
        <f>IF($X168="","",VLOOKUP($X168,Variable!$AC$3:$AH$100,5,0))</f>
        <v>หก-สธ.</v>
      </c>
      <c r="AC168" s="54" t="str">
        <f>IF($X168="","",VLOOKUP($X168,Variable!$AC$3:$AH$100,6,0))</f>
        <v>อปฟ.</v>
      </c>
      <c r="AD168" s="109" t="s">
        <v>42</v>
      </c>
      <c r="AE168" s="54" t="str">
        <f t="shared" si="53"/>
        <v>กสป-ค.</v>
      </c>
      <c r="AF168" s="54" t="str">
        <f t="shared" si="54"/>
        <v>-</v>
      </c>
      <c r="AG168" s="54" t="str">
        <f t="shared" si="55"/>
        <v>กสป-ค.</v>
      </c>
      <c r="AH168" s="54" t="str">
        <f t="shared" si="56"/>
        <v>-</v>
      </c>
      <c r="AI168" s="54" t="str">
        <f t="shared" si="57"/>
        <v>อปฟ.</v>
      </c>
      <c r="AJ168" s="66" t="s">
        <v>42</v>
      </c>
      <c r="AK168" s="54" t="str">
        <f t="shared" si="58"/>
        <v>กสป-ค.</v>
      </c>
      <c r="AL168" s="54" t="str">
        <f t="shared" si="59"/>
        <v>-</v>
      </c>
      <c r="AM168" s="54" t="str">
        <f t="shared" si="60"/>
        <v>กสป-ค.</v>
      </c>
      <c r="AN168" s="54" t="str">
        <f t="shared" si="61"/>
        <v>-</v>
      </c>
      <c r="AO168" s="54" t="str">
        <f t="shared" si="62"/>
        <v>อปฟ.</v>
      </c>
      <c r="AP168" s="67" t="s">
        <v>1004</v>
      </c>
      <c r="AQ168" s="68">
        <f t="shared" ca="1" si="63"/>
        <v>9.7287671232876711</v>
      </c>
      <c r="AR168" s="64"/>
      <c r="AS168" s="75"/>
      <c r="AT168" s="64"/>
      <c r="AY168" s="71"/>
      <c r="BC168" s="72"/>
      <c r="BD168" s="72"/>
      <c r="BE168" s="72"/>
      <c r="BL168" s="51"/>
      <c r="BM168" s="51"/>
      <c r="CA168" s="15"/>
      <c r="CB168" s="73"/>
      <c r="CC168" s="10"/>
      <c r="CE168" s="10"/>
      <c r="CF168" s="10"/>
      <c r="CK168" s="74" t="s">
        <v>321</v>
      </c>
      <c r="CQ168" s="71"/>
    </row>
    <row r="169" spans="2:95" s="70" customFormat="1" ht="24" customHeight="1">
      <c r="B169" s="54">
        <v>163</v>
      </c>
      <c r="C169" s="55" t="s">
        <v>19</v>
      </c>
      <c r="D169" s="56" t="s">
        <v>151</v>
      </c>
      <c r="E169" s="56" t="s">
        <v>296</v>
      </c>
      <c r="F169" s="57" t="s">
        <v>1005</v>
      </c>
      <c r="G169" s="58" t="s">
        <v>298</v>
      </c>
      <c r="H169" s="57" t="s">
        <v>1006</v>
      </c>
      <c r="I169" s="57" t="s">
        <v>260</v>
      </c>
      <c r="J169" s="57" t="s">
        <v>300</v>
      </c>
      <c r="K169" s="59" t="s">
        <v>301</v>
      </c>
      <c r="L169" s="60"/>
      <c r="M169" s="61">
        <v>14900</v>
      </c>
      <c r="N169" s="62" t="s">
        <v>14</v>
      </c>
      <c r="O169" s="62" t="s">
        <v>14</v>
      </c>
      <c r="P169" s="63" t="s">
        <v>14</v>
      </c>
      <c r="Q169" s="64"/>
      <c r="R169" s="63" t="s">
        <v>14</v>
      </c>
      <c r="S169" s="62" t="s">
        <v>14</v>
      </c>
      <c r="T169" s="64">
        <v>39345</v>
      </c>
      <c r="U169" s="62" t="s">
        <v>14</v>
      </c>
      <c r="V169" s="66" t="s">
        <v>1007</v>
      </c>
      <c r="W169" s="64">
        <v>41103</v>
      </c>
      <c r="X169" s="109" t="s">
        <v>42</v>
      </c>
      <c r="Y169" s="54" t="str">
        <f>IF($X169="","",VLOOKUP($X169,Variable!$AC$3:$AH$100,2,0))</f>
        <v>นธง-สธ.</v>
      </c>
      <c r="Z169" s="54" t="str">
        <f>IF($X169="","",VLOOKUP($X169,Variable!$AC$3:$AH$100,3,0))</f>
        <v>-</v>
      </c>
      <c r="AA169" s="54" t="str">
        <f>IF($X169="","",VLOOKUP($X169,Variable!$AC$3:$AH$100,4,0))</f>
        <v>นธง-สธ.</v>
      </c>
      <c r="AB169" s="54" t="str">
        <f>IF($X169="","",VLOOKUP($X169,Variable!$AC$3:$AH$100,5,0))</f>
        <v>หก-สธ.</v>
      </c>
      <c r="AC169" s="54" t="str">
        <f>IF($X169="","",VLOOKUP($X169,Variable!$AC$3:$AH$100,6,0))</f>
        <v>อปฟ.</v>
      </c>
      <c r="AD169" s="109" t="s">
        <v>42</v>
      </c>
      <c r="AE169" s="54" t="str">
        <f t="shared" si="53"/>
        <v>กสป-ค.</v>
      </c>
      <c r="AF169" s="54" t="str">
        <f t="shared" si="54"/>
        <v>-</v>
      </c>
      <c r="AG169" s="54" t="str">
        <f t="shared" si="55"/>
        <v>กสป-ค.</v>
      </c>
      <c r="AH169" s="54" t="str">
        <f t="shared" si="56"/>
        <v>-</v>
      </c>
      <c r="AI169" s="54" t="str">
        <f t="shared" si="57"/>
        <v>อปฟ.</v>
      </c>
      <c r="AJ169" s="66" t="s">
        <v>42</v>
      </c>
      <c r="AK169" s="54" t="str">
        <f t="shared" si="58"/>
        <v>กสป-ค.</v>
      </c>
      <c r="AL169" s="54" t="str">
        <f t="shared" si="59"/>
        <v>-</v>
      </c>
      <c r="AM169" s="54" t="str">
        <f t="shared" si="60"/>
        <v>กสป-ค.</v>
      </c>
      <c r="AN169" s="54" t="str">
        <f t="shared" si="61"/>
        <v>-</v>
      </c>
      <c r="AO169" s="54" t="str">
        <f t="shared" si="62"/>
        <v>อปฟ.</v>
      </c>
      <c r="AP169" s="67" t="s">
        <v>1008</v>
      </c>
      <c r="AQ169" s="68">
        <f t="shared" ca="1" si="63"/>
        <v>5.7150684931506852</v>
      </c>
      <c r="AR169" s="64"/>
      <c r="AS169" s="75"/>
      <c r="AT169" s="64"/>
      <c r="AY169" s="71"/>
      <c r="BC169" s="72"/>
      <c r="BD169" s="72"/>
      <c r="BE169" s="72"/>
      <c r="BL169" s="51"/>
      <c r="BM169" s="51"/>
      <c r="BY169" s="10"/>
      <c r="CB169" s="73"/>
      <c r="CC169" s="10"/>
      <c r="CE169" s="10"/>
      <c r="CF169" s="10"/>
      <c r="CK169" s="74" t="s">
        <v>435</v>
      </c>
      <c r="CQ169" s="71"/>
    </row>
    <row r="170" spans="2:95" s="70" customFormat="1" ht="24" customHeight="1">
      <c r="B170" s="54">
        <v>164</v>
      </c>
      <c r="C170" s="55" t="s">
        <v>19</v>
      </c>
      <c r="D170" s="56" t="s">
        <v>265</v>
      </c>
      <c r="E170" s="56" t="s">
        <v>1009</v>
      </c>
      <c r="F170" s="57" t="s">
        <v>1010</v>
      </c>
      <c r="G170" s="58" t="s">
        <v>1011</v>
      </c>
      <c r="H170" s="57" t="s">
        <v>1012</v>
      </c>
      <c r="I170" s="57" t="s">
        <v>790</v>
      </c>
      <c r="J170" s="57" t="s">
        <v>1013</v>
      </c>
      <c r="K170" s="59" t="s">
        <v>1014</v>
      </c>
      <c r="L170" s="60"/>
      <c r="M170" s="61"/>
      <c r="N170" s="62" t="s">
        <v>14</v>
      </c>
      <c r="O170" s="62" t="s">
        <v>14</v>
      </c>
      <c r="P170" s="63" t="s">
        <v>14</v>
      </c>
      <c r="Q170" s="64"/>
      <c r="R170" s="63" t="s">
        <v>14</v>
      </c>
      <c r="S170" s="62" t="s">
        <v>14</v>
      </c>
      <c r="T170" s="64">
        <v>35893</v>
      </c>
      <c r="U170" s="62" t="s">
        <v>14</v>
      </c>
      <c r="V170" s="66" t="s">
        <v>1015</v>
      </c>
      <c r="W170" s="64">
        <v>41103</v>
      </c>
      <c r="X170" s="109" t="s">
        <v>42</v>
      </c>
      <c r="Y170" s="54" t="str">
        <f>IF($X170="","",VLOOKUP($X170,Variable!$AC$3:$AH$100,2,0))</f>
        <v>นธง-สธ.</v>
      </c>
      <c r="Z170" s="54" t="str">
        <f>IF($X170="","",VLOOKUP($X170,Variable!$AC$3:$AH$100,3,0))</f>
        <v>-</v>
      </c>
      <c r="AA170" s="54" t="str">
        <f>IF($X170="","",VLOOKUP($X170,Variable!$AC$3:$AH$100,4,0))</f>
        <v>นธง-สธ.</v>
      </c>
      <c r="AB170" s="54" t="str">
        <f>IF($X170="","",VLOOKUP($X170,Variable!$AC$3:$AH$100,5,0))</f>
        <v>หก-สธ.</v>
      </c>
      <c r="AC170" s="54" t="str">
        <f>IF($X170="","",VLOOKUP($X170,Variable!$AC$3:$AH$100,6,0))</f>
        <v>อปฟ.</v>
      </c>
      <c r="AD170" s="109" t="s">
        <v>42</v>
      </c>
      <c r="AE170" s="54" t="str">
        <f t="shared" si="53"/>
        <v>กสป-ค.</v>
      </c>
      <c r="AF170" s="54" t="str">
        <f t="shared" si="54"/>
        <v>-</v>
      </c>
      <c r="AG170" s="54" t="str">
        <f t="shared" si="55"/>
        <v>กสป-ค.</v>
      </c>
      <c r="AH170" s="54" t="str">
        <f t="shared" si="56"/>
        <v>-</v>
      </c>
      <c r="AI170" s="54" t="str">
        <f t="shared" si="57"/>
        <v>อปฟ.</v>
      </c>
      <c r="AJ170" s="66" t="s">
        <v>42</v>
      </c>
      <c r="AK170" s="54" t="str">
        <f t="shared" si="58"/>
        <v>กสป-ค.</v>
      </c>
      <c r="AL170" s="54" t="str">
        <f t="shared" si="59"/>
        <v>-</v>
      </c>
      <c r="AM170" s="54" t="str">
        <f t="shared" si="60"/>
        <v>กสป-ค.</v>
      </c>
      <c r="AN170" s="54" t="str">
        <f t="shared" si="61"/>
        <v>-</v>
      </c>
      <c r="AO170" s="54" t="str">
        <f t="shared" si="62"/>
        <v>อปฟ.</v>
      </c>
      <c r="AP170" s="67" t="s">
        <v>1016</v>
      </c>
      <c r="AQ170" s="68">
        <f t="shared" ca="1" si="63"/>
        <v>15.172602739726027</v>
      </c>
      <c r="AR170" s="64"/>
      <c r="AS170" s="75"/>
      <c r="AT170" s="64"/>
      <c r="AY170" s="71"/>
      <c r="BC170" s="72"/>
      <c r="BD170" s="72"/>
      <c r="BE170" s="72"/>
      <c r="BL170" s="51"/>
      <c r="BM170" s="51"/>
      <c r="BY170" s="10"/>
      <c r="CB170" s="73"/>
      <c r="CC170" s="10"/>
      <c r="CE170" s="10"/>
      <c r="CF170" s="10"/>
      <c r="CK170" s="74" t="s">
        <v>442</v>
      </c>
      <c r="CQ170" s="71"/>
    </row>
    <row r="171" spans="2:95" s="70" customFormat="1" ht="24" customHeight="1">
      <c r="B171" s="54">
        <v>165</v>
      </c>
      <c r="C171" s="55" t="s">
        <v>19</v>
      </c>
      <c r="D171" s="56" t="s">
        <v>997</v>
      </c>
      <c r="E171" s="56" t="s">
        <v>1017</v>
      </c>
      <c r="F171" s="57" t="s">
        <v>1018</v>
      </c>
      <c r="G171" s="58" t="s">
        <v>1017</v>
      </c>
      <c r="H171" s="57" t="s">
        <v>1019</v>
      </c>
      <c r="I171" s="57" t="s">
        <v>1001</v>
      </c>
      <c r="J171" s="57" t="s">
        <v>1020</v>
      </c>
      <c r="K171" s="59" t="s">
        <v>16</v>
      </c>
      <c r="L171" s="60"/>
      <c r="M171" s="61">
        <v>249000</v>
      </c>
      <c r="N171" s="62" t="s">
        <v>14</v>
      </c>
      <c r="O171" s="62" t="s">
        <v>14</v>
      </c>
      <c r="P171" s="63" t="s">
        <v>14</v>
      </c>
      <c r="Q171" s="64"/>
      <c r="R171" s="63" t="s">
        <v>14</v>
      </c>
      <c r="S171" s="62" t="s">
        <v>14</v>
      </c>
      <c r="T171" s="64">
        <v>37880</v>
      </c>
      <c r="U171" s="62" t="s">
        <v>14</v>
      </c>
      <c r="V171" s="66" t="s">
        <v>1021</v>
      </c>
      <c r="W171" s="64">
        <v>41103</v>
      </c>
      <c r="X171" s="109" t="s">
        <v>42</v>
      </c>
      <c r="Y171" s="54" t="str">
        <f>IF($X171="","",VLOOKUP($X171,Variable!$AC$3:$AH$100,2,0))</f>
        <v>นธง-สธ.</v>
      </c>
      <c r="Z171" s="54" t="str">
        <f>IF($X171="","",VLOOKUP($X171,Variable!$AC$3:$AH$100,3,0))</f>
        <v>-</v>
      </c>
      <c r="AA171" s="54" t="str">
        <f>IF($X171="","",VLOOKUP($X171,Variable!$AC$3:$AH$100,4,0))</f>
        <v>นธง-สธ.</v>
      </c>
      <c r="AB171" s="54" t="str">
        <f>IF($X171="","",VLOOKUP($X171,Variable!$AC$3:$AH$100,5,0))</f>
        <v>หก-สธ.</v>
      </c>
      <c r="AC171" s="54" t="str">
        <f>IF($X171="","",VLOOKUP($X171,Variable!$AC$3:$AH$100,6,0))</f>
        <v>อปฟ.</v>
      </c>
      <c r="AD171" s="109" t="s">
        <v>42</v>
      </c>
      <c r="AE171" s="54" t="str">
        <f t="shared" si="53"/>
        <v>กสป-ค.</v>
      </c>
      <c r="AF171" s="54" t="str">
        <f t="shared" si="54"/>
        <v>-</v>
      </c>
      <c r="AG171" s="54" t="str">
        <f t="shared" si="55"/>
        <v>กสป-ค.</v>
      </c>
      <c r="AH171" s="54" t="str">
        <f t="shared" si="56"/>
        <v>-</v>
      </c>
      <c r="AI171" s="54" t="str">
        <f t="shared" si="57"/>
        <v>อปฟ.</v>
      </c>
      <c r="AJ171" s="66" t="s">
        <v>42</v>
      </c>
      <c r="AK171" s="54" t="str">
        <f t="shared" si="58"/>
        <v>กสป-ค.</v>
      </c>
      <c r="AL171" s="54" t="str">
        <f t="shared" si="59"/>
        <v>-</v>
      </c>
      <c r="AM171" s="54" t="str">
        <f t="shared" si="60"/>
        <v>กสป-ค.</v>
      </c>
      <c r="AN171" s="54" t="str">
        <f t="shared" si="61"/>
        <v>-</v>
      </c>
      <c r="AO171" s="54" t="str">
        <f t="shared" si="62"/>
        <v>อปฟ.</v>
      </c>
      <c r="AP171" s="67" t="s">
        <v>1022</v>
      </c>
      <c r="AQ171" s="68">
        <f t="shared" ca="1" si="63"/>
        <v>9.7287671232876711</v>
      </c>
      <c r="AR171" s="64"/>
      <c r="AS171" s="75"/>
      <c r="AT171" s="64"/>
      <c r="AY171" s="71"/>
      <c r="BC171" s="72"/>
      <c r="BD171" s="72"/>
      <c r="BE171" s="72"/>
      <c r="BL171" s="51"/>
      <c r="BM171" s="51"/>
      <c r="BY171" s="10"/>
      <c r="CA171" s="15"/>
      <c r="CB171" s="73"/>
      <c r="CC171" s="10"/>
      <c r="CE171" s="10"/>
      <c r="CF171" s="10"/>
      <c r="CK171" s="74" t="s">
        <v>1080</v>
      </c>
      <c r="CQ171" s="71"/>
    </row>
    <row r="172" spans="2:95" s="70" customFormat="1" ht="24" customHeight="1">
      <c r="B172" s="54">
        <v>166</v>
      </c>
      <c r="C172" s="55" t="s">
        <v>19</v>
      </c>
      <c r="D172" s="56" t="s">
        <v>230</v>
      </c>
      <c r="E172" s="56" t="s">
        <v>328</v>
      </c>
      <c r="F172" s="57" t="s">
        <v>1023</v>
      </c>
      <c r="G172" s="58" t="s">
        <v>330</v>
      </c>
      <c r="H172" s="57" t="s">
        <v>1024</v>
      </c>
      <c r="I172" s="57" t="s">
        <v>332</v>
      </c>
      <c r="J172" s="57" t="s">
        <v>333</v>
      </c>
      <c r="K172" s="59" t="s">
        <v>334</v>
      </c>
      <c r="L172" s="60"/>
      <c r="M172" s="61">
        <v>395000</v>
      </c>
      <c r="N172" s="62" t="s">
        <v>14</v>
      </c>
      <c r="O172" s="62" t="s">
        <v>14</v>
      </c>
      <c r="P172" s="63" t="s">
        <v>14</v>
      </c>
      <c r="Q172" s="64"/>
      <c r="R172" s="63" t="s">
        <v>14</v>
      </c>
      <c r="S172" s="62" t="s">
        <v>14</v>
      </c>
      <c r="T172" s="64">
        <v>39652</v>
      </c>
      <c r="U172" s="62" t="s">
        <v>14</v>
      </c>
      <c r="V172" s="66" t="s">
        <v>1025</v>
      </c>
      <c r="W172" s="64">
        <v>41103</v>
      </c>
      <c r="X172" s="109" t="s">
        <v>42</v>
      </c>
      <c r="Y172" s="54" t="str">
        <f>IF($X172="","",VLOOKUP($X172,Variable!$AC$3:$AH$100,2,0))</f>
        <v>นธง-สธ.</v>
      </c>
      <c r="Z172" s="54" t="str">
        <f>IF($X172="","",VLOOKUP($X172,Variable!$AC$3:$AH$100,3,0))</f>
        <v>-</v>
      </c>
      <c r="AA172" s="54" t="str">
        <f>IF($X172="","",VLOOKUP($X172,Variable!$AC$3:$AH$100,4,0))</f>
        <v>นธง-สธ.</v>
      </c>
      <c r="AB172" s="54" t="str">
        <f>IF($X172="","",VLOOKUP($X172,Variable!$AC$3:$AH$100,5,0))</f>
        <v>หก-สธ.</v>
      </c>
      <c r="AC172" s="54" t="str">
        <f>IF($X172="","",VLOOKUP($X172,Variable!$AC$3:$AH$100,6,0))</f>
        <v>อปฟ.</v>
      </c>
      <c r="AD172" s="109" t="s">
        <v>42</v>
      </c>
      <c r="AE172" s="54" t="str">
        <f t="shared" si="53"/>
        <v>กสป-ค.</v>
      </c>
      <c r="AF172" s="54" t="str">
        <f t="shared" si="54"/>
        <v>-</v>
      </c>
      <c r="AG172" s="54" t="str">
        <f t="shared" si="55"/>
        <v>กสป-ค.</v>
      </c>
      <c r="AH172" s="54" t="str">
        <f t="shared" si="56"/>
        <v>-</v>
      </c>
      <c r="AI172" s="54" t="str">
        <f t="shared" si="57"/>
        <v>อปฟ.</v>
      </c>
      <c r="AJ172" s="66" t="s">
        <v>42</v>
      </c>
      <c r="AK172" s="54" t="str">
        <f t="shared" si="58"/>
        <v>กสป-ค.</v>
      </c>
      <c r="AL172" s="54" t="str">
        <f t="shared" si="59"/>
        <v>-</v>
      </c>
      <c r="AM172" s="54" t="str">
        <f t="shared" si="60"/>
        <v>กสป-ค.</v>
      </c>
      <c r="AN172" s="54" t="str">
        <f t="shared" si="61"/>
        <v>-</v>
      </c>
      <c r="AO172" s="54" t="str">
        <f t="shared" si="62"/>
        <v>อปฟ.</v>
      </c>
      <c r="AP172" s="67" t="s">
        <v>1026</v>
      </c>
      <c r="AQ172" s="68">
        <f t="shared" ca="1" si="63"/>
        <v>4.8739726027397259</v>
      </c>
      <c r="AR172" s="64"/>
      <c r="AS172" s="75"/>
      <c r="AT172" s="64"/>
      <c r="AY172" s="71"/>
      <c r="BC172" s="72"/>
      <c r="BD172" s="72"/>
      <c r="BE172" s="72"/>
      <c r="BL172" s="51"/>
      <c r="BM172" s="51"/>
      <c r="BY172" s="10"/>
      <c r="CB172" s="73"/>
      <c r="CC172" s="10"/>
      <c r="CE172" s="10"/>
      <c r="CF172" s="10"/>
      <c r="CK172" s="74" t="s">
        <v>861</v>
      </c>
      <c r="CQ172" s="71"/>
    </row>
    <row r="173" spans="2:95" s="70" customFormat="1" ht="24" customHeight="1">
      <c r="B173" s="54">
        <v>167</v>
      </c>
      <c r="C173" s="55" t="s">
        <v>19</v>
      </c>
      <c r="D173" s="56" t="s">
        <v>151</v>
      </c>
      <c r="E173" s="56" t="s">
        <v>1027</v>
      </c>
      <c r="F173" s="57" t="s">
        <v>1028</v>
      </c>
      <c r="G173" s="58" t="s">
        <v>1029</v>
      </c>
      <c r="H173" s="57" t="s">
        <v>1030</v>
      </c>
      <c r="I173" s="57" t="s">
        <v>260</v>
      </c>
      <c r="J173" s="57" t="s">
        <v>1031</v>
      </c>
      <c r="K173" s="59" t="s">
        <v>1032</v>
      </c>
      <c r="L173" s="60"/>
      <c r="M173" s="61">
        <f>41400/2</f>
        <v>20700</v>
      </c>
      <c r="N173" s="62" t="s">
        <v>14</v>
      </c>
      <c r="O173" s="62" t="s">
        <v>14</v>
      </c>
      <c r="P173" s="63" t="s">
        <v>14</v>
      </c>
      <c r="Q173" s="64"/>
      <c r="R173" s="63" t="s">
        <v>14</v>
      </c>
      <c r="S173" s="62" t="s">
        <v>14</v>
      </c>
      <c r="T173" s="64">
        <v>37391</v>
      </c>
      <c r="U173" s="62" t="s">
        <v>14</v>
      </c>
      <c r="V173" s="66" t="s">
        <v>1033</v>
      </c>
      <c r="W173" s="64">
        <v>41103</v>
      </c>
      <c r="X173" s="109" t="s">
        <v>42</v>
      </c>
      <c r="Y173" s="54" t="str">
        <f>IF($X173="","",VLOOKUP($X173,Variable!$AC$3:$AH$100,2,0))</f>
        <v>นธง-สธ.</v>
      </c>
      <c r="Z173" s="54" t="str">
        <f>IF($X173="","",VLOOKUP($X173,Variable!$AC$3:$AH$100,3,0))</f>
        <v>-</v>
      </c>
      <c r="AA173" s="54" t="str">
        <f>IF($X173="","",VLOOKUP($X173,Variable!$AC$3:$AH$100,4,0))</f>
        <v>นธง-สธ.</v>
      </c>
      <c r="AB173" s="54" t="str">
        <f>IF($X173="","",VLOOKUP($X173,Variable!$AC$3:$AH$100,5,0))</f>
        <v>หก-สธ.</v>
      </c>
      <c r="AC173" s="54" t="str">
        <f>IF($X173="","",VLOOKUP($X173,Variable!$AC$3:$AH$100,6,0))</f>
        <v>อปฟ.</v>
      </c>
      <c r="AD173" s="109" t="s">
        <v>42</v>
      </c>
      <c r="AE173" s="54" t="str">
        <f t="shared" si="53"/>
        <v>กสป-ค.</v>
      </c>
      <c r="AF173" s="54" t="str">
        <f t="shared" si="54"/>
        <v>-</v>
      </c>
      <c r="AG173" s="54" t="str">
        <f t="shared" si="55"/>
        <v>กสป-ค.</v>
      </c>
      <c r="AH173" s="54" t="str">
        <f t="shared" si="56"/>
        <v>-</v>
      </c>
      <c r="AI173" s="54" t="str">
        <f t="shared" si="57"/>
        <v>อปฟ.</v>
      </c>
      <c r="AJ173" s="66" t="s">
        <v>42</v>
      </c>
      <c r="AK173" s="54" t="str">
        <f t="shared" si="58"/>
        <v>กสป-ค.</v>
      </c>
      <c r="AL173" s="54" t="str">
        <f t="shared" si="59"/>
        <v>-</v>
      </c>
      <c r="AM173" s="54" t="str">
        <f t="shared" si="60"/>
        <v>กสป-ค.</v>
      </c>
      <c r="AN173" s="54" t="str">
        <f t="shared" si="61"/>
        <v>-</v>
      </c>
      <c r="AO173" s="54" t="str">
        <f t="shared" si="62"/>
        <v>อปฟ.</v>
      </c>
      <c r="AP173" s="67" t="s">
        <v>1034</v>
      </c>
      <c r="AQ173" s="68">
        <f t="shared" ca="1" si="63"/>
        <v>11.068493150684931</v>
      </c>
      <c r="AR173" s="64"/>
      <c r="AS173" s="75"/>
      <c r="AT173" s="64"/>
      <c r="AY173" s="71"/>
      <c r="BC173" s="72"/>
      <c r="BD173" s="72"/>
      <c r="BE173" s="72"/>
      <c r="BL173" s="51"/>
      <c r="BM173" s="51"/>
      <c r="BY173" s="10"/>
      <c r="CB173" s="73"/>
      <c r="CC173" s="10"/>
      <c r="CE173" s="10"/>
      <c r="CF173" s="10"/>
      <c r="CK173" s="74" t="s">
        <v>1046</v>
      </c>
      <c r="CQ173" s="71"/>
    </row>
    <row r="174" spans="2:95" s="70" customFormat="1" ht="24" customHeight="1">
      <c r="B174" s="54">
        <v>168</v>
      </c>
      <c r="C174" s="55" t="s">
        <v>19</v>
      </c>
      <c r="D174" s="56" t="s">
        <v>151</v>
      </c>
      <c r="E174" s="56" t="s">
        <v>1027</v>
      </c>
      <c r="F174" s="57" t="s">
        <v>1035</v>
      </c>
      <c r="G174" s="58" t="s">
        <v>1029</v>
      </c>
      <c r="H174" s="57" t="s">
        <v>1036</v>
      </c>
      <c r="I174" s="57" t="s">
        <v>260</v>
      </c>
      <c r="J174" s="57" t="s">
        <v>1031</v>
      </c>
      <c r="K174" s="59" t="s">
        <v>1032</v>
      </c>
      <c r="L174" s="60"/>
      <c r="M174" s="61">
        <f>41400/2</f>
        <v>20700</v>
      </c>
      <c r="N174" s="62" t="s">
        <v>14</v>
      </c>
      <c r="O174" s="62" t="s">
        <v>14</v>
      </c>
      <c r="P174" s="63" t="s">
        <v>14</v>
      </c>
      <c r="Q174" s="64"/>
      <c r="R174" s="63" t="s">
        <v>14</v>
      </c>
      <c r="S174" s="62" t="s">
        <v>14</v>
      </c>
      <c r="T174" s="64">
        <v>37391</v>
      </c>
      <c r="U174" s="62" t="s">
        <v>14</v>
      </c>
      <c r="V174" s="66" t="s">
        <v>1037</v>
      </c>
      <c r="W174" s="64">
        <v>41103</v>
      </c>
      <c r="X174" s="109" t="s">
        <v>42</v>
      </c>
      <c r="Y174" s="54" t="str">
        <f>IF($X174="","",VLOOKUP($X174,Variable!$AC$3:$AH$100,2,0))</f>
        <v>นธง-สธ.</v>
      </c>
      <c r="Z174" s="54" t="str">
        <f>IF($X174="","",VLOOKUP($X174,Variable!$AC$3:$AH$100,3,0))</f>
        <v>-</v>
      </c>
      <c r="AA174" s="54" t="str">
        <f>IF($X174="","",VLOOKUP($X174,Variable!$AC$3:$AH$100,4,0))</f>
        <v>นธง-สธ.</v>
      </c>
      <c r="AB174" s="54" t="str">
        <f>IF($X174="","",VLOOKUP($X174,Variable!$AC$3:$AH$100,5,0))</f>
        <v>หก-สธ.</v>
      </c>
      <c r="AC174" s="54" t="str">
        <f>IF($X174="","",VLOOKUP($X174,Variable!$AC$3:$AH$100,6,0))</f>
        <v>อปฟ.</v>
      </c>
      <c r="AD174" s="109" t="s">
        <v>42</v>
      </c>
      <c r="AE174" s="54" t="str">
        <f t="shared" si="53"/>
        <v>กสป-ค.</v>
      </c>
      <c r="AF174" s="54" t="str">
        <f t="shared" si="54"/>
        <v>-</v>
      </c>
      <c r="AG174" s="54" t="str">
        <f t="shared" si="55"/>
        <v>กสป-ค.</v>
      </c>
      <c r="AH174" s="54" t="str">
        <f t="shared" si="56"/>
        <v>-</v>
      </c>
      <c r="AI174" s="54" t="str">
        <f t="shared" si="57"/>
        <v>อปฟ.</v>
      </c>
      <c r="AJ174" s="66" t="s">
        <v>42</v>
      </c>
      <c r="AK174" s="54" t="str">
        <f t="shared" si="58"/>
        <v>กสป-ค.</v>
      </c>
      <c r="AL174" s="54" t="str">
        <f t="shared" si="59"/>
        <v>-</v>
      </c>
      <c r="AM174" s="54" t="str">
        <f t="shared" si="60"/>
        <v>กสป-ค.</v>
      </c>
      <c r="AN174" s="54" t="str">
        <f t="shared" si="61"/>
        <v>-</v>
      </c>
      <c r="AO174" s="54" t="str">
        <f t="shared" si="62"/>
        <v>อปฟ.</v>
      </c>
      <c r="AP174" s="67" t="s">
        <v>1038</v>
      </c>
      <c r="AQ174" s="68">
        <f t="shared" ca="1" si="63"/>
        <v>11.068493150684931</v>
      </c>
      <c r="AR174" s="64"/>
      <c r="AS174" s="75"/>
      <c r="AT174" s="64"/>
      <c r="AY174" s="71"/>
      <c r="BC174" s="72"/>
      <c r="BD174" s="72"/>
      <c r="BE174" s="72"/>
      <c r="BL174" s="51"/>
      <c r="BM174" s="51"/>
      <c r="BY174" s="10"/>
      <c r="CB174" s="73"/>
      <c r="CC174" s="10"/>
      <c r="CE174" s="10"/>
      <c r="CF174" s="10"/>
      <c r="CK174" s="74" t="s">
        <v>451</v>
      </c>
      <c r="CQ174" s="71"/>
    </row>
    <row r="175" spans="2:95" s="70" customFormat="1" ht="24" customHeight="1">
      <c r="B175" s="54">
        <v>169</v>
      </c>
      <c r="C175" s="55" t="s">
        <v>13</v>
      </c>
      <c r="D175" s="56" t="s">
        <v>361</v>
      </c>
      <c r="E175" s="56" t="s">
        <v>362</v>
      </c>
      <c r="F175" s="57" t="s">
        <v>1039</v>
      </c>
      <c r="G175" s="58" t="s">
        <v>1040</v>
      </c>
      <c r="H175" s="57">
        <v>3801049810189</v>
      </c>
      <c r="I175" s="57" t="s">
        <v>1041</v>
      </c>
      <c r="J175" s="57" t="s">
        <v>1042</v>
      </c>
      <c r="K175" s="59" t="s">
        <v>367</v>
      </c>
      <c r="L175" s="60"/>
      <c r="M175" s="61">
        <v>5317.76</v>
      </c>
      <c r="N175" s="62" t="s">
        <v>14</v>
      </c>
      <c r="O175" s="62" t="s">
        <v>14</v>
      </c>
      <c r="P175" s="63" t="s">
        <v>14</v>
      </c>
      <c r="Q175" s="64"/>
      <c r="R175" s="63" t="s">
        <v>14</v>
      </c>
      <c r="S175" s="62" t="s">
        <v>14</v>
      </c>
      <c r="T175" s="64">
        <v>37494</v>
      </c>
      <c r="U175" s="62" t="s">
        <v>14</v>
      </c>
      <c r="V175" s="66">
        <v>870074016</v>
      </c>
      <c r="W175" s="64">
        <v>40830</v>
      </c>
      <c r="X175" s="109" t="s">
        <v>42</v>
      </c>
      <c r="Y175" s="54" t="str">
        <f>IF($X175="","",VLOOKUP($X175,Variable!$AC$3:$AH$100,2,0))</f>
        <v>นธง-สธ.</v>
      </c>
      <c r="Z175" s="54" t="str">
        <f>IF($X175="","",VLOOKUP($X175,Variable!$AC$3:$AH$100,3,0))</f>
        <v>-</v>
      </c>
      <c r="AA175" s="54" t="str">
        <f>IF($X175="","",VLOOKUP($X175,Variable!$AC$3:$AH$100,4,0))</f>
        <v>นธง-สธ.</v>
      </c>
      <c r="AB175" s="54" t="str">
        <f>IF($X175="","",VLOOKUP($X175,Variable!$AC$3:$AH$100,5,0))</f>
        <v>หก-สธ.</v>
      </c>
      <c r="AC175" s="54" t="str">
        <f>IF($X175="","",VLOOKUP($X175,Variable!$AC$3:$AH$100,6,0))</f>
        <v>อปฟ.</v>
      </c>
      <c r="AD175" s="109" t="s">
        <v>42</v>
      </c>
      <c r="AE175" s="54" t="str">
        <f t="shared" si="53"/>
        <v>กสป-ค.</v>
      </c>
      <c r="AF175" s="54" t="str">
        <f t="shared" si="54"/>
        <v>-</v>
      </c>
      <c r="AG175" s="54" t="str">
        <f t="shared" si="55"/>
        <v>กสป-ค.</v>
      </c>
      <c r="AH175" s="54" t="str">
        <f t="shared" si="56"/>
        <v>-</v>
      </c>
      <c r="AI175" s="54" t="str">
        <f t="shared" si="57"/>
        <v>อปฟ.</v>
      </c>
      <c r="AJ175" s="66" t="s">
        <v>42</v>
      </c>
      <c r="AK175" s="54" t="str">
        <f t="shared" si="58"/>
        <v>กสป-ค.</v>
      </c>
      <c r="AL175" s="54" t="str">
        <f t="shared" si="59"/>
        <v>-</v>
      </c>
      <c r="AM175" s="54" t="str">
        <f t="shared" si="60"/>
        <v>กสป-ค.</v>
      </c>
      <c r="AN175" s="54" t="str">
        <f t="shared" si="61"/>
        <v>-</v>
      </c>
      <c r="AO175" s="54" t="str">
        <f t="shared" si="62"/>
        <v>อปฟ.</v>
      </c>
      <c r="AP175" s="67" t="s">
        <v>1043</v>
      </c>
      <c r="AQ175" s="68">
        <f t="shared" ca="1" si="63"/>
        <v>10.786301369863013</v>
      </c>
      <c r="AR175" s="64"/>
      <c r="AS175" s="75"/>
      <c r="AT175" s="64"/>
      <c r="AY175" s="71"/>
      <c r="BC175" s="72"/>
      <c r="BD175" s="72"/>
      <c r="BE175" s="72"/>
      <c r="BL175" s="51"/>
      <c r="BM175" s="51"/>
      <c r="BY175" s="10"/>
      <c r="CB175" s="73"/>
      <c r="CC175" s="10"/>
      <c r="CE175" s="10"/>
      <c r="CF175" s="10"/>
      <c r="CK175" s="74" t="s">
        <v>455</v>
      </c>
      <c r="CQ175" s="71"/>
    </row>
    <row r="176" spans="2:95" s="70" customFormat="1" ht="24" customHeight="1">
      <c r="B176" s="54">
        <v>170</v>
      </c>
      <c r="C176" s="55" t="s">
        <v>19</v>
      </c>
      <c r="D176" s="56" t="s">
        <v>1044</v>
      </c>
      <c r="E176" s="56" t="s">
        <v>1045</v>
      </c>
      <c r="F176" s="57" t="s">
        <v>1046</v>
      </c>
      <c r="G176" s="58" t="s">
        <v>1045</v>
      </c>
      <c r="H176" s="57" t="s">
        <v>1047</v>
      </c>
      <c r="I176" s="57" t="s">
        <v>1048</v>
      </c>
      <c r="J176" s="57" t="s">
        <v>1049</v>
      </c>
      <c r="K176" s="59" t="s">
        <v>16</v>
      </c>
      <c r="L176" s="60"/>
      <c r="M176" s="61">
        <v>19900</v>
      </c>
      <c r="N176" s="62" t="s">
        <v>14</v>
      </c>
      <c r="O176" s="62" t="s">
        <v>14</v>
      </c>
      <c r="P176" s="63" t="s">
        <v>14</v>
      </c>
      <c r="Q176" s="64"/>
      <c r="R176" s="63" t="s">
        <v>14</v>
      </c>
      <c r="S176" s="62" t="s">
        <v>14</v>
      </c>
      <c r="T176" s="64">
        <v>20821</v>
      </c>
      <c r="U176" s="62" t="s">
        <v>14</v>
      </c>
      <c r="V176" s="66">
        <v>870074026</v>
      </c>
      <c r="W176" s="64">
        <v>40830</v>
      </c>
      <c r="X176" s="109" t="s">
        <v>42</v>
      </c>
      <c r="Y176" s="54" t="str">
        <f>IF($X176="","",VLOOKUP($X176,Variable!$AC$3:$AH$100,2,0))</f>
        <v>นธง-สธ.</v>
      </c>
      <c r="Z176" s="54" t="str">
        <f>IF($X176="","",VLOOKUP($X176,Variable!$AC$3:$AH$100,3,0))</f>
        <v>-</v>
      </c>
      <c r="AA176" s="54" t="str">
        <f>IF($X176="","",VLOOKUP($X176,Variable!$AC$3:$AH$100,4,0))</f>
        <v>นธง-สธ.</v>
      </c>
      <c r="AB176" s="54" t="str">
        <f>IF($X176="","",VLOOKUP($X176,Variable!$AC$3:$AH$100,5,0))</f>
        <v>หก-สธ.</v>
      </c>
      <c r="AC176" s="54" t="str">
        <f>IF($X176="","",VLOOKUP($X176,Variable!$AC$3:$AH$100,6,0))</f>
        <v>อปฟ.</v>
      </c>
      <c r="AD176" s="109" t="s">
        <v>42</v>
      </c>
      <c r="AE176" s="54" t="str">
        <f t="shared" si="53"/>
        <v>กสป-ค.</v>
      </c>
      <c r="AF176" s="54" t="str">
        <f t="shared" si="54"/>
        <v>-</v>
      </c>
      <c r="AG176" s="54" t="str">
        <f t="shared" si="55"/>
        <v>กสป-ค.</v>
      </c>
      <c r="AH176" s="54" t="str">
        <f t="shared" si="56"/>
        <v>-</v>
      </c>
      <c r="AI176" s="54" t="str">
        <f t="shared" si="57"/>
        <v>อปฟ.</v>
      </c>
      <c r="AJ176" s="66" t="s">
        <v>42</v>
      </c>
      <c r="AK176" s="54" t="str">
        <f t="shared" si="58"/>
        <v>กสป-ค.</v>
      </c>
      <c r="AL176" s="54" t="str">
        <f t="shared" si="59"/>
        <v>-</v>
      </c>
      <c r="AM176" s="54" t="str">
        <f t="shared" si="60"/>
        <v>กสป-ค.</v>
      </c>
      <c r="AN176" s="54" t="str">
        <f t="shared" si="61"/>
        <v>-</v>
      </c>
      <c r="AO176" s="54" t="str">
        <f t="shared" si="62"/>
        <v>อปฟ.</v>
      </c>
      <c r="AP176" s="67" t="s">
        <v>1050</v>
      </c>
      <c r="AQ176" s="68">
        <f t="shared" ca="1" si="63"/>
        <v>56.465753424657535</v>
      </c>
      <c r="AR176" s="64"/>
      <c r="AS176" s="75"/>
      <c r="AT176" s="64"/>
      <c r="AY176" s="71"/>
      <c r="BC176" s="72"/>
      <c r="BD176" s="72"/>
      <c r="BE176" s="72"/>
      <c r="BL176" s="51"/>
      <c r="BM176" s="51"/>
      <c r="CB176" s="73"/>
      <c r="CC176" s="10"/>
      <c r="CE176" s="10"/>
      <c r="CF176" s="10"/>
      <c r="CK176" s="74" t="s">
        <v>446</v>
      </c>
      <c r="CQ176" s="71"/>
    </row>
    <row r="177" spans="2:95" s="70" customFormat="1" ht="24" customHeight="1">
      <c r="B177" s="54">
        <v>171</v>
      </c>
      <c r="C177" s="55" t="s">
        <v>19</v>
      </c>
      <c r="D177" s="56" t="s">
        <v>151</v>
      </c>
      <c r="E177" s="56" t="s">
        <v>842</v>
      </c>
      <c r="F177" s="57" t="s">
        <v>1051</v>
      </c>
      <c r="G177" s="58" t="s">
        <v>844</v>
      </c>
      <c r="H177" s="57">
        <v>102866</v>
      </c>
      <c r="I177" s="57" t="s">
        <v>184</v>
      </c>
      <c r="J177" s="57" t="s">
        <v>399</v>
      </c>
      <c r="K177" s="59" t="s">
        <v>845</v>
      </c>
      <c r="L177" s="60"/>
      <c r="M177" s="61">
        <v>12400</v>
      </c>
      <c r="N177" s="62" t="s">
        <v>14</v>
      </c>
      <c r="O177" s="62" t="s">
        <v>14</v>
      </c>
      <c r="P177" s="63" t="s">
        <v>14</v>
      </c>
      <c r="Q177" s="64"/>
      <c r="R177" s="63" t="s">
        <v>14</v>
      </c>
      <c r="S177" s="62" t="s">
        <v>14</v>
      </c>
      <c r="T177" s="64">
        <v>37456</v>
      </c>
      <c r="U177" s="62" t="s">
        <v>14</v>
      </c>
      <c r="V177" s="66" t="s">
        <v>1052</v>
      </c>
      <c r="W177" s="64">
        <v>40830</v>
      </c>
      <c r="X177" s="66" t="s">
        <v>42</v>
      </c>
      <c r="Y177" s="54" t="str">
        <f>IF($X177="","",VLOOKUP($X177,Variable!$AC$3:$AH$100,2,0))</f>
        <v>นธง-สธ.</v>
      </c>
      <c r="Z177" s="54" t="str">
        <f>IF($X177="","",VLOOKUP($X177,Variable!$AC$3:$AH$100,3,0))</f>
        <v>-</v>
      </c>
      <c r="AA177" s="54" t="str">
        <f>IF($X177="","",VLOOKUP($X177,Variable!$AC$3:$AH$100,4,0))</f>
        <v>นธง-สธ.</v>
      </c>
      <c r="AB177" s="54" t="str">
        <f>IF($X177="","",VLOOKUP($X177,Variable!$AC$3:$AH$100,5,0))</f>
        <v>หก-สธ.</v>
      </c>
      <c r="AC177" s="54" t="str">
        <f>IF($X177="","",VLOOKUP($X177,Variable!$AC$3:$AH$100,6,0))</f>
        <v>อปฟ.</v>
      </c>
      <c r="AD177" s="109" t="s">
        <v>42</v>
      </c>
      <c r="AE177" s="54" t="str">
        <f t="shared" si="53"/>
        <v>กสป-ค.</v>
      </c>
      <c r="AF177" s="54" t="str">
        <f t="shared" si="54"/>
        <v>-</v>
      </c>
      <c r="AG177" s="54" t="str">
        <f t="shared" si="55"/>
        <v>กสป-ค.</v>
      </c>
      <c r="AH177" s="54" t="str">
        <f t="shared" si="56"/>
        <v>-</v>
      </c>
      <c r="AI177" s="54" t="str">
        <f t="shared" si="57"/>
        <v>อปฟ.</v>
      </c>
      <c r="AJ177" s="66" t="s">
        <v>42</v>
      </c>
      <c r="AK177" s="54" t="str">
        <f t="shared" si="58"/>
        <v>กสป-ค.</v>
      </c>
      <c r="AL177" s="54" t="str">
        <f t="shared" si="59"/>
        <v>-</v>
      </c>
      <c r="AM177" s="54" t="str">
        <f t="shared" si="60"/>
        <v>กสป-ค.</v>
      </c>
      <c r="AN177" s="54" t="str">
        <f t="shared" si="61"/>
        <v>-</v>
      </c>
      <c r="AO177" s="54" t="str">
        <f t="shared" si="62"/>
        <v>อปฟ.</v>
      </c>
      <c r="AP177" s="67" t="s">
        <v>1053</v>
      </c>
      <c r="AQ177" s="68">
        <f t="shared" ca="1" si="63"/>
        <v>10.890410958904109</v>
      </c>
      <c r="AR177" s="64"/>
      <c r="AS177" s="75"/>
      <c r="AT177" s="64"/>
      <c r="AY177" s="71"/>
      <c r="BC177" s="72"/>
      <c r="BD177" s="72"/>
      <c r="BE177" s="72"/>
      <c r="BL177" s="51"/>
      <c r="BM177" s="51"/>
      <c r="CB177" s="73"/>
      <c r="CC177" s="10"/>
      <c r="CE177" s="10"/>
      <c r="CF177" s="10"/>
      <c r="CK177" s="74" t="s">
        <v>1084</v>
      </c>
      <c r="CQ177" s="71"/>
    </row>
    <row r="178" spans="2:95" s="70" customFormat="1" ht="41.25" customHeight="1">
      <c r="B178" s="54">
        <v>172</v>
      </c>
      <c r="C178" s="55" t="s">
        <v>19</v>
      </c>
      <c r="D178" s="56" t="s">
        <v>1044</v>
      </c>
      <c r="E178" s="56" t="s">
        <v>1054</v>
      </c>
      <c r="F178" s="57" t="s">
        <v>1055</v>
      </c>
      <c r="G178" s="58" t="s">
        <v>1054</v>
      </c>
      <c r="H178" s="57" t="s">
        <v>1056</v>
      </c>
      <c r="I178" s="57" t="s">
        <v>580</v>
      </c>
      <c r="J178" s="57" t="s">
        <v>1057</v>
      </c>
      <c r="K178" s="59" t="s">
        <v>16</v>
      </c>
      <c r="L178" s="60"/>
      <c r="M178" s="61">
        <v>13500</v>
      </c>
      <c r="N178" s="62" t="s">
        <v>14</v>
      </c>
      <c r="O178" s="62" t="s">
        <v>14</v>
      </c>
      <c r="P178" s="63" t="s">
        <v>14</v>
      </c>
      <c r="Q178" s="64"/>
      <c r="R178" s="63" t="s">
        <v>14</v>
      </c>
      <c r="S178" s="62" t="s">
        <v>14</v>
      </c>
      <c r="T178" s="64"/>
      <c r="U178" s="62" t="s">
        <v>14</v>
      </c>
      <c r="V178" s="66">
        <v>870074028</v>
      </c>
      <c r="W178" s="64">
        <v>40830</v>
      </c>
      <c r="X178" s="66" t="s">
        <v>14</v>
      </c>
      <c r="Y178" s="54" t="str">
        <f>IF($X178="","",VLOOKUP($X178,Variable!$AC$3:$AH$100,2,0))</f>
        <v>-</v>
      </c>
      <c r="Z178" s="54" t="str">
        <f>IF($X178="","",VLOOKUP($X178,Variable!$AC$3:$AH$100,3,0))</f>
        <v>-</v>
      </c>
      <c r="AA178" s="54" t="str">
        <f>IF($X178="","",VLOOKUP($X178,Variable!$AC$3:$AH$100,4,0))</f>
        <v>-</v>
      </c>
      <c r="AB178" s="54" t="str">
        <f>IF($X178="","",VLOOKUP($X178,Variable!$AC$3:$AH$100,5,0))</f>
        <v>-</v>
      </c>
      <c r="AC178" s="54" t="str">
        <f>IF($X178="","",VLOOKUP($X178,Variable!$AC$3:$AH$100,6,0))</f>
        <v>-</v>
      </c>
      <c r="AD178" s="109" t="s">
        <v>42</v>
      </c>
      <c r="AE178" s="54" t="str">
        <f t="shared" si="53"/>
        <v>กสป-ค.</v>
      </c>
      <c r="AF178" s="54" t="str">
        <f t="shared" si="54"/>
        <v>-</v>
      </c>
      <c r="AG178" s="54" t="str">
        <f t="shared" si="55"/>
        <v>กสป-ค.</v>
      </c>
      <c r="AH178" s="54" t="str">
        <f t="shared" si="56"/>
        <v>-</v>
      </c>
      <c r="AI178" s="54" t="str">
        <f t="shared" si="57"/>
        <v>อปฟ.</v>
      </c>
      <c r="AJ178" s="66" t="s">
        <v>42</v>
      </c>
      <c r="AK178" s="54" t="str">
        <f t="shared" si="58"/>
        <v>กสป-ค.</v>
      </c>
      <c r="AL178" s="54" t="str">
        <f t="shared" si="59"/>
        <v>-</v>
      </c>
      <c r="AM178" s="54" t="str">
        <f t="shared" si="60"/>
        <v>กสป-ค.</v>
      </c>
      <c r="AN178" s="54" t="str">
        <f t="shared" si="61"/>
        <v>-</v>
      </c>
      <c r="AO178" s="54" t="str">
        <f t="shared" si="62"/>
        <v>อปฟ.</v>
      </c>
      <c r="AP178" s="67" t="s">
        <v>1058</v>
      </c>
      <c r="AQ178" s="68" t="str">
        <f t="shared" ca="1" si="63"/>
        <v>ไม่มีวันที่รับพัสดุ</v>
      </c>
      <c r="AR178" s="64"/>
      <c r="AS178" s="75"/>
      <c r="AT178" s="64"/>
      <c r="AY178" s="71"/>
      <c r="BC178" s="72"/>
      <c r="BD178" s="72"/>
      <c r="BE178" s="72"/>
      <c r="BL178" s="51"/>
      <c r="BM178" s="51"/>
      <c r="CB178" s="73"/>
      <c r="CC178" s="10"/>
      <c r="CE178" s="10"/>
      <c r="CF178" s="10"/>
      <c r="CK178" s="74" t="s">
        <v>458</v>
      </c>
      <c r="CQ178" s="71"/>
    </row>
    <row r="179" spans="2:95" s="70" customFormat="1" ht="24" customHeight="1">
      <c r="B179" s="54">
        <v>173</v>
      </c>
      <c r="C179" s="55" t="s">
        <v>19</v>
      </c>
      <c r="D179" s="56" t="s">
        <v>1044</v>
      </c>
      <c r="E179" s="56" t="s">
        <v>1059</v>
      </c>
      <c r="F179" s="57" t="s">
        <v>1060</v>
      </c>
      <c r="G179" s="58" t="s">
        <v>1059</v>
      </c>
      <c r="H179" s="57" t="s">
        <v>1061</v>
      </c>
      <c r="I179" s="57" t="s">
        <v>1062</v>
      </c>
      <c r="J179" s="57" t="s">
        <v>1063</v>
      </c>
      <c r="K179" s="59" t="s">
        <v>16</v>
      </c>
      <c r="L179" s="60"/>
      <c r="M179" s="61">
        <v>10400</v>
      </c>
      <c r="N179" s="62" t="s">
        <v>14</v>
      </c>
      <c r="O179" s="62" t="s">
        <v>14</v>
      </c>
      <c r="P179" s="63" t="s">
        <v>14</v>
      </c>
      <c r="Q179" s="64"/>
      <c r="R179" s="63" t="s">
        <v>14</v>
      </c>
      <c r="S179" s="62" t="s">
        <v>14</v>
      </c>
      <c r="T179" s="64"/>
      <c r="U179" s="62" t="s">
        <v>14</v>
      </c>
      <c r="V179" s="66">
        <v>870394476</v>
      </c>
      <c r="W179" s="64">
        <v>40025</v>
      </c>
      <c r="X179" s="66" t="s">
        <v>14</v>
      </c>
      <c r="Y179" s="54" t="str">
        <f>IF($X179="","",VLOOKUP($X179,Variable!$AC$3:$AH$100,2,0))</f>
        <v>-</v>
      </c>
      <c r="Z179" s="54" t="str">
        <f>IF($X179="","",VLOOKUP($X179,Variable!$AC$3:$AH$100,3,0))</f>
        <v>-</v>
      </c>
      <c r="AA179" s="54" t="str">
        <f>IF($X179="","",VLOOKUP($X179,Variable!$AC$3:$AH$100,4,0))</f>
        <v>-</v>
      </c>
      <c r="AB179" s="54" t="str">
        <f>IF($X179="","",VLOOKUP($X179,Variable!$AC$3:$AH$100,5,0))</f>
        <v>-</v>
      </c>
      <c r="AC179" s="54" t="str">
        <f>IF($X179="","",VLOOKUP($X179,Variable!$AC$3:$AH$100,6,0))</f>
        <v>-</v>
      </c>
      <c r="AD179" s="109" t="s">
        <v>42</v>
      </c>
      <c r="AE179" s="54" t="str">
        <f t="shared" si="53"/>
        <v>กสป-ค.</v>
      </c>
      <c r="AF179" s="54" t="str">
        <f t="shared" si="54"/>
        <v>-</v>
      </c>
      <c r="AG179" s="54" t="str">
        <f t="shared" si="55"/>
        <v>กสป-ค.</v>
      </c>
      <c r="AH179" s="54" t="str">
        <f t="shared" si="56"/>
        <v>-</v>
      </c>
      <c r="AI179" s="54" t="str">
        <f t="shared" si="57"/>
        <v>อปฟ.</v>
      </c>
      <c r="AJ179" s="66" t="s">
        <v>42</v>
      </c>
      <c r="AK179" s="54" t="str">
        <f t="shared" si="58"/>
        <v>กสป-ค.</v>
      </c>
      <c r="AL179" s="54" t="str">
        <f t="shared" si="59"/>
        <v>-</v>
      </c>
      <c r="AM179" s="54" t="str">
        <f t="shared" si="60"/>
        <v>กสป-ค.</v>
      </c>
      <c r="AN179" s="54" t="str">
        <f t="shared" si="61"/>
        <v>-</v>
      </c>
      <c r="AO179" s="54" t="str">
        <f t="shared" si="62"/>
        <v>อปฟ.</v>
      </c>
      <c r="AP179" s="67" t="s">
        <v>1064</v>
      </c>
      <c r="AQ179" s="68" t="str">
        <f t="shared" ca="1" si="63"/>
        <v>ไม่มีวันที่รับพัสดุ</v>
      </c>
      <c r="AR179" s="64"/>
      <c r="AS179" s="75"/>
      <c r="AT179" s="64"/>
      <c r="AY179" s="71"/>
      <c r="BC179" s="72"/>
      <c r="BD179" s="72"/>
      <c r="BE179" s="72"/>
      <c r="BL179" s="51"/>
      <c r="BM179" s="51"/>
      <c r="CB179" s="73"/>
      <c r="CC179" s="10"/>
      <c r="CE179" s="10"/>
      <c r="CF179" s="10"/>
      <c r="CK179" s="74" t="s">
        <v>462</v>
      </c>
      <c r="CQ179" s="71"/>
    </row>
    <row r="180" spans="2:95" s="70" customFormat="1" ht="36" customHeight="1">
      <c r="B180" s="54">
        <v>174</v>
      </c>
      <c r="C180" s="55" t="s">
        <v>19</v>
      </c>
      <c r="D180" s="56" t="s">
        <v>151</v>
      </c>
      <c r="E180" s="56" t="s">
        <v>1065</v>
      </c>
      <c r="F180" s="57" t="s">
        <v>1066</v>
      </c>
      <c r="G180" s="58" t="s">
        <v>1065</v>
      </c>
      <c r="H180" s="57">
        <v>81910037</v>
      </c>
      <c r="I180" s="57" t="s">
        <v>252</v>
      </c>
      <c r="J180" s="57">
        <v>1520</v>
      </c>
      <c r="K180" s="59" t="s">
        <v>16</v>
      </c>
      <c r="L180" s="60"/>
      <c r="M180" s="61">
        <v>21600</v>
      </c>
      <c r="N180" s="62" t="s">
        <v>14</v>
      </c>
      <c r="O180" s="62" t="s">
        <v>14</v>
      </c>
      <c r="P180" s="63" t="s">
        <v>14</v>
      </c>
      <c r="Q180" s="64"/>
      <c r="R180" s="63" t="s">
        <v>14</v>
      </c>
      <c r="S180" s="62" t="s">
        <v>14</v>
      </c>
      <c r="T180" s="64">
        <v>37522</v>
      </c>
      <c r="U180" s="62" t="s">
        <v>14</v>
      </c>
      <c r="V180" s="66" t="s">
        <v>1067</v>
      </c>
      <c r="W180" s="64">
        <v>40830</v>
      </c>
      <c r="X180" s="109" t="s">
        <v>42</v>
      </c>
      <c r="Y180" s="54" t="str">
        <f>IF($X180="","",VLOOKUP($X180,Variable!$AC$3:$AH$100,2,0))</f>
        <v>นธง-สธ.</v>
      </c>
      <c r="Z180" s="54" t="str">
        <f>IF($X180="","",VLOOKUP($X180,Variable!$AC$3:$AH$100,3,0))</f>
        <v>-</v>
      </c>
      <c r="AA180" s="54" t="str">
        <f>IF($X180="","",VLOOKUP($X180,Variable!$AC$3:$AH$100,4,0))</f>
        <v>นธง-สธ.</v>
      </c>
      <c r="AB180" s="54" t="str">
        <f>IF($X180="","",VLOOKUP($X180,Variable!$AC$3:$AH$100,5,0))</f>
        <v>หก-สธ.</v>
      </c>
      <c r="AC180" s="54" t="str">
        <f>IF($X180="","",VLOOKUP($X180,Variable!$AC$3:$AH$100,6,0))</f>
        <v>อปฟ.</v>
      </c>
      <c r="AD180" s="109" t="s">
        <v>42</v>
      </c>
      <c r="AE180" s="54" t="str">
        <f t="shared" si="53"/>
        <v>กสป-ค.</v>
      </c>
      <c r="AF180" s="54" t="str">
        <f t="shared" si="54"/>
        <v>-</v>
      </c>
      <c r="AG180" s="54" t="str">
        <f t="shared" si="55"/>
        <v>กสป-ค.</v>
      </c>
      <c r="AH180" s="54" t="str">
        <f t="shared" si="56"/>
        <v>-</v>
      </c>
      <c r="AI180" s="54" t="str">
        <f t="shared" si="57"/>
        <v>อปฟ.</v>
      </c>
      <c r="AJ180" s="66" t="s">
        <v>42</v>
      </c>
      <c r="AK180" s="54" t="str">
        <f t="shared" si="58"/>
        <v>กสป-ค.</v>
      </c>
      <c r="AL180" s="54" t="str">
        <f t="shared" si="59"/>
        <v>-</v>
      </c>
      <c r="AM180" s="54" t="str">
        <f t="shared" si="60"/>
        <v>กสป-ค.</v>
      </c>
      <c r="AN180" s="54" t="str">
        <f t="shared" si="61"/>
        <v>-</v>
      </c>
      <c r="AO180" s="54" t="str">
        <f t="shared" si="62"/>
        <v>อปฟ.</v>
      </c>
      <c r="AP180" s="67" t="s">
        <v>1068</v>
      </c>
      <c r="AQ180" s="68">
        <f t="shared" ca="1" si="63"/>
        <v>10.70958904109589</v>
      </c>
      <c r="AR180" s="64"/>
      <c r="AS180" s="75"/>
      <c r="AT180" s="64"/>
      <c r="AY180" s="71"/>
      <c r="BC180" s="72"/>
      <c r="BD180" s="72"/>
      <c r="BE180" s="72"/>
      <c r="BL180" s="51"/>
      <c r="BM180" s="51"/>
      <c r="BY180" s="10"/>
      <c r="CB180" s="73"/>
      <c r="CC180" s="10"/>
      <c r="CE180" s="10"/>
      <c r="CF180" s="10"/>
      <c r="CK180" s="74" t="s">
        <v>818</v>
      </c>
      <c r="CQ180" s="71"/>
    </row>
    <row r="181" spans="2:95" s="70" customFormat="1" ht="24" customHeight="1">
      <c r="B181" s="54">
        <v>175</v>
      </c>
      <c r="C181" s="55" t="s">
        <v>19</v>
      </c>
      <c r="D181" s="56" t="s">
        <v>151</v>
      </c>
      <c r="E181" s="56" t="s">
        <v>1069</v>
      </c>
      <c r="F181" s="57" t="s">
        <v>1070</v>
      </c>
      <c r="G181" s="58" t="s">
        <v>1071</v>
      </c>
      <c r="H181" s="57" t="s">
        <v>1072</v>
      </c>
      <c r="I181" s="57" t="s">
        <v>968</v>
      </c>
      <c r="J181" s="57">
        <v>6200</v>
      </c>
      <c r="K181" s="59" t="s">
        <v>16</v>
      </c>
      <c r="L181" s="60"/>
      <c r="M181" s="61">
        <v>16850</v>
      </c>
      <c r="N181" s="62" t="s">
        <v>14</v>
      </c>
      <c r="O181" s="62" t="s">
        <v>14</v>
      </c>
      <c r="P181" s="63" t="s">
        <v>14</v>
      </c>
      <c r="Q181" s="64"/>
      <c r="R181" s="63" t="s">
        <v>14</v>
      </c>
      <c r="S181" s="62" t="s">
        <v>14</v>
      </c>
      <c r="T181" s="64">
        <v>38251</v>
      </c>
      <c r="U181" s="62" t="s">
        <v>14</v>
      </c>
      <c r="V181" s="66">
        <v>870074031</v>
      </c>
      <c r="W181" s="64">
        <v>40830</v>
      </c>
      <c r="X181" s="109" t="s">
        <v>42</v>
      </c>
      <c r="Y181" s="54" t="str">
        <f>IF($X181="","",VLOOKUP($X181,Variable!$AC$3:$AH$100,2,0))</f>
        <v>นธง-สธ.</v>
      </c>
      <c r="Z181" s="54" t="str">
        <f>IF($X181="","",VLOOKUP($X181,Variable!$AC$3:$AH$100,3,0))</f>
        <v>-</v>
      </c>
      <c r="AA181" s="54" t="str">
        <f>IF($X181="","",VLOOKUP($X181,Variable!$AC$3:$AH$100,4,0))</f>
        <v>นธง-สธ.</v>
      </c>
      <c r="AB181" s="54" t="str">
        <f>IF($X181="","",VLOOKUP($X181,Variable!$AC$3:$AH$100,5,0))</f>
        <v>หก-สธ.</v>
      </c>
      <c r="AC181" s="54" t="str">
        <f>IF($X181="","",VLOOKUP($X181,Variable!$AC$3:$AH$100,6,0))</f>
        <v>อปฟ.</v>
      </c>
      <c r="AD181" s="109" t="s">
        <v>42</v>
      </c>
      <c r="AE181" s="54" t="str">
        <f t="shared" si="53"/>
        <v>กสป-ค.</v>
      </c>
      <c r="AF181" s="54" t="str">
        <f t="shared" si="54"/>
        <v>-</v>
      </c>
      <c r="AG181" s="54" t="str">
        <f t="shared" si="55"/>
        <v>กสป-ค.</v>
      </c>
      <c r="AH181" s="54" t="str">
        <f t="shared" si="56"/>
        <v>-</v>
      </c>
      <c r="AI181" s="54" t="str">
        <f t="shared" si="57"/>
        <v>อปฟ.</v>
      </c>
      <c r="AJ181" s="66" t="s">
        <v>42</v>
      </c>
      <c r="AK181" s="54" t="str">
        <f t="shared" si="58"/>
        <v>กสป-ค.</v>
      </c>
      <c r="AL181" s="54" t="str">
        <f t="shared" si="59"/>
        <v>-</v>
      </c>
      <c r="AM181" s="54" t="str">
        <f t="shared" si="60"/>
        <v>กสป-ค.</v>
      </c>
      <c r="AN181" s="54" t="str">
        <f t="shared" si="61"/>
        <v>-</v>
      </c>
      <c r="AO181" s="54" t="str">
        <f t="shared" si="62"/>
        <v>อปฟ.</v>
      </c>
      <c r="AP181" s="67" t="s">
        <v>1073</v>
      </c>
      <c r="AQ181" s="68">
        <f t="shared" ca="1" si="63"/>
        <v>8.712328767123287</v>
      </c>
      <c r="AR181" s="64"/>
      <c r="AS181" s="75"/>
      <c r="AT181" s="64"/>
      <c r="AY181" s="71"/>
      <c r="BC181" s="72"/>
      <c r="BD181" s="72"/>
      <c r="BE181" s="72"/>
      <c r="BL181" s="51"/>
      <c r="BM181" s="51"/>
      <c r="CB181" s="73"/>
      <c r="CC181" s="10"/>
      <c r="CE181" s="10"/>
      <c r="CF181" s="10"/>
      <c r="CK181" s="74" t="s">
        <v>417</v>
      </c>
      <c r="CQ181" s="71"/>
    </row>
    <row r="182" spans="2:95" s="70" customFormat="1" ht="24" customHeight="1">
      <c r="B182" s="54">
        <v>176</v>
      </c>
      <c r="C182" s="55" t="s">
        <v>19</v>
      </c>
      <c r="D182" s="56" t="s">
        <v>151</v>
      </c>
      <c r="E182" s="56" t="s">
        <v>1069</v>
      </c>
      <c r="F182" s="57" t="s">
        <v>1074</v>
      </c>
      <c r="G182" s="58" t="s">
        <v>1071</v>
      </c>
      <c r="H182" s="57" t="s">
        <v>1075</v>
      </c>
      <c r="I182" s="57" t="s">
        <v>968</v>
      </c>
      <c r="J182" s="57">
        <v>6200</v>
      </c>
      <c r="K182" s="59" t="s">
        <v>16</v>
      </c>
      <c r="L182" s="60"/>
      <c r="M182" s="61">
        <v>16850</v>
      </c>
      <c r="N182" s="62" t="s">
        <v>14</v>
      </c>
      <c r="O182" s="62" t="s">
        <v>14</v>
      </c>
      <c r="P182" s="63" t="s">
        <v>14</v>
      </c>
      <c r="Q182" s="64"/>
      <c r="R182" s="63" t="s">
        <v>14</v>
      </c>
      <c r="S182" s="62" t="s">
        <v>14</v>
      </c>
      <c r="T182" s="64"/>
      <c r="U182" s="62" t="s">
        <v>14</v>
      </c>
      <c r="V182" s="66">
        <v>870074030</v>
      </c>
      <c r="W182" s="64">
        <v>40830</v>
      </c>
      <c r="X182" s="109" t="s">
        <v>42</v>
      </c>
      <c r="Y182" s="54" t="str">
        <f>IF($X182="","",VLOOKUP($X182,Variable!$AC$3:$AH$100,2,0))</f>
        <v>นธง-สธ.</v>
      </c>
      <c r="Z182" s="54" t="str">
        <f>IF($X182="","",VLOOKUP($X182,Variable!$AC$3:$AH$100,3,0))</f>
        <v>-</v>
      </c>
      <c r="AA182" s="54" t="str">
        <f>IF($X182="","",VLOOKUP($X182,Variable!$AC$3:$AH$100,4,0))</f>
        <v>นธง-สธ.</v>
      </c>
      <c r="AB182" s="54" t="str">
        <f>IF($X182="","",VLOOKUP($X182,Variable!$AC$3:$AH$100,5,0))</f>
        <v>หก-สธ.</v>
      </c>
      <c r="AC182" s="54" t="str">
        <f>IF($X182="","",VLOOKUP($X182,Variable!$AC$3:$AH$100,6,0))</f>
        <v>อปฟ.</v>
      </c>
      <c r="AD182" s="109" t="s">
        <v>42</v>
      </c>
      <c r="AE182" s="54" t="str">
        <f t="shared" si="53"/>
        <v>กสป-ค.</v>
      </c>
      <c r="AF182" s="54" t="str">
        <f t="shared" si="54"/>
        <v>-</v>
      </c>
      <c r="AG182" s="54" t="str">
        <f t="shared" si="55"/>
        <v>กสป-ค.</v>
      </c>
      <c r="AH182" s="54" t="str">
        <f t="shared" si="56"/>
        <v>-</v>
      </c>
      <c r="AI182" s="54" t="str">
        <f t="shared" si="57"/>
        <v>อปฟ.</v>
      </c>
      <c r="AJ182" s="66" t="s">
        <v>42</v>
      </c>
      <c r="AK182" s="54" t="str">
        <f t="shared" si="58"/>
        <v>กสป-ค.</v>
      </c>
      <c r="AL182" s="54" t="str">
        <f t="shared" si="59"/>
        <v>-</v>
      </c>
      <c r="AM182" s="54" t="str">
        <f t="shared" si="60"/>
        <v>กสป-ค.</v>
      </c>
      <c r="AN182" s="54" t="str">
        <f t="shared" si="61"/>
        <v>-</v>
      </c>
      <c r="AO182" s="54" t="str">
        <f t="shared" si="62"/>
        <v>อปฟ.</v>
      </c>
      <c r="AP182" s="67" t="s">
        <v>1076</v>
      </c>
      <c r="AQ182" s="68" t="str">
        <f t="shared" ca="1" si="63"/>
        <v>ไม่มีวันที่รับพัสดุ</v>
      </c>
      <c r="AR182" s="64"/>
      <c r="AS182" s="75"/>
      <c r="AT182" s="64"/>
      <c r="AY182" s="71"/>
      <c r="BC182" s="72"/>
      <c r="BD182" s="72"/>
      <c r="BE182" s="72"/>
      <c r="BL182" s="51"/>
      <c r="BM182" s="51"/>
      <c r="BY182" s="10"/>
      <c r="CB182" s="73"/>
      <c r="CC182" s="10"/>
      <c r="CE182" s="10"/>
      <c r="CF182" s="10"/>
      <c r="CK182" s="74" t="s">
        <v>409</v>
      </c>
      <c r="CQ182" s="71"/>
    </row>
    <row r="183" spans="2:95" s="70" customFormat="1" ht="24" customHeight="1">
      <c r="B183" s="54">
        <v>177</v>
      </c>
      <c r="C183" s="55" t="s">
        <v>19</v>
      </c>
      <c r="D183" s="56" t="s">
        <v>151</v>
      </c>
      <c r="E183" s="56" t="s">
        <v>1069</v>
      </c>
      <c r="F183" s="57" t="s">
        <v>1077</v>
      </c>
      <c r="G183" s="58" t="s">
        <v>1071</v>
      </c>
      <c r="H183" s="57" t="s">
        <v>1078</v>
      </c>
      <c r="I183" s="57" t="s">
        <v>968</v>
      </c>
      <c r="J183" s="57">
        <v>6200</v>
      </c>
      <c r="K183" s="59" t="s">
        <v>16</v>
      </c>
      <c r="L183" s="60"/>
      <c r="M183" s="61">
        <v>16850</v>
      </c>
      <c r="N183" s="62" t="s">
        <v>14</v>
      </c>
      <c r="O183" s="62" t="s">
        <v>14</v>
      </c>
      <c r="P183" s="63" t="s">
        <v>14</v>
      </c>
      <c r="Q183" s="64"/>
      <c r="R183" s="63" t="s">
        <v>14</v>
      </c>
      <c r="S183" s="62" t="s">
        <v>14</v>
      </c>
      <c r="T183" s="64"/>
      <c r="U183" s="62" t="s">
        <v>14</v>
      </c>
      <c r="V183" s="66">
        <v>870074032</v>
      </c>
      <c r="W183" s="64">
        <v>40891</v>
      </c>
      <c r="X183" s="109" t="s">
        <v>42</v>
      </c>
      <c r="Y183" s="54" t="str">
        <f>IF($X183="","",VLOOKUP($X183,Variable!$AC$3:$AH$100,2,0))</f>
        <v>นธง-สธ.</v>
      </c>
      <c r="Z183" s="54" t="str">
        <f>IF($X183="","",VLOOKUP($X183,Variable!$AC$3:$AH$100,3,0))</f>
        <v>-</v>
      </c>
      <c r="AA183" s="54" t="str">
        <f>IF($X183="","",VLOOKUP($X183,Variable!$AC$3:$AH$100,4,0))</f>
        <v>นธง-สธ.</v>
      </c>
      <c r="AB183" s="54" t="str">
        <f>IF($X183="","",VLOOKUP($X183,Variable!$AC$3:$AH$100,5,0))</f>
        <v>หก-สธ.</v>
      </c>
      <c r="AC183" s="54" t="str">
        <f>IF($X183="","",VLOOKUP($X183,Variable!$AC$3:$AH$100,6,0))</f>
        <v>อปฟ.</v>
      </c>
      <c r="AD183" s="109" t="s">
        <v>42</v>
      </c>
      <c r="AE183" s="54" t="str">
        <f t="shared" si="53"/>
        <v>กสป-ค.</v>
      </c>
      <c r="AF183" s="54" t="str">
        <f t="shared" si="54"/>
        <v>-</v>
      </c>
      <c r="AG183" s="54" t="str">
        <f t="shared" si="55"/>
        <v>กสป-ค.</v>
      </c>
      <c r="AH183" s="54" t="str">
        <f t="shared" si="56"/>
        <v>-</v>
      </c>
      <c r="AI183" s="54" t="str">
        <f t="shared" si="57"/>
        <v>อปฟ.</v>
      </c>
      <c r="AJ183" s="66" t="s">
        <v>42</v>
      </c>
      <c r="AK183" s="54" t="str">
        <f t="shared" si="58"/>
        <v>กสป-ค.</v>
      </c>
      <c r="AL183" s="54" t="str">
        <f t="shared" si="59"/>
        <v>-</v>
      </c>
      <c r="AM183" s="54" t="str">
        <f t="shared" si="60"/>
        <v>กสป-ค.</v>
      </c>
      <c r="AN183" s="54" t="str">
        <f t="shared" si="61"/>
        <v>-</v>
      </c>
      <c r="AO183" s="54" t="str">
        <f t="shared" si="62"/>
        <v>อปฟ.</v>
      </c>
      <c r="AP183" s="67" t="s">
        <v>1079</v>
      </c>
      <c r="AQ183" s="68" t="str">
        <f t="shared" ca="1" si="63"/>
        <v>ไม่มีวันที่รับพัสดุ</v>
      </c>
      <c r="AR183" s="64"/>
      <c r="AS183" s="75"/>
      <c r="AT183" s="64"/>
      <c r="AY183" s="71"/>
      <c r="BC183" s="72"/>
      <c r="BD183" s="72"/>
      <c r="BE183" s="72"/>
      <c r="BL183" s="51"/>
      <c r="BM183" s="51"/>
      <c r="CB183" s="73"/>
      <c r="CC183" s="10"/>
      <c r="CE183" s="10"/>
      <c r="CF183" s="10"/>
      <c r="CK183" s="74" t="s">
        <v>414</v>
      </c>
      <c r="CQ183" s="71"/>
    </row>
    <row r="184" spans="2:95" s="70" customFormat="1" ht="24" customHeight="1">
      <c r="B184" s="54">
        <v>178</v>
      </c>
      <c r="C184" s="55" t="s">
        <v>19</v>
      </c>
      <c r="D184" s="56" t="s">
        <v>265</v>
      </c>
      <c r="E184" s="56" t="s">
        <v>434</v>
      </c>
      <c r="F184" s="57" t="s">
        <v>1080</v>
      </c>
      <c r="G184" s="58" t="s">
        <v>436</v>
      </c>
      <c r="H184" s="57">
        <v>171394</v>
      </c>
      <c r="I184" s="57" t="s">
        <v>437</v>
      </c>
      <c r="J184" s="57" t="s">
        <v>438</v>
      </c>
      <c r="K184" s="59" t="s">
        <v>439</v>
      </c>
      <c r="L184" s="60"/>
      <c r="M184" s="61">
        <v>28700</v>
      </c>
      <c r="N184" s="62" t="s">
        <v>14</v>
      </c>
      <c r="O184" s="62" t="s">
        <v>14</v>
      </c>
      <c r="P184" s="63" t="s">
        <v>14</v>
      </c>
      <c r="Q184" s="64"/>
      <c r="R184" s="63" t="s">
        <v>14</v>
      </c>
      <c r="S184" s="62" t="s">
        <v>14</v>
      </c>
      <c r="T184" s="64">
        <v>37896</v>
      </c>
      <c r="U184" s="62" t="s">
        <v>14</v>
      </c>
      <c r="V184" s="66" t="s">
        <v>1081</v>
      </c>
      <c r="W184" s="64">
        <v>40830</v>
      </c>
      <c r="X184" s="109" t="s">
        <v>42</v>
      </c>
      <c r="Y184" s="54" t="str">
        <f>IF($X184="","",VLOOKUP($X184,Variable!$AC$3:$AH$100,2,0))</f>
        <v>นธง-สธ.</v>
      </c>
      <c r="Z184" s="54" t="str">
        <f>IF($X184="","",VLOOKUP($X184,Variable!$AC$3:$AH$100,3,0))</f>
        <v>-</v>
      </c>
      <c r="AA184" s="54" t="str">
        <f>IF($X184="","",VLOOKUP($X184,Variable!$AC$3:$AH$100,4,0))</f>
        <v>นธง-สธ.</v>
      </c>
      <c r="AB184" s="54" t="str">
        <f>IF($X184="","",VLOOKUP($X184,Variable!$AC$3:$AH$100,5,0))</f>
        <v>หก-สธ.</v>
      </c>
      <c r="AC184" s="54" t="str">
        <f>IF($X184="","",VLOOKUP($X184,Variable!$AC$3:$AH$100,6,0))</f>
        <v>อปฟ.</v>
      </c>
      <c r="AD184" s="109" t="s">
        <v>42</v>
      </c>
      <c r="AE184" s="54" t="str">
        <f t="shared" si="53"/>
        <v>กสป-ค.</v>
      </c>
      <c r="AF184" s="54" t="str">
        <f t="shared" si="54"/>
        <v>-</v>
      </c>
      <c r="AG184" s="54" t="str">
        <f t="shared" si="55"/>
        <v>กสป-ค.</v>
      </c>
      <c r="AH184" s="54" t="str">
        <f t="shared" si="56"/>
        <v>-</v>
      </c>
      <c r="AI184" s="54" t="str">
        <f t="shared" si="57"/>
        <v>อปฟ.</v>
      </c>
      <c r="AJ184" s="66" t="s">
        <v>42</v>
      </c>
      <c r="AK184" s="54" t="str">
        <f t="shared" si="58"/>
        <v>กสป-ค.</v>
      </c>
      <c r="AL184" s="54" t="str">
        <f t="shared" si="59"/>
        <v>-</v>
      </c>
      <c r="AM184" s="54" t="str">
        <f t="shared" si="60"/>
        <v>กสป-ค.</v>
      </c>
      <c r="AN184" s="54" t="str">
        <f t="shared" si="61"/>
        <v>-</v>
      </c>
      <c r="AO184" s="54" t="str">
        <f t="shared" si="62"/>
        <v>อปฟ.</v>
      </c>
      <c r="AP184" s="67" t="s">
        <v>1082</v>
      </c>
      <c r="AQ184" s="68">
        <f t="shared" ca="1" si="63"/>
        <v>9.6849315068493151</v>
      </c>
      <c r="AR184" s="64"/>
      <c r="AS184" s="75"/>
      <c r="AT184" s="64"/>
      <c r="AY184" s="71"/>
      <c r="BC184" s="72"/>
      <c r="BD184" s="72"/>
      <c r="BE184" s="72"/>
      <c r="BL184" s="51"/>
      <c r="BM184" s="51"/>
      <c r="BY184" s="10"/>
      <c r="CB184" s="73"/>
      <c r="CC184" s="10"/>
      <c r="CE184" s="10"/>
      <c r="CF184" s="10"/>
      <c r="CK184" s="74" t="s">
        <v>648</v>
      </c>
      <c r="CQ184" s="71"/>
    </row>
    <row r="185" spans="2:95" s="70" customFormat="1" ht="24" customHeight="1">
      <c r="B185" s="54">
        <v>179</v>
      </c>
      <c r="C185" s="55" t="s">
        <v>19</v>
      </c>
      <c r="D185" s="56" t="s">
        <v>151</v>
      </c>
      <c r="E185" s="56" t="s">
        <v>1083</v>
      </c>
      <c r="F185" s="57" t="s">
        <v>1084</v>
      </c>
      <c r="G185" s="58" t="s">
        <v>459</v>
      </c>
      <c r="H185" s="57">
        <v>82020189</v>
      </c>
      <c r="I185" s="57" t="s">
        <v>252</v>
      </c>
      <c r="J185" s="57">
        <v>189</v>
      </c>
      <c r="K185" s="59" t="s">
        <v>460</v>
      </c>
      <c r="L185" s="60"/>
      <c r="M185" s="61">
        <v>27500</v>
      </c>
      <c r="N185" s="62" t="s">
        <v>14</v>
      </c>
      <c r="O185" s="62" t="s">
        <v>14</v>
      </c>
      <c r="P185" s="63" t="s">
        <v>14</v>
      </c>
      <c r="Q185" s="64"/>
      <c r="R185" s="63" t="s">
        <v>14</v>
      </c>
      <c r="S185" s="62" t="s">
        <v>14</v>
      </c>
      <c r="T185" s="64">
        <v>38370</v>
      </c>
      <c r="U185" s="62" t="s">
        <v>14</v>
      </c>
      <c r="V185" s="66" t="s">
        <v>1085</v>
      </c>
      <c r="W185" s="64">
        <v>40830</v>
      </c>
      <c r="X185" s="109" t="s">
        <v>42</v>
      </c>
      <c r="Y185" s="54" t="str">
        <f>IF($X185="","",VLOOKUP($X185,Variable!$AC$3:$AH$100,2,0))</f>
        <v>นธง-สธ.</v>
      </c>
      <c r="Z185" s="54" t="str">
        <f>IF($X185="","",VLOOKUP($X185,Variable!$AC$3:$AH$100,3,0))</f>
        <v>-</v>
      </c>
      <c r="AA185" s="54" t="str">
        <f>IF($X185="","",VLOOKUP($X185,Variable!$AC$3:$AH$100,4,0))</f>
        <v>นธง-สธ.</v>
      </c>
      <c r="AB185" s="54" t="str">
        <f>IF($X185="","",VLOOKUP($X185,Variable!$AC$3:$AH$100,5,0))</f>
        <v>หก-สธ.</v>
      </c>
      <c r="AC185" s="54" t="str">
        <f>IF($X185="","",VLOOKUP($X185,Variable!$AC$3:$AH$100,6,0))</f>
        <v>อปฟ.</v>
      </c>
      <c r="AD185" s="109" t="s">
        <v>42</v>
      </c>
      <c r="AE185" s="54" t="str">
        <f t="shared" si="53"/>
        <v>กสป-ค.</v>
      </c>
      <c r="AF185" s="54" t="str">
        <f t="shared" si="54"/>
        <v>-</v>
      </c>
      <c r="AG185" s="54" t="str">
        <f t="shared" si="55"/>
        <v>กสป-ค.</v>
      </c>
      <c r="AH185" s="54" t="str">
        <f t="shared" si="56"/>
        <v>-</v>
      </c>
      <c r="AI185" s="54" t="str">
        <f t="shared" si="57"/>
        <v>อปฟ.</v>
      </c>
      <c r="AJ185" s="66" t="s">
        <v>42</v>
      </c>
      <c r="AK185" s="54" t="str">
        <f t="shared" si="58"/>
        <v>กสป-ค.</v>
      </c>
      <c r="AL185" s="54" t="str">
        <f t="shared" si="59"/>
        <v>-</v>
      </c>
      <c r="AM185" s="54" t="str">
        <f t="shared" si="60"/>
        <v>กสป-ค.</v>
      </c>
      <c r="AN185" s="54" t="str">
        <f t="shared" si="61"/>
        <v>-</v>
      </c>
      <c r="AO185" s="54" t="str">
        <f t="shared" si="62"/>
        <v>อปฟ.</v>
      </c>
      <c r="AP185" s="67" t="s">
        <v>1086</v>
      </c>
      <c r="AQ185" s="68">
        <f t="shared" ca="1" si="63"/>
        <v>8.3863013698630144</v>
      </c>
      <c r="AR185" s="64"/>
      <c r="AS185" s="75"/>
      <c r="AT185" s="64"/>
      <c r="AY185" s="71"/>
      <c r="BC185" s="72"/>
      <c r="BD185" s="72"/>
      <c r="BE185" s="72"/>
      <c r="BL185" s="51"/>
      <c r="BM185" s="51"/>
      <c r="BY185" s="10"/>
      <c r="CB185" s="73"/>
      <c r="CC185" s="10"/>
      <c r="CE185" s="10"/>
      <c r="CF185" s="10"/>
      <c r="CK185" s="74" t="s">
        <v>653</v>
      </c>
      <c r="CQ185" s="71"/>
    </row>
    <row r="186" spans="2:95" s="70" customFormat="1" ht="24" customHeight="1">
      <c r="B186" s="54">
        <v>180</v>
      </c>
      <c r="C186" s="55" t="s">
        <v>13</v>
      </c>
      <c r="D186" s="56" t="s">
        <v>656</v>
      </c>
      <c r="E186" s="56" t="s">
        <v>657</v>
      </c>
      <c r="F186" s="57" t="s">
        <v>1087</v>
      </c>
      <c r="G186" s="58" t="s">
        <v>1088</v>
      </c>
      <c r="H186" s="57" t="s">
        <v>1089</v>
      </c>
      <c r="I186" s="57" t="s">
        <v>580</v>
      </c>
      <c r="J186" s="57" t="s">
        <v>661</v>
      </c>
      <c r="K186" s="59" t="s">
        <v>1090</v>
      </c>
      <c r="L186" s="60"/>
      <c r="M186" s="61">
        <v>10500</v>
      </c>
      <c r="N186" s="62" t="s">
        <v>14</v>
      </c>
      <c r="O186" s="62" t="s">
        <v>14</v>
      </c>
      <c r="P186" s="63" t="s">
        <v>14</v>
      </c>
      <c r="Q186" s="64"/>
      <c r="R186" s="63" t="s">
        <v>14</v>
      </c>
      <c r="S186" s="62" t="s">
        <v>14</v>
      </c>
      <c r="T186" s="64">
        <v>38259</v>
      </c>
      <c r="U186" s="62" t="s">
        <v>14</v>
      </c>
      <c r="V186" s="66">
        <v>870074037</v>
      </c>
      <c r="W186" s="64">
        <v>40830</v>
      </c>
      <c r="X186" s="109" t="s">
        <v>42</v>
      </c>
      <c r="Y186" s="54" t="str">
        <f>IF($X186="","",VLOOKUP($X186,Variable!$AC$3:$AH$100,2,0))</f>
        <v>นธง-สธ.</v>
      </c>
      <c r="Z186" s="54" t="str">
        <f>IF($X186="","",VLOOKUP($X186,Variable!$AC$3:$AH$100,3,0))</f>
        <v>-</v>
      </c>
      <c r="AA186" s="54" t="str">
        <f>IF($X186="","",VLOOKUP($X186,Variable!$AC$3:$AH$100,4,0))</f>
        <v>นธง-สธ.</v>
      </c>
      <c r="AB186" s="54" t="str">
        <f>IF($X186="","",VLOOKUP($X186,Variable!$AC$3:$AH$100,5,0))</f>
        <v>หก-สธ.</v>
      </c>
      <c r="AC186" s="54" t="str">
        <f>IF($X186="","",VLOOKUP($X186,Variable!$AC$3:$AH$100,6,0))</f>
        <v>อปฟ.</v>
      </c>
      <c r="AD186" s="109" t="s">
        <v>42</v>
      </c>
      <c r="AE186" s="54" t="str">
        <f t="shared" si="53"/>
        <v>กสป-ค.</v>
      </c>
      <c r="AF186" s="54" t="str">
        <f t="shared" si="54"/>
        <v>-</v>
      </c>
      <c r="AG186" s="54" t="str">
        <f t="shared" si="55"/>
        <v>กสป-ค.</v>
      </c>
      <c r="AH186" s="54" t="str">
        <f t="shared" si="56"/>
        <v>-</v>
      </c>
      <c r="AI186" s="54" t="str">
        <f t="shared" si="57"/>
        <v>อปฟ.</v>
      </c>
      <c r="AJ186" s="66" t="s">
        <v>42</v>
      </c>
      <c r="AK186" s="54" t="str">
        <f t="shared" si="58"/>
        <v>กสป-ค.</v>
      </c>
      <c r="AL186" s="54" t="str">
        <f t="shared" si="59"/>
        <v>-</v>
      </c>
      <c r="AM186" s="54" t="str">
        <f t="shared" si="60"/>
        <v>กสป-ค.</v>
      </c>
      <c r="AN186" s="54" t="str">
        <f t="shared" si="61"/>
        <v>-</v>
      </c>
      <c r="AO186" s="54" t="str">
        <f t="shared" si="62"/>
        <v>อปฟ.</v>
      </c>
      <c r="AP186" s="67" t="s">
        <v>1091</v>
      </c>
      <c r="AQ186" s="68">
        <f t="shared" ca="1" si="63"/>
        <v>8.6904109589041099</v>
      </c>
      <c r="AR186" s="64"/>
      <c r="AS186" s="75"/>
      <c r="AT186" s="64"/>
      <c r="AY186" s="71"/>
      <c r="BC186" s="72"/>
      <c r="BD186" s="72"/>
      <c r="BE186" s="72"/>
      <c r="BL186" s="51"/>
      <c r="BM186" s="51"/>
      <c r="BY186" s="10"/>
      <c r="CB186" s="73"/>
      <c r="CC186" s="10"/>
      <c r="CE186" s="10"/>
      <c r="CF186" s="10"/>
      <c r="CK186" s="74" t="s">
        <v>1066</v>
      </c>
      <c r="CQ186" s="71"/>
    </row>
    <row r="187" spans="2:95" s="70" customFormat="1" ht="24" customHeight="1">
      <c r="B187" s="54">
        <v>181</v>
      </c>
      <c r="C187" s="55" t="s">
        <v>13</v>
      </c>
      <c r="D187" s="56" t="s">
        <v>361</v>
      </c>
      <c r="E187" s="56" t="s">
        <v>490</v>
      </c>
      <c r="F187" s="57" t="s">
        <v>1092</v>
      </c>
      <c r="G187" s="58" t="s">
        <v>492</v>
      </c>
      <c r="H187" s="57" t="s">
        <v>14</v>
      </c>
      <c r="I187" s="57" t="s">
        <v>14</v>
      </c>
      <c r="J187" s="57" t="s">
        <v>14</v>
      </c>
      <c r="K187" s="59" t="s">
        <v>493</v>
      </c>
      <c r="L187" s="60"/>
      <c r="M187" s="61">
        <v>5200</v>
      </c>
      <c r="N187" s="62" t="s">
        <v>14</v>
      </c>
      <c r="O187" s="62" t="s">
        <v>14</v>
      </c>
      <c r="P187" s="63" t="s">
        <v>14</v>
      </c>
      <c r="Q187" s="64"/>
      <c r="R187" s="63" t="s">
        <v>14</v>
      </c>
      <c r="S187" s="62" t="s">
        <v>14</v>
      </c>
      <c r="T187" s="76">
        <v>38420</v>
      </c>
      <c r="U187" s="62" t="s">
        <v>14</v>
      </c>
      <c r="V187" s="66">
        <v>870074020</v>
      </c>
      <c r="W187" s="64">
        <v>40830</v>
      </c>
      <c r="X187" s="109" t="s">
        <v>42</v>
      </c>
      <c r="Y187" s="54" t="str">
        <f>IF($X187="","",VLOOKUP($X187,Variable!$AC$3:$AH$100,2,0))</f>
        <v>นธง-สธ.</v>
      </c>
      <c r="Z187" s="54" t="str">
        <f>IF($X187="","",VLOOKUP($X187,Variable!$AC$3:$AH$100,3,0))</f>
        <v>-</v>
      </c>
      <c r="AA187" s="54" t="str">
        <f>IF($X187="","",VLOOKUP($X187,Variable!$AC$3:$AH$100,4,0))</f>
        <v>นธง-สธ.</v>
      </c>
      <c r="AB187" s="54" t="str">
        <f>IF($X187="","",VLOOKUP($X187,Variable!$AC$3:$AH$100,5,0))</f>
        <v>หก-สธ.</v>
      </c>
      <c r="AC187" s="54" t="str">
        <f>IF($X187="","",VLOOKUP($X187,Variable!$AC$3:$AH$100,6,0))</f>
        <v>อปฟ.</v>
      </c>
      <c r="AD187" s="109" t="s">
        <v>42</v>
      </c>
      <c r="AE187" s="54" t="str">
        <f t="shared" si="53"/>
        <v>กสป-ค.</v>
      </c>
      <c r="AF187" s="54" t="str">
        <f t="shared" si="54"/>
        <v>-</v>
      </c>
      <c r="AG187" s="54" t="str">
        <f t="shared" si="55"/>
        <v>กสป-ค.</v>
      </c>
      <c r="AH187" s="54" t="str">
        <f t="shared" si="56"/>
        <v>-</v>
      </c>
      <c r="AI187" s="54" t="str">
        <f t="shared" si="57"/>
        <v>อปฟ.</v>
      </c>
      <c r="AJ187" s="66" t="s">
        <v>42</v>
      </c>
      <c r="AK187" s="54" t="str">
        <f t="shared" si="58"/>
        <v>กสป-ค.</v>
      </c>
      <c r="AL187" s="54" t="str">
        <f t="shared" si="59"/>
        <v>-</v>
      </c>
      <c r="AM187" s="54" t="str">
        <f t="shared" si="60"/>
        <v>กสป-ค.</v>
      </c>
      <c r="AN187" s="54" t="str">
        <f t="shared" si="61"/>
        <v>-</v>
      </c>
      <c r="AO187" s="54" t="str">
        <f t="shared" si="62"/>
        <v>อปฟ.</v>
      </c>
      <c r="AP187" s="67" t="s">
        <v>1093</v>
      </c>
      <c r="AQ187" s="68">
        <f t="shared" ca="1" si="63"/>
        <v>8.24931506849315</v>
      </c>
      <c r="AR187" s="64"/>
      <c r="AS187" s="75"/>
      <c r="AT187" s="64"/>
      <c r="AY187" s="71"/>
      <c r="BC187" s="72"/>
      <c r="BD187" s="72"/>
      <c r="BE187" s="72"/>
      <c r="BL187" s="51"/>
      <c r="BM187" s="51"/>
      <c r="BY187" s="10"/>
      <c r="CA187" s="15"/>
      <c r="CB187" s="73"/>
      <c r="CC187" s="10"/>
      <c r="CE187" s="10"/>
      <c r="CF187" s="10"/>
      <c r="CK187" s="74" t="s">
        <v>826</v>
      </c>
      <c r="CQ187" s="71"/>
    </row>
    <row r="188" spans="2:95" s="70" customFormat="1" ht="24" customHeight="1">
      <c r="B188" s="54">
        <v>182</v>
      </c>
      <c r="C188" s="55" t="s">
        <v>13</v>
      </c>
      <c r="D188" s="56" t="s">
        <v>361</v>
      </c>
      <c r="E188" s="56" t="s">
        <v>490</v>
      </c>
      <c r="F188" s="57" t="s">
        <v>1094</v>
      </c>
      <c r="G188" s="58" t="s">
        <v>492</v>
      </c>
      <c r="H188" s="57" t="s">
        <v>14</v>
      </c>
      <c r="I188" s="57" t="s">
        <v>14</v>
      </c>
      <c r="J188" s="57" t="s">
        <v>14</v>
      </c>
      <c r="K188" s="59" t="s">
        <v>493</v>
      </c>
      <c r="L188" s="60"/>
      <c r="M188" s="61">
        <v>5200</v>
      </c>
      <c r="N188" s="62" t="s">
        <v>14</v>
      </c>
      <c r="O188" s="62" t="s">
        <v>14</v>
      </c>
      <c r="P188" s="63" t="s">
        <v>14</v>
      </c>
      <c r="Q188" s="64"/>
      <c r="R188" s="63" t="s">
        <v>14</v>
      </c>
      <c r="S188" s="62" t="s">
        <v>14</v>
      </c>
      <c r="T188" s="76">
        <v>38420</v>
      </c>
      <c r="U188" s="62" t="s">
        <v>14</v>
      </c>
      <c r="V188" s="66">
        <v>870074025</v>
      </c>
      <c r="W188" s="64">
        <v>40830</v>
      </c>
      <c r="X188" s="109" t="s">
        <v>42</v>
      </c>
      <c r="Y188" s="54" t="str">
        <f>IF($X188="","",VLOOKUP($X188,Variable!$AC$3:$AH$100,2,0))</f>
        <v>นธง-สธ.</v>
      </c>
      <c r="Z188" s="54" t="str">
        <f>IF($X188="","",VLOOKUP($X188,Variable!$AC$3:$AH$100,3,0))</f>
        <v>-</v>
      </c>
      <c r="AA188" s="54" t="str">
        <f>IF($X188="","",VLOOKUP($X188,Variable!$AC$3:$AH$100,4,0))</f>
        <v>นธง-สธ.</v>
      </c>
      <c r="AB188" s="54" t="str">
        <f>IF($X188="","",VLOOKUP($X188,Variable!$AC$3:$AH$100,5,0))</f>
        <v>หก-สธ.</v>
      </c>
      <c r="AC188" s="54" t="str">
        <f>IF($X188="","",VLOOKUP($X188,Variable!$AC$3:$AH$100,6,0))</f>
        <v>อปฟ.</v>
      </c>
      <c r="AD188" s="109" t="s">
        <v>42</v>
      </c>
      <c r="AE188" s="54" t="str">
        <f t="shared" si="53"/>
        <v>กสป-ค.</v>
      </c>
      <c r="AF188" s="54" t="str">
        <f t="shared" si="54"/>
        <v>-</v>
      </c>
      <c r="AG188" s="54" t="str">
        <f t="shared" si="55"/>
        <v>กสป-ค.</v>
      </c>
      <c r="AH188" s="54" t="str">
        <f t="shared" si="56"/>
        <v>-</v>
      </c>
      <c r="AI188" s="54" t="str">
        <f t="shared" si="57"/>
        <v>อปฟ.</v>
      </c>
      <c r="AJ188" s="66" t="s">
        <v>42</v>
      </c>
      <c r="AK188" s="54" t="str">
        <f t="shared" si="58"/>
        <v>กสป-ค.</v>
      </c>
      <c r="AL188" s="54" t="str">
        <f t="shared" si="59"/>
        <v>-</v>
      </c>
      <c r="AM188" s="54" t="str">
        <f t="shared" si="60"/>
        <v>กสป-ค.</v>
      </c>
      <c r="AN188" s="54" t="str">
        <f t="shared" si="61"/>
        <v>-</v>
      </c>
      <c r="AO188" s="54" t="str">
        <f t="shared" si="62"/>
        <v>อปฟ.</v>
      </c>
      <c r="AP188" s="67" t="s">
        <v>1095</v>
      </c>
      <c r="AQ188" s="68">
        <f t="shared" ca="1" si="63"/>
        <v>8.24931506849315</v>
      </c>
      <c r="AR188" s="64"/>
      <c r="AS188" s="75"/>
      <c r="AT188" s="64"/>
      <c r="AY188" s="71"/>
      <c r="BC188" s="72"/>
      <c r="BD188" s="72"/>
      <c r="BE188" s="72"/>
      <c r="BL188" s="51"/>
      <c r="BM188" s="51"/>
      <c r="BY188" s="10"/>
      <c r="CB188" s="73"/>
      <c r="CC188" s="10"/>
      <c r="CE188" s="10"/>
      <c r="CF188" s="10"/>
      <c r="CK188" s="74" t="s">
        <v>630</v>
      </c>
      <c r="CQ188" s="71"/>
    </row>
    <row r="189" spans="2:95" s="70" customFormat="1" ht="24" customHeight="1">
      <c r="B189" s="54">
        <v>183</v>
      </c>
      <c r="C189" s="55" t="s">
        <v>19</v>
      </c>
      <c r="D189" s="56" t="s">
        <v>420</v>
      </c>
      <c r="E189" s="56" t="s">
        <v>1096</v>
      </c>
      <c r="F189" s="57" t="s">
        <v>1097</v>
      </c>
      <c r="G189" s="58" t="s">
        <v>1098</v>
      </c>
      <c r="H189" s="57" t="s">
        <v>14</v>
      </c>
      <c r="I189" s="57" t="s">
        <v>14</v>
      </c>
      <c r="J189" s="57" t="s">
        <v>14</v>
      </c>
      <c r="K189" s="59" t="s">
        <v>16</v>
      </c>
      <c r="L189" s="60"/>
      <c r="M189" s="61">
        <v>14160</v>
      </c>
      <c r="N189" s="62" t="s">
        <v>14</v>
      </c>
      <c r="O189" s="62" t="s">
        <v>14</v>
      </c>
      <c r="P189" s="63" t="s">
        <v>14</v>
      </c>
      <c r="Q189" s="64"/>
      <c r="R189" s="63" t="s">
        <v>14</v>
      </c>
      <c r="S189" s="62" t="s">
        <v>14</v>
      </c>
      <c r="T189" s="64">
        <v>37544</v>
      </c>
      <c r="U189" s="62" t="s">
        <v>14</v>
      </c>
      <c r="V189" s="66">
        <v>870074017</v>
      </c>
      <c r="W189" s="64">
        <v>40830</v>
      </c>
      <c r="X189" s="109" t="s">
        <v>42</v>
      </c>
      <c r="Y189" s="54" t="str">
        <f>IF($X189="","",VLOOKUP($X189,Variable!$AC$3:$AH$100,2,0))</f>
        <v>นธง-สธ.</v>
      </c>
      <c r="Z189" s="54" t="str">
        <f>IF($X189="","",VLOOKUP($X189,Variable!$AC$3:$AH$100,3,0))</f>
        <v>-</v>
      </c>
      <c r="AA189" s="54" t="str">
        <f>IF($X189="","",VLOOKUP($X189,Variable!$AC$3:$AH$100,4,0))</f>
        <v>นธง-สธ.</v>
      </c>
      <c r="AB189" s="54" t="str">
        <f>IF($X189="","",VLOOKUP($X189,Variable!$AC$3:$AH$100,5,0))</f>
        <v>หก-สธ.</v>
      </c>
      <c r="AC189" s="54" t="str">
        <f>IF($X189="","",VLOOKUP($X189,Variable!$AC$3:$AH$100,6,0))</f>
        <v>อปฟ.</v>
      </c>
      <c r="AD189" s="109" t="s">
        <v>42</v>
      </c>
      <c r="AE189" s="54" t="str">
        <f t="shared" si="53"/>
        <v>กสป-ค.</v>
      </c>
      <c r="AF189" s="54" t="str">
        <f t="shared" si="54"/>
        <v>-</v>
      </c>
      <c r="AG189" s="54" t="str">
        <f t="shared" si="55"/>
        <v>กสป-ค.</v>
      </c>
      <c r="AH189" s="54" t="str">
        <f t="shared" si="56"/>
        <v>-</v>
      </c>
      <c r="AI189" s="54" t="str">
        <f t="shared" si="57"/>
        <v>อปฟ.</v>
      </c>
      <c r="AJ189" s="66" t="s">
        <v>42</v>
      </c>
      <c r="AK189" s="54" t="str">
        <f t="shared" si="58"/>
        <v>กสป-ค.</v>
      </c>
      <c r="AL189" s="54" t="str">
        <f t="shared" si="59"/>
        <v>-</v>
      </c>
      <c r="AM189" s="54" t="str">
        <f t="shared" si="60"/>
        <v>กสป-ค.</v>
      </c>
      <c r="AN189" s="54" t="str">
        <f t="shared" si="61"/>
        <v>-</v>
      </c>
      <c r="AO189" s="54" t="str">
        <f t="shared" si="62"/>
        <v>อปฟ.</v>
      </c>
      <c r="AP189" s="67" t="s">
        <v>1099</v>
      </c>
      <c r="AQ189" s="68">
        <f t="shared" ca="1" si="63"/>
        <v>10.64931506849315</v>
      </c>
      <c r="AR189" s="64"/>
      <c r="AS189" s="75"/>
      <c r="AT189" s="64"/>
      <c r="AY189" s="71"/>
      <c r="BC189" s="72"/>
      <c r="BD189" s="72"/>
      <c r="BE189" s="72"/>
      <c r="BL189" s="51"/>
      <c r="BM189" s="51"/>
      <c r="BY189" s="10"/>
      <c r="CB189" s="73"/>
      <c r="CC189" s="10"/>
      <c r="CE189" s="10"/>
      <c r="CF189" s="10"/>
      <c r="CK189" s="74" t="s">
        <v>638</v>
      </c>
      <c r="CQ189" s="71"/>
    </row>
    <row r="190" spans="2:95" s="70" customFormat="1" ht="24" customHeight="1">
      <c r="B190" s="54">
        <v>184</v>
      </c>
      <c r="C190" s="55" t="s">
        <v>13</v>
      </c>
      <c r="D190" s="56" t="s">
        <v>552</v>
      </c>
      <c r="E190" s="56" t="s">
        <v>1100</v>
      </c>
      <c r="F190" s="57">
        <v>990100075803</v>
      </c>
      <c r="G190" s="58" t="s">
        <v>1100</v>
      </c>
      <c r="H190" s="57">
        <v>355960043205141</v>
      </c>
      <c r="I190" s="57" t="s">
        <v>1101</v>
      </c>
      <c r="J190" s="57" t="s">
        <v>1102</v>
      </c>
      <c r="K190" s="59" t="s">
        <v>1103</v>
      </c>
      <c r="L190" s="60"/>
      <c r="M190" s="61">
        <v>9500</v>
      </c>
      <c r="N190" s="62" t="s">
        <v>14</v>
      </c>
      <c r="O190" s="62" t="s">
        <v>14</v>
      </c>
      <c r="P190" s="63" t="s">
        <v>14</v>
      </c>
      <c r="Q190" s="64"/>
      <c r="R190" s="63" t="s">
        <v>14</v>
      </c>
      <c r="S190" s="62" t="s">
        <v>14</v>
      </c>
      <c r="T190" s="64">
        <v>40569</v>
      </c>
      <c r="U190" s="62" t="s">
        <v>14</v>
      </c>
      <c r="V190" s="66">
        <v>870078370</v>
      </c>
      <c r="W190" s="64">
        <v>40623</v>
      </c>
      <c r="X190" s="66" t="s">
        <v>97</v>
      </c>
      <c r="Y190" s="54" t="str">
        <f>IF($X190="","",VLOOKUP($X190,Variable!$AC$3:$AH$100,2,0))</f>
        <v>หพคส-ห.</v>
      </c>
      <c r="Z190" s="54" t="str">
        <f>IF($X190="","",VLOOKUP($X190,Variable!$AC$3:$AH$100,3,0))</f>
        <v>หพคส-ห.</v>
      </c>
      <c r="AA190" s="54" t="str">
        <f>IF($X190="","",VLOOKUP($X190,Variable!$AC$3:$AH$100,4,0))</f>
        <v>กพจส-ห.</v>
      </c>
      <c r="AB190" s="54" t="str">
        <f>IF($X190="","",VLOOKUP($X190,Variable!$AC$3:$AH$100,5,0))</f>
        <v>-</v>
      </c>
      <c r="AC190" s="54" t="str">
        <f>IF($X190="","",VLOOKUP($X190,Variable!$AC$3:$AH$100,6,0))</f>
        <v>อพจ.</v>
      </c>
      <c r="AD190" s="109" t="s">
        <v>42</v>
      </c>
      <c r="AE190" s="54" t="str">
        <f t="shared" si="53"/>
        <v>กสป-ค.</v>
      </c>
      <c r="AF190" s="54" t="str">
        <f t="shared" si="54"/>
        <v>-</v>
      </c>
      <c r="AG190" s="54" t="str">
        <f t="shared" si="55"/>
        <v>กสป-ค.</v>
      </c>
      <c r="AH190" s="54" t="str">
        <f t="shared" si="56"/>
        <v>-</v>
      </c>
      <c r="AI190" s="54" t="str">
        <f t="shared" si="57"/>
        <v>อปฟ.</v>
      </c>
      <c r="AJ190" s="66" t="s">
        <v>42</v>
      </c>
      <c r="AK190" s="54" t="str">
        <f t="shared" si="58"/>
        <v>กสป-ค.</v>
      </c>
      <c r="AL190" s="54" t="str">
        <f t="shared" si="59"/>
        <v>-</v>
      </c>
      <c r="AM190" s="54" t="str">
        <f t="shared" si="60"/>
        <v>กสป-ค.</v>
      </c>
      <c r="AN190" s="54" t="str">
        <f t="shared" si="61"/>
        <v>-</v>
      </c>
      <c r="AO190" s="54" t="str">
        <f t="shared" si="62"/>
        <v>อปฟ.</v>
      </c>
      <c r="AP190" s="67" t="s">
        <v>1104</v>
      </c>
      <c r="AQ190" s="68">
        <f t="shared" ca="1" si="63"/>
        <v>2.3616438356164382</v>
      </c>
      <c r="AR190" s="64"/>
      <c r="AS190" s="75"/>
      <c r="AT190" s="64"/>
      <c r="AY190" s="71"/>
      <c r="BC190" s="72"/>
      <c r="BD190" s="72"/>
      <c r="BE190" s="72"/>
      <c r="BL190" s="51"/>
      <c r="BM190" s="51"/>
      <c r="BY190" s="10"/>
      <c r="CB190" s="73"/>
      <c r="CC190" s="10"/>
      <c r="CE190" s="10"/>
      <c r="CF190" s="10"/>
      <c r="CK190" s="74" t="s">
        <v>329</v>
      </c>
      <c r="CQ190" s="71"/>
    </row>
    <row r="191" spans="2:95" s="70" customFormat="1" ht="24" customHeight="1">
      <c r="B191" s="54">
        <v>185</v>
      </c>
      <c r="C191" s="55" t="s">
        <v>19</v>
      </c>
      <c r="D191" s="56" t="s">
        <v>151</v>
      </c>
      <c r="E191" s="56" t="s">
        <v>1105</v>
      </c>
      <c r="F191" s="57" t="s">
        <v>1106</v>
      </c>
      <c r="G191" s="58" t="s">
        <v>1107</v>
      </c>
      <c r="H191" s="57">
        <v>10171</v>
      </c>
      <c r="I191" s="57" t="s">
        <v>279</v>
      </c>
      <c r="J191" s="57"/>
      <c r="K191" s="59" t="s">
        <v>1108</v>
      </c>
      <c r="L191" s="60"/>
      <c r="M191" s="61"/>
      <c r="N191" s="62"/>
      <c r="O191" s="62"/>
      <c r="P191" s="63"/>
      <c r="Q191" s="64"/>
      <c r="R191" s="63"/>
      <c r="S191" s="62"/>
      <c r="T191" s="64">
        <v>37528</v>
      </c>
      <c r="U191" s="62"/>
      <c r="V191" s="66"/>
      <c r="W191" s="64">
        <v>37528</v>
      </c>
      <c r="X191" s="66" t="s">
        <v>14</v>
      </c>
      <c r="Y191" s="54" t="str">
        <f>IF($X191="","",VLOOKUP($X191,Variable!$AC$3:$AH$100,2,0))</f>
        <v>-</v>
      </c>
      <c r="Z191" s="54" t="str">
        <f>IF($X191="","",VLOOKUP($X191,Variable!$AC$3:$AH$100,3,0))</f>
        <v>-</v>
      </c>
      <c r="AA191" s="54" t="str">
        <f>IF($X191="","",VLOOKUP($X191,Variable!$AC$3:$AH$100,4,0))</f>
        <v>-</v>
      </c>
      <c r="AB191" s="54" t="str">
        <f>IF($X191="","",VLOOKUP($X191,Variable!$AC$3:$AH$100,5,0))</f>
        <v>-</v>
      </c>
      <c r="AC191" s="54" t="str">
        <f>IF($X191="","",VLOOKUP($X191,Variable!$AC$3:$AH$100,6,0))</f>
        <v>-</v>
      </c>
      <c r="AD191" s="109" t="s">
        <v>42</v>
      </c>
      <c r="AE191" s="54" t="str">
        <f t="shared" si="53"/>
        <v>กสป-ค.</v>
      </c>
      <c r="AF191" s="54" t="str">
        <f t="shared" si="54"/>
        <v>-</v>
      </c>
      <c r="AG191" s="54" t="str">
        <f t="shared" si="55"/>
        <v>กสป-ค.</v>
      </c>
      <c r="AH191" s="54" t="str">
        <f t="shared" si="56"/>
        <v>-</v>
      </c>
      <c r="AI191" s="54" t="str">
        <f t="shared" si="57"/>
        <v>อปฟ.</v>
      </c>
      <c r="AJ191" s="66" t="s">
        <v>42</v>
      </c>
      <c r="AK191" s="54" t="str">
        <f t="shared" si="58"/>
        <v>กสป-ค.</v>
      </c>
      <c r="AL191" s="54" t="str">
        <f t="shared" si="59"/>
        <v>-</v>
      </c>
      <c r="AM191" s="54" t="str">
        <f t="shared" si="60"/>
        <v>กสป-ค.</v>
      </c>
      <c r="AN191" s="54" t="str">
        <f t="shared" si="61"/>
        <v>-</v>
      </c>
      <c r="AO191" s="54" t="str">
        <f t="shared" si="62"/>
        <v>อปฟ.</v>
      </c>
      <c r="AP191" s="67"/>
      <c r="AQ191" s="68">
        <f t="shared" ca="1" si="63"/>
        <v>10.693150684931506</v>
      </c>
      <c r="AR191" s="64"/>
      <c r="AS191" s="75"/>
      <c r="AT191" s="64"/>
      <c r="AY191" s="71"/>
      <c r="BC191" s="72"/>
      <c r="BD191" s="72"/>
      <c r="BE191" s="72"/>
      <c r="BL191" s="51"/>
      <c r="BM191" s="51"/>
      <c r="BY191" s="10"/>
      <c r="CB191" s="73"/>
      <c r="CC191" s="10"/>
      <c r="CE191" s="10"/>
      <c r="CF191" s="10"/>
      <c r="CK191" s="74" t="s">
        <v>1023</v>
      </c>
      <c r="CQ191" s="71"/>
    </row>
    <row r="192" spans="2:95" s="70" customFormat="1" ht="24" customHeight="1">
      <c r="B192" s="54">
        <v>186</v>
      </c>
      <c r="C192" s="55" t="s">
        <v>19</v>
      </c>
      <c r="D192" s="56" t="s">
        <v>151</v>
      </c>
      <c r="E192" s="56" t="s">
        <v>1105</v>
      </c>
      <c r="F192" s="57" t="s">
        <v>1109</v>
      </c>
      <c r="G192" s="58" t="s">
        <v>1107</v>
      </c>
      <c r="H192" s="57">
        <v>11920</v>
      </c>
      <c r="I192" s="57" t="s">
        <v>279</v>
      </c>
      <c r="J192" s="57"/>
      <c r="K192" s="59" t="s">
        <v>1108</v>
      </c>
      <c r="L192" s="60"/>
      <c r="M192" s="61"/>
      <c r="N192" s="62"/>
      <c r="O192" s="62"/>
      <c r="P192" s="63"/>
      <c r="Q192" s="64"/>
      <c r="R192" s="63"/>
      <c r="S192" s="62"/>
      <c r="T192" s="64">
        <v>37528</v>
      </c>
      <c r="U192" s="62"/>
      <c r="V192" s="66"/>
      <c r="W192" s="64">
        <v>37528</v>
      </c>
      <c r="X192" s="66" t="s">
        <v>14</v>
      </c>
      <c r="Y192" s="54" t="str">
        <f>IF($X192="","",VLOOKUP($X192,Variable!$AC$3:$AH$100,2,0))</f>
        <v>-</v>
      </c>
      <c r="Z192" s="54" t="str">
        <f>IF($X192="","",VLOOKUP($X192,Variable!$AC$3:$AH$100,3,0))</f>
        <v>-</v>
      </c>
      <c r="AA192" s="54" t="str">
        <f>IF($X192="","",VLOOKUP($X192,Variable!$AC$3:$AH$100,4,0))</f>
        <v>-</v>
      </c>
      <c r="AB192" s="54" t="str">
        <f>IF($X192="","",VLOOKUP($X192,Variable!$AC$3:$AH$100,5,0))</f>
        <v>-</v>
      </c>
      <c r="AC192" s="54" t="str">
        <f>IF($X192="","",VLOOKUP($X192,Variable!$AC$3:$AH$100,6,0))</f>
        <v>-</v>
      </c>
      <c r="AD192" s="109" t="s">
        <v>42</v>
      </c>
      <c r="AE192" s="54" t="str">
        <f t="shared" si="53"/>
        <v>กสป-ค.</v>
      </c>
      <c r="AF192" s="54" t="str">
        <f t="shared" si="54"/>
        <v>-</v>
      </c>
      <c r="AG192" s="54" t="str">
        <f t="shared" si="55"/>
        <v>กสป-ค.</v>
      </c>
      <c r="AH192" s="54" t="str">
        <f t="shared" si="56"/>
        <v>-</v>
      </c>
      <c r="AI192" s="54" t="str">
        <f t="shared" si="57"/>
        <v>อปฟ.</v>
      </c>
      <c r="AJ192" s="66" t="s">
        <v>42</v>
      </c>
      <c r="AK192" s="54" t="str">
        <f t="shared" si="58"/>
        <v>กสป-ค.</v>
      </c>
      <c r="AL192" s="54" t="str">
        <f t="shared" si="59"/>
        <v>-</v>
      </c>
      <c r="AM192" s="54" t="str">
        <f t="shared" si="60"/>
        <v>กสป-ค.</v>
      </c>
      <c r="AN192" s="54" t="str">
        <f t="shared" si="61"/>
        <v>-</v>
      </c>
      <c r="AO192" s="54" t="str">
        <f t="shared" si="62"/>
        <v>อปฟ.</v>
      </c>
      <c r="AP192" s="67"/>
      <c r="AQ192" s="68">
        <f t="shared" ca="1" si="63"/>
        <v>10.693150684931506</v>
      </c>
      <c r="AR192" s="64"/>
      <c r="AS192" s="75"/>
      <c r="AT192" s="64"/>
      <c r="AY192" s="71"/>
      <c r="BC192" s="72"/>
      <c r="BD192" s="72"/>
      <c r="BE192" s="72"/>
      <c r="BL192" s="51"/>
      <c r="BM192" s="51"/>
      <c r="CB192" s="73"/>
      <c r="CC192" s="10"/>
      <c r="CE192" s="10"/>
      <c r="CF192" s="10"/>
      <c r="CK192" s="10" t="s">
        <v>338</v>
      </c>
      <c r="CQ192" s="71"/>
    </row>
    <row r="193" spans="2:95" s="70" customFormat="1" ht="24" customHeight="1">
      <c r="B193" s="54">
        <v>187</v>
      </c>
      <c r="C193" s="55" t="s">
        <v>19</v>
      </c>
      <c r="D193" s="56" t="s">
        <v>151</v>
      </c>
      <c r="E193" s="56" t="s">
        <v>1105</v>
      </c>
      <c r="F193" s="57" t="s">
        <v>1110</v>
      </c>
      <c r="G193" s="58" t="s">
        <v>1107</v>
      </c>
      <c r="H193" s="57">
        <v>14564</v>
      </c>
      <c r="I193" s="57" t="s">
        <v>279</v>
      </c>
      <c r="J193" s="57"/>
      <c r="K193" s="59" t="s">
        <v>1108</v>
      </c>
      <c r="L193" s="60"/>
      <c r="M193" s="61"/>
      <c r="N193" s="62"/>
      <c r="O193" s="62"/>
      <c r="P193" s="63"/>
      <c r="Q193" s="64"/>
      <c r="R193" s="63"/>
      <c r="S193" s="62"/>
      <c r="T193" s="64">
        <v>37528</v>
      </c>
      <c r="U193" s="62"/>
      <c r="V193" s="66"/>
      <c r="W193" s="64">
        <v>37528</v>
      </c>
      <c r="X193" s="66" t="s">
        <v>14</v>
      </c>
      <c r="Y193" s="54" t="str">
        <f>IF($X193="","",VLOOKUP($X193,Variable!$AC$3:$AH$100,2,0))</f>
        <v>-</v>
      </c>
      <c r="Z193" s="54" t="str">
        <f>IF($X193="","",VLOOKUP($X193,Variable!$AC$3:$AH$100,3,0))</f>
        <v>-</v>
      </c>
      <c r="AA193" s="54" t="str">
        <f>IF($X193="","",VLOOKUP($X193,Variable!$AC$3:$AH$100,4,0))</f>
        <v>-</v>
      </c>
      <c r="AB193" s="54" t="str">
        <f>IF($X193="","",VLOOKUP($X193,Variable!$AC$3:$AH$100,5,0))</f>
        <v>-</v>
      </c>
      <c r="AC193" s="54" t="str">
        <f>IF($X193="","",VLOOKUP($X193,Variable!$AC$3:$AH$100,6,0))</f>
        <v>-</v>
      </c>
      <c r="AD193" s="109" t="s">
        <v>42</v>
      </c>
      <c r="AE193" s="54" t="str">
        <f t="shared" si="53"/>
        <v>กสป-ค.</v>
      </c>
      <c r="AF193" s="54" t="str">
        <f t="shared" si="54"/>
        <v>-</v>
      </c>
      <c r="AG193" s="54" t="str">
        <f t="shared" si="55"/>
        <v>กสป-ค.</v>
      </c>
      <c r="AH193" s="54" t="str">
        <f t="shared" si="56"/>
        <v>-</v>
      </c>
      <c r="AI193" s="54" t="str">
        <f t="shared" si="57"/>
        <v>อปฟ.</v>
      </c>
      <c r="AJ193" s="66" t="s">
        <v>42</v>
      </c>
      <c r="AK193" s="54" t="str">
        <f t="shared" si="58"/>
        <v>กสป-ค.</v>
      </c>
      <c r="AL193" s="54" t="str">
        <f t="shared" si="59"/>
        <v>-</v>
      </c>
      <c r="AM193" s="54" t="str">
        <f t="shared" si="60"/>
        <v>กสป-ค.</v>
      </c>
      <c r="AN193" s="54" t="str">
        <f t="shared" si="61"/>
        <v>-</v>
      </c>
      <c r="AO193" s="54" t="str">
        <f t="shared" si="62"/>
        <v>อปฟ.</v>
      </c>
      <c r="AP193" s="67"/>
      <c r="AQ193" s="68">
        <f t="shared" ca="1" si="63"/>
        <v>10.693150684931506</v>
      </c>
      <c r="AR193" s="64"/>
      <c r="AS193" s="75"/>
      <c r="AT193" s="64"/>
      <c r="AY193" s="71"/>
      <c r="BC193" s="72"/>
      <c r="BD193" s="72"/>
      <c r="BE193" s="72"/>
      <c r="BL193" s="51"/>
      <c r="BM193" s="51"/>
      <c r="BY193" s="10"/>
      <c r="CA193" s="15"/>
      <c r="CB193" s="73"/>
      <c r="CC193" s="10"/>
      <c r="CE193" s="10"/>
      <c r="CF193" s="10"/>
      <c r="CK193" s="74" t="s">
        <v>345</v>
      </c>
      <c r="CQ193" s="71"/>
    </row>
    <row r="194" spans="2:95" s="70" customFormat="1" ht="24" customHeight="1">
      <c r="B194" s="54">
        <v>188</v>
      </c>
      <c r="C194" s="55" t="s">
        <v>19</v>
      </c>
      <c r="D194" s="56" t="s">
        <v>151</v>
      </c>
      <c r="E194" s="56" t="s">
        <v>1105</v>
      </c>
      <c r="F194" s="57" t="s">
        <v>1111</v>
      </c>
      <c r="G194" s="58" t="s">
        <v>1107</v>
      </c>
      <c r="H194" s="57">
        <v>14124</v>
      </c>
      <c r="I194" s="57" t="s">
        <v>279</v>
      </c>
      <c r="J194" s="57"/>
      <c r="K194" s="59" t="s">
        <v>1108</v>
      </c>
      <c r="L194" s="60"/>
      <c r="M194" s="61"/>
      <c r="N194" s="62"/>
      <c r="O194" s="62"/>
      <c r="P194" s="63"/>
      <c r="Q194" s="64"/>
      <c r="R194" s="63"/>
      <c r="S194" s="62"/>
      <c r="T194" s="64">
        <v>37528</v>
      </c>
      <c r="U194" s="62"/>
      <c r="V194" s="66"/>
      <c r="W194" s="64">
        <v>37528</v>
      </c>
      <c r="X194" s="66" t="s">
        <v>14</v>
      </c>
      <c r="Y194" s="54" t="str">
        <f>IF($X194="","",VLOOKUP($X194,Variable!$AC$3:$AH$100,2,0))</f>
        <v>-</v>
      </c>
      <c r="Z194" s="54" t="str">
        <f>IF($X194="","",VLOOKUP($X194,Variable!$AC$3:$AH$100,3,0))</f>
        <v>-</v>
      </c>
      <c r="AA194" s="54" t="str">
        <f>IF($X194="","",VLOOKUP($X194,Variable!$AC$3:$AH$100,4,0))</f>
        <v>-</v>
      </c>
      <c r="AB194" s="54" t="str">
        <f>IF($X194="","",VLOOKUP($X194,Variable!$AC$3:$AH$100,5,0))</f>
        <v>-</v>
      </c>
      <c r="AC194" s="54" t="str">
        <f>IF($X194="","",VLOOKUP($X194,Variable!$AC$3:$AH$100,6,0))</f>
        <v>-</v>
      </c>
      <c r="AD194" s="109" t="s">
        <v>42</v>
      </c>
      <c r="AE194" s="54" t="str">
        <f t="shared" si="53"/>
        <v>กสป-ค.</v>
      </c>
      <c r="AF194" s="54" t="str">
        <f t="shared" si="54"/>
        <v>-</v>
      </c>
      <c r="AG194" s="54" t="str">
        <f t="shared" si="55"/>
        <v>กสป-ค.</v>
      </c>
      <c r="AH194" s="54" t="str">
        <f t="shared" si="56"/>
        <v>-</v>
      </c>
      <c r="AI194" s="54" t="str">
        <f t="shared" si="57"/>
        <v>อปฟ.</v>
      </c>
      <c r="AJ194" s="66" t="s">
        <v>42</v>
      </c>
      <c r="AK194" s="54" t="str">
        <f t="shared" si="58"/>
        <v>กสป-ค.</v>
      </c>
      <c r="AL194" s="54" t="str">
        <f t="shared" si="59"/>
        <v>-</v>
      </c>
      <c r="AM194" s="54" t="str">
        <f t="shared" si="60"/>
        <v>กสป-ค.</v>
      </c>
      <c r="AN194" s="54" t="str">
        <f t="shared" si="61"/>
        <v>-</v>
      </c>
      <c r="AO194" s="54" t="str">
        <f t="shared" si="62"/>
        <v>อปฟ.</v>
      </c>
      <c r="AP194" s="67"/>
      <c r="AQ194" s="68">
        <f t="shared" ca="1" si="63"/>
        <v>10.693150684931506</v>
      </c>
      <c r="AR194" s="64"/>
      <c r="AS194" s="75"/>
      <c r="AT194" s="64"/>
      <c r="AY194" s="71"/>
      <c r="BC194" s="72"/>
      <c r="BD194" s="72"/>
      <c r="BE194" s="72"/>
      <c r="BL194" s="51"/>
      <c r="BM194" s="51"/>
      <c r="BY194" s="10"/>
      <c r="CB194" s="73"/>
      <c r="CC194" s="10"/>
      <c r="CE194" s="10"/>
      <c r="CF194" s="10"/>
      <c r="CK194" s="74" t="s">
        <v>349</v>
      </c>
      <c r="CQ194" s="71"/>
    </row>
    <row r="195" spans="2:95" s="70" customFormat="1" ht="24" customHeight="1">
      <c r="B195" s="54">
        <v>189</v>
      </c>
      <c r="C195" s="55" t="s">
        <v>19</v>
      </c>
      <c r="D195" s="56" t="s">
        <v>151</v>
      </c>
      <c r="E195" s="56" t="s">
        <v>1105</v>
      </c>
      <c r="F195" s="57" t="s">
        <v>1112</v>
      </c>
      <c r="G195" s="58" t="s">
        <v>1107</v>
      </c>
      <c r="H195" s="57">
        <v>14563</v>
      </c>
      <c r="I195" s="57" t="s">
        <v>279</v>
      </c>
      <c r="J195" s="57"/>
      <c r="K195" s="59" t="s">
        <v>1108</v>
      </c>
      <c r="L195" s="60"/>
      <c r="M195" s="61"/>
      <c r="N195" s="62"/>
      <c r="O195" s="62"/>
      <c r="P195" s="63"/>
      <c r="Q195" s="64"/>
      <c r="R195" s="63"/>
      <c r="S195" s="62"/>
      <c r="T195" s="64">
        <v>37528</v>
      </c>
      <c r="U195" s="62"/>
      <c r="V195" s="66"/>
      <c r="W195" s="64">
        <v>37528</v>
      </c>
      <c r="X195" s="66" t="s">
        <v>14</v>
      </c>
      <c r="Y195" s="54" t="str">
        <f>IF($X195="","",VLOOKUP($X195,Variable!$AC$3:$AH$100,2,0))</f>
        <v>-</v>
      </c>
      <c r="Z195" s="54" t="str">
        <f>IF($X195="","",VLOOKUP($X195,Variable!$AC$3:$AH$100,3,0))</f>
        <v>-</v>
      </c>
      <c r="AA195" s="54" t="str">
        <f>IF($X195="","",VLOOKUP($X195,Variable!$AC$3:$AH$100,4,0))</f>
        <v>-</v>
      </c>
      <c r="AB195" s="54" t="str">
        <f>IF($X195="","",VLOOKUP($X195,Variable!$AC$3:$AH$100,5,0))</f>
        <v>-</v>
      </c>
      <c r="AC195" s="54" t="str">
        <f>IF($X195="","",VLOOKUP($X195,Variable!$AC$3:$AH$100,6,0))</f>
        <v>-</v>
      </c>
      <c r="AD195" s="109" t="s">
        <v>42</v>
      </c>
      <c r="AE195" s="54" t="str">
        <f t="shared" si="53"/>
        <v>กสป-ค.</v>
      </c>
      <c r="AF195" s="54" t="str">
        <f t="shared" si="54"/>
        <v>-</v>
      </c>
      <c r="AG195" s="54" t="str">
        <f t="shared" si="55"/>
        <v>กสป-ค.</v>
      </c>
      <c r="AH195" s="54" t="str">
        <f t="shared" si="56"/>
        <v>-</v>
      </c>
      <c r="AI195" s="54" t="str">
        <f t="shared" si="57"/>
        <v>อปฟ.</v>
      </c>
      <c r="AJ195" s="66" t="s">
        <v>42</v>
      </c>
      <c r="AK195" s="54" t="str">
        <f t="shared" si="58"/>
        <v>กสป-ค.</v>
      </c>
      <c r="AL195" s="54" t="str">
        <f t="shared" si="59"/>
        <v>-</v>
      </c>
      <c r="AM195" s="54" t="str">
        <f t="shared" si="60"/>
        <v>กสป-ค.</v>
      </c>
      <c r="AN195" s="54" t="str">
        <f t="shared" si="61"/>
        <v>-</v>
      </c>
      <c r="AO195" s="54" t="str">
        <f t="shared" si="62"/>
        <v>อปฟ.</v>
      </c>
      <c r="AP195" s="67"/>
      <c r="AQ195" s="68">
        <f t="shared" ca="1" si="63"/>
        <v>10.693150684931506</v>
      </c>
      <c r="AR195" s="64"/>
      <c r="AS195" s="75"/>
      <c r="AT195" s="64"/>
      <c r="AY195" s="71"/>
      <c r="BC195" s="72"/>
      <c r="BD195" s="72"/>
      <c r="BE195" s="72"/>
      <c r="BL195" s="51"/>
      <c r="BM195" s="51"/>
      <c r="CB195" s="73"/>
      <c r="CC195" s="10"/>
      <c r="CE195" s="10"/>
      <c r="CF195" s="10"/>
      <c r="CK195" s="74" t="s">
        <v>353</v>
      </c>
      <c r="CQ195" s="71"/>
    </row>
    <row r="196" spans="2:95" s="70" customFormat="1" ht="24" customHeight="1">
      <c r="B196" s="54">
        <v>190</v>
      </c>
      <c r="C196" s="55" t="s">
        <v>19</v>
      </c>
      <c r="D196" s="56" t="s">
        <v>151</v>
      </c>
      <c r="E196" s="56" t="s">
        <v>1105</v>
      </c>
      <c r="F196" s="57" t="s">
        <v>1113</v>
      </c>
      <c r="G196" s="58" t="s">
        <v>1107</v>
      </c>
      <c r="H196" s="57">
        <v>14228</v>
      </c>
      <c r="I196" s="57" t="s">
        <v>279</v>
      </c>
      <c r="J196" s="57"/>
      <c r="K196" s="59" t="s">
        <v>1108</v>
      </c>
      <c r="L196" s="60"/>
      <c r="M196" s="61"/>
      <c r="N196" s="62"/>
      <c r="O196" s="62"/>
      <c r="P196" s="63"/>
      <c r="Q196" s="64"/>
      <c r="R196" s="63"/>
      <c r="S196" s="62"/>
      <c r="T196" s="64">
        <v>37528</v>
      </c>
      <c r="U196" s="62"/>
      <c r="V196" s="66"/>
      <c r="W196" s="64">
        <v>37528</v>
      </c>
      <c r="X196" s="66" t="s">
        <v>14</v>
      </c>
      <c r="Y196" s="54" t="str">
        <f>IF($X196="","",VLOOKUP($X196,Variable!$AC$3:$AH$100,2,0))</f>
        <v>-</v>
      </c>
      <c r="Z196" s="54" t="str">
        <f>IF($X196="","",VLOOKUP($X196,Variable!$AC$3:$AH$100,3,0))</f>
        <v>-</v>
      </c>
      <c r="AA196" s="54" t="str">
        <f>IF($X196="","",VLOOKUP($X196,Variable!$AC$3:$AH$100,4,0))</f>
        <v>-</v>
      </c>
      <c r="AB196" s="54" t="str">
        <f>IF($X196="","",VLOOKUP($X196,Variable!$AC$3:$AH$100,5,0))</f>
        <v>-</v>
      </c>
      <c r="AC196" s="54" t="str">
        <f>IF($X196="","",VLOOKUP($X196,Variable!$AC$3:$AH$100,6,0))</f>
        <v>-</v>
      </c>
      <c r="AD196" s="109" t="s">
        <v>42</v>
      </c>
      <c r="AE196" s="54" t="str">
        <f t="shared" si="53"/>
        <v>กสป-ค.</v>
      </c>
      <c r="AF196" s="54" t="str">
        <f t="shared" si="54"/>
        <v>-</v>
      </c>
      <c r="AG196" s="54" t="str">
        <f t="shared" si="55"/>
        <v>กสป-ค.</v>
      </c>
      <c r="AH196" s="54" t="str">
        <f t="shared" si="56"/>
        <v>-</v>
      </c>
      <c r="AI196" s="54" t="str">
        <f t="shared" si="57"/>
        <v>อปฟ.</v>
      </c>
      <c r="AJ196" s="66" t="s">
        <v>42</v>
      </c>
      <c r="AK196" s="54" t="str">
        <f t="shared" si="58"/>
        <v>กสป-ค.</v>
      </c>
      <c r="AL196" s="54" t="str">
        <f t="shared" si="59"/>
        <v>-</v>
      </c>
      <c r="AM196" s="54" t="str">
        <f t="shared" si="60"/>
        <v>กสป-ค.</v>
      </c>
      <c r="AN196" s="54" t="str">
        <f t="shared" si="61"/>
        <v>-</v>
      </c>
      <c r="AO196" s="54" t="str">
        <f t="shared" si="62"/>
        <v>อปฟ.</v>
      </c>
      <c r="AP196" s="67"/>
      <c r="AQ196" s="68">
        <f t="shared" ca="1" si="63"/>
        <v>10.693150684931506</v>
      </c>
      <c r="AR196" s="64"/>
      <c r="AS196" s="75"/>
      <c r="AT196" s="64"/>
      <c r="AY196" s="71"/>
      <c r="BC196" s="72"/>
      <c r="BD196" s="72"/>
      <c r="BE196" s="72"/>
      <c r="BL196" s="51"/>
      <c r="BM196" s="51"/>
      <c r="CB196" s="73"/>
      <c r="CC196" s="10"/>
      <c r="CE196" s="10"/>
      <c r="CF196" s="10"/>
      <c r="CK196" s="74" t="s">
        <v>357</v>
      </c>
      <c r="CQ196" s="71"/>
    </row>
    <row r="197" spans="2:95" s="70" customFormat="1" ht="24" customHeight="1">
      <c r="B197" s="54">
        <v>191</v>
      </c>
      <c r="C197" s="55" t="s">
        <v>19</v>
      </c>
      <c r="D197" s="56" t="s">
        <v>151</v>
      </c>
      <c r="E197" s="56" t="s">
        <v>1105</v>
      </c>
      <c r="F197" s="57" t="s">
        <v>1114</v>
      </c>
      <c r="G197" s="58" t="s">
        <v>1107</v>
      </c>
      <c r="H197" s="57">
        <v>14369</v>
      </c>
      <c r="I197" s="57" t="s">
        <v>279</v>
      </c>
      <c r="J197" s="57"/>
      <c r="K197" s="59" t="s">
        <v>1108</v>
      </c>
      <c r="L197" s="60"/>
      <c r="M197" s="61"/>
      <c r="N197" s="62"/>
      <c r="O197" s="62"/>
      <c r="P197" s="63"/>
      <c r="Q197" s="64"/>
      <c r="R197" s="63"/>
      <c r="S197" s="62"/>
      <c r="T197" s="64">
        <v>37528</v>
      </c>
      <c r="U197" s="62"/>
      <c r="V197" s="66"/>
      <c r="W197" s="64">
        <v>37528</v>
      </c>
      <c r="X197" s="66" t="s">
        <v>14</v>
      </c>
      <c r="Y197" s="54" t="str">
        <f>IF($X197="","",VLOOKUP($X197,Variable!$AC$3:$AH$100,2,0))</f>
        <v>-</v>
      </c>
      <c r="Z197" s="54" t="str">
        <f>IF($X197="","",VLOOKUP($X197,Variable!$AC$3:$AH$100,3,0))</f>
        <v>-</v>
      </c>
      <c r="AA197" s="54" t="str">
        <f>IF($X197="","",VLOOKUP($X197,Variable!$AC$3:$AH$100,4,0))</f>
        <v>-</v>
      </c>
      <c r="AB197" s="54" t="str">
        <f>IF($X197="","",VLOOKUP($X197,Variable!$AC$3:$AH$100,5,0))</f>
        <v>-</v>
      </c>
      <c r="AC197" s="54" t="str">
        <f>IF($X197="","",VLOOKUP($X197,Variable!$AC$3:$AH$100,6,0))</f>
        <v>-</v>
      </c>
      <c r="AD197" s="109" t="s">
        <v>42</v>
      </c>
      <c r="AE197" s="54" t="str">
        <f t="shared" si="53"/>
        <v>กสป-ค.</v>
      </c>
      <c r="AF197" s="54" t="str">
        <f t="shared" si="54"/>
        <v>-</v>
      </c>
      <c r="AG197" s="54" t="str">
        <f t="shared" si="55"/>
        <v>กสป-ค.</v>
      </c>
      <c r="AH197" s="54" t="str">
        <f t="shared" si="56"/>
        <v>-</v>
      </c>
      <c r="AI197" s="54" t="str">
        <f t="shared" si="57"/>
        <v>อปฟ.</v>
      </c>
      <c r="AJ197" s="66" t="s">
        <v>42</v>
      </c>
      <c r="AK197" s="54" t="str">
        <f t="shared" si="58"/>
        <v>กสป-ค.</v>
      </c>
      <c r="AL197" s="54" t="str">
        <f t="shared" si="59"/>
        <v>-</v>
      </c>
      <c r="AM197" s="54" t="str">
        <f t="shared" si="60"/>
        <v>กสป-ค.</v>
      </c>
      <c r="AN197" s="54" t="str">
        <f t="shared" si="61"/>
        <v>-</v>
      </c>
      <c r="AO197" s="54" t="str">
        <f t="shared" si="62"/>
        <v>อปฟ.</v>
      </c>
      <c r="AP197" s="67"/>
      <c r="AQ197" s="68">
        <f t="shared" ca="1" si="63"/>
        <v>10.693150684931506</v>
      </c>
      <c r="AR197" s="64"/>
      <c r="AS197" s="75"/>
      <c r="AT197" s="64"/>
      <c r="AY197" s="71"/>
      <c r="BC197" s="72"/>
      <c r="BD197" s="72"/>
      <c r="BE197" s="72"/>
      <c r="BL197" s="51"/>
      <c r="BM197" s="51"/>
      <c r="CB197" s="73"/>
      <c r="CC197" s="10"/>
      <c r="CE197" s="10"/>
      <c r="CF197" s="10"/>
      <c r="CK197" s="74" t="s">
        <v>1028</v>
      </c>
      <c r="CQ197" s="71"/>
    </row>
    <row r="198" spans="2:95" s="70" customFormat="1" ht="24" customHeight="1">
      <c r="B198" s="54">
        <v>192</v>
      </c>
      <c r="C198" s="55" t="s">
        <v>19</v>
      </c>
      <c r="D198" s="56" t="s">
        <v>151</v>
      </c>
      <c r="E198" s="56" t="s">
        <v>1105</v>
      </c>
      <c r="F198" s="57" t="s">
        <v>1115</v>
      </c>
      <c r="G198" s="58" t="s">
        <v>1107</v>
      </c>
      <c r="H198" s="57">
        <v>14598</v>
      </c>
      <c r="I198" s="57" t="s">
        <v>279</v>
      </c>
      <c r="J198" s="57"/>
      <c r="K198" s="59" t="s">
        <v>1108</v>
      </c>
      <c r="L198" s="60"/>
      <c r="M198" s="61"/>
      <c r="N198" s="62"/>
      <c r="O198" s="62"/>
      <c r="P198" s="63"/>
      <c r="Q198" s="64"/>
      <c r="R198" s="63"/>
      <c r="S198" s="62"/>
      <c r="T198" s="64">
        <v>37528</v>
      </c>
      <c r="U198" s="62"/>
      <c r="V198" s="66"/>
      <c r="W198" s="64">
        <v>37528</v>
      </c>
      <c r="X198" s="66" t="s">
        <v>14</v>
      </c>
      <c r="Y198" s="54" t="str">
        <f>IF($X198="","",VLOOKUP($X198,Variable!$AC$3:$AH$100,2,0))</f>
        <v>-</v>
      </c>
      <c r="Z198" s="54" t="str">
        <f>IF($X198="","",VLOOKUP($X198,Variable!$AC$3:$AH$100,3,0))</f>
        <v>-</v>
      </c>
      <c r="AA198" s="54" t="str">
        <f>IF($X198="","",VLOOKUP($X198,Variable!$AC$3:$AH$100,4,0))</f>
        <v>-</v>
      </c>
      <c r="AB198" s="54" t="str">
        <f>IF($X198="","",VLOOKUP($X198,Variable!$AC$3:$AH$100,5,0))</f>
        <v>-</v>
      </c>
      <c r="AC198" s="54" t="str">
        <f>IF($X198="","",VLOOKUP($X198,Variable!$AC$3:$AH$100,6,0))</f>
        <v>-</v>
      </c>
      <c r="AD198" s="109" t="s">
        <v>42</v>
      </c>
      <c r="AE198" s="54" t="str">
        <f t="shared" si="53"/>
        <v>กสป-ค.</v>
      </c>
      <c r="AF198" s="54" t="str">
        <f t="shared" si="54"/>
        <v>-</v>
      </c>
      <c r="AG198" s="54" t="str">
        <f t="shared" si="55"/>
        <v>กสป-ค.</v>
      </c>
      <c r="AH198" s="54" t="str">
        <f t="shared" si="56"/>
        <v>-</v>
      </c>
      <c r="AI198" s="54" t="str">
        <f t="shared" si="57"/>
        <v>อปฟ.</v>
      </c>
      <c r="AJ198" s="66" t="s">
        <v>42</v>
      </c>
      <c r="AK198" s="54" t="str">
        <f t="shared" si="58"/>
        <v>กสป-ค.</v>
      </c>
      <c r="AL198" s="54" t="str">
        <f t="shared" si="59"/>
        <v>-</v>
      </c>
      <c r="AM198" s="54" t="str">
        <f t="shared" si="60"/>
        <v>กสป-ค.</v>
      </c>
      <c r="AN198" s="54" t="str">
        <f t="shared" si="61"/>
        <v>-</v>
      </c>
      <c r="AO198" s="54" t="str">
        <f t="shared" si="62"/>
        <v>อปฟ.</v>
      </c>
      <c r="AP198" s="67"/>
      <c r="AQ198" s="68">
        <f t="shared" ca="1" si="63"/>
        <v>10.693150684931506</v>
      </c>
      <c r="AR198" s="64"/>
      <c r="AS198" s="75"/>
      <c r="AT198" s="64"/>
      <c r="AY198" s="71"/>
      <c r="BC198" s="72"/>
      <c r="BD198" s="72"/>
      <c r="BE198" s="72"/>
      <c r="BL198" s="51"/>
      <c r="BM198" s="51"/>
      <c r="BY198" s="10"/>
      <c r="CB198" s="73"/>
      <c r="CC198" s="10"/>
      <c r="CE198" s="10"/>
      <c r="CF198" s="10"/>
      <c r="CK198" s="74" t="s">
        <v>1035</v>
      </c>
      <c r="CQ198" s="71"/>
    </row>
    <row r="199" spans="2:95" s="70" customFormat="1" ht="24" customHeight="1">
      <c r="B199" s="54">
        <v>193</v>
      </c>
      <c r="C199" s="55" t="s">
        <v>19</v>
      </c>
      <c r="D199" s="56" t="s">
        <v>151</v>
      </c>
      <c r="E199" s="56" t="s">
        <v>1105</v>
      </c>
      <c r="F199" s="57" t="s">
        <v>1116</v>
      </c>
      <c r="G199" s="58" t="s">
        <v>1107</v>
      </c>
      <c r="H199" s="57">
        <v>14308</v>
      </c>
      <c r="I199" s="57" t="s">
        <v>279</v>
      </c>
      <c r="J199" s="57"/>
      <c r="K199" s="59" t="s">
        <v>1108</v>
      </c>
      <c r="L199" s="60"/>
      <c r="M199" s="61"/>
      <c r="N199" s="62"/>
      <c r="O199" s="62"/>
      <c r="P199" s="63"/>
      <c r="Q199" s="64"/>
      <c r="R199" s="63"/>
      <c r="S199" s="62"/>
      <c r="T199" s="64">
        <v>37528</v>
      </c>
      <c r="U199" s="62"/>
      <c r="V199" s="66"/>
      <c r="W199" s="64">
        <v>37528</v>
      </c>
      <c r="X199" s="66" t="s">
        <v>14</v>
      </c>
      <c r="Y199" s="54" t="str">
        <f>IF($X199="","",VLOOKUP($X199,Variable!$AC$3:$AH$100,2,0))</f>
        <v>-</v>
      </c>
      <c r="Z199" s="54" t="str">
        <f>IF($X199="","",VLOOKUP($X199,Variable!$AC$3:$AH$100,3,0))</f>
        <v>-</v>
      </c>
      <c r="AA199" s="54" t="str">
        <f>IF($X199="","",VLOOKUP($X199,Variable!$AC$3:$AH$100,4,0))</f>
        <v>-</v>
      </c>
      <c r="AB199" s="54" t="str">
        <f>IF($X199="","",VLOOKUP($X199,Variable!$AC$3:$AH$100,5,0))</f>
        <v>-</v>
      </c>
      <c r="AC199" s="54" t="str">
        <f>IF($X199="","",VLOOKUP($X199,Variable!$AC$3:$AH$100,6,0))</f>
        <v>-</v>
      </c>
      <c r="AD199" s="109" t="s">
        <v>42</v>
      </c>
      <c r="AE199" s="54" t="str">
        <f t="shared" si="53"/>
        <v>กสป-ค.</v>
      </c>
      <c r="AF199" s="54" t="str">
        <f t="shared" si="54"/>
        <v>-</v>
      </c>
      <c r="AG199" s="54" t="str">
        <f t="shared" si="55"/>
        <v>กสป-ค.</v>
      </c>
      <c r="AH199" s="54" t="str">
        <f t="shared" si="56"/>
        <v>-</v>
      </c>
      <c r="AI199" s="54" t="str">
        <f t="shared" si="57"/>
        <v>อปฟ.</v>
      </c>
      <c r="AJ199" s="66" t="s">
        <v>42</v>
      </c>
      <c r="AK199" s="54" t="str">
        <f t="shared" si="58"/>
        <v>กสป-ค.</v>
      </c>
      <c r="AL199" s="54" t="str">
        <f t="shared" si="59"/>
        <v>-</v>
      </c>
      <c r="AM199" s="54" t="str">
        <f t="shared" si="60"/>
        <v>กสป-ค.</v>
      </c>
      <c r="AN199" s="54" t="str">
        <f t="shared" si="61"/>
        <v>-</v>
      </c>
      <c r="AO199" s="54" t="str">
        <f t="shared" si="62"/>
        <v>อปฟ.</v>
      </c>
      <c r="AP199" s="67"/>
      <c r="AQ199" s="68">
        <f t="shared" ca="1" si="63"/>
        <v>10.693150684931506</v>
      </c>
      <c r="AR199" s="64"/>
      <c r="AS199" s="75"/>
      <c r="AT199" s="64"/>
      <c r="AY199" s="71"/>
      <c r="BC199" s="72"/>
      <c r="BD199" s="72"/>
      <c r="BE199" s="72"/>
      <c r="BL199" s="51"/>
      <c r="BM199" s="51"/>
      <c r="BY199" s="10"/>
      <c r="CB199" s="73"/>
      <c r="CC199" s="10"/>
      <c r="CE199" s="10"/>
      <c r="CF199" s="10"/>
      <c r="CK199" s="74" t="s">
        <v>1466</v>
      </c>
      <c r="CQ199" s="71"/>
    </row>
    <row r="200" spans="2:95" s="70" customFormat="1" ht="24" customHeight="1">
      <c r="B200" s="54">
        <v>194</v>
      </c>
      <c r="C200" s="55" t="s">
        <v>19</v>
      </c>
      <c r="D200" s="56" t="s">
        <v>151</v>
      </c>
      <c r="E200" s="56" t="s">
        <v>1105</v>
      </c>
      <c r="F200" s="57" t="s">
        <v>1117</v>
      </c>
      <c r="G200" s="58" t="s">
        <v>1107</v>
      </c>
      <c r="H200" s="57">
        <v>14234</v>
      </c>
      <c r="I200" s="57" t="s">
        <v>279</v>
      </c>
      <c r="J200" s="57"/>
      <c r="K200" s="59" t="s">
        <v>1108</v>
      </c>
      <c r="L200" s="60"/>
      <c r="M200" s="61"/>
      <c r="N200" s="62"/>
      <c r="O200" s="62"/>
      <c r="P200" s="63"/>
      <c r="Q200" s="64"/>
      <c r="R200" s="63"/>
      <c r="S200" s="62"/>
      <c r="T200" s="64">
        <v>37528</v>
      </c>
      <c r="U200" s="62"/>
      <c r="V200" s="66"/>
      <c r="W200" s="64">
        <v>37528</v>
      </c>
      <c r="X200" s="66" t="s">
        <v>14</v>
      </c>
      <c r="Y200" s="54" t="str">
        <f>IF($X200="","",VLOOKUP($X200,Variable!$AC$3:$AH$100,2,0))</f>
        <v>-</v>
      </c>
      <c r="Z200" s="54" t="str">
        <f>IF($X200="","",VLOOKUP($X200,Variable!$AC$3:$AH$100,3,0))</f>
        <v>-</v>
      </c>
      <c r="AA200" s="54" t="str">
        <f>IF($X200="","",VLOOKUP($X200,Variable!$AC$3:$AH$100,4,0))</f>
        <v>-</v>
      </c>
      <c r="AB200" s="54" t="str">
        <f>IF($X200="","",VLOOKUP($X200,Variable!$AC$3:$AH$100,5,0))</f>
        <v>-</v>
      </c>
      <c r="AC200" s="54" t="str">
        <f>IF($X200="","",VLOOKUP($X200,Variable!$AC$3:$AH$100,6,0))</f>
        <v>-</v>
      </c>
      <c r="AD200" s="109" t="s">
        <v>42</v>
      </c>
      <c r="AE200" s="54" t="str">
        <f t="shared" si="53"/>
        <v>กสป-ค.</v>
      </c>
      <c r="AF200" s="54" t="str">
        <f t="shared" si="54"/>
        <v>-</v>
      </c>
      <c r="AG200" s="54" t="str">
        <f t="shared" si="55"/>
        <v>กสป-ค.</v>
      </c>
      <c r="AH200" s="54" t="str">
        <f t="shared" si="56"/>
        <v>-</v>
      </c>
      <c r="AI200" s="54" t="str">
        <f t="shared" si="57"/>
        <v>อปฟ.</v>
      </c>
      <c r="AJ200" s="66" t="s">
        <v>42</v>
      </c>
      <c r="AK200" s="54" t="str">
        <f t="shared" si="58"/>
        <v>กสป-ค.</v>
      </c>
      <c r="AL200" s="54" t="str">
        <f t="shared" si="59"/>
        <v>-</v>
      </c>
      <c r="AM200" s="54" t="str">
        <f t="shared" si="60"/>
        <v>กสป-ค.</v>
      </c>
      <c r="AN200" s="54" t="str">
        <f t="shared" si="61"/>
        <v>-</v>
      </c>
      <c r="AO200" s="54" t="str">
        <f t="shared" si="62"/>
        <v>อปฟ.</v>
      </c>
      <c r="AP200" s="67"/>
      <c r="AQ200" s="68">
        <f t="shared" ca="1" si="63"/>
        <v>10.693150684931506</v>
      </c>
      <c r="AR200" s="64"/>
      <c r="AS200" s="75"/>
      <c r="AT200" s="64"/>
      <c r="AY200" s="71"/>
      <c r="BC200" s="72"/>
      <c r="BD200" s="72"/>
      <c r="BE200" s="72"/>
      <c r="BL200" s="51"/>
      <c r="BM200" s="51"/>
      <c r="BY200" s="10"/>
      <c r="CB200" s="73"/>
      <c r="CC200" s="10"/>
      <c r="CE200" s="10"/>
      <c r="CF200" s="10"/>
      <c r="CK200" s="74" t="s">
        <v>1470</v>
      </c>
      <c r="CQ200" s="71"/>
    </row>
    <row r="201" spans="2:95" s="70" customFormat="1" ht="24" customHeight="1">
      <c r="B201" s="54">
        <v>195</v>
      </c>
      <c r="C201" s="55" t="s">
        <v>19</v>
      </c>
      <c r="D201" s="56" t="s">
        <v>151</v>
      </c>
      <c r="E201" s="56" t="s">
        <v>1105</v>
      </c>
      <c r="F201" s="57" t="s">
        <v>1118</v>
      </c>
      <c r="G201" s="58" t="s">
        <v>1107</v>
      </c>
      <c r="H201" s="57">
        <v>14248</v>
      </c>
      <c r="I201" s="57" t="s">
        <v>279</v>
      </c>
      <c r="J201" s="57"/>
      <c r="K201" s="59" t="s">
        <v>1108</v>
      </c>
      <c r="L201" s="60"/>
      <c r="M201" s="61"/>
      <c r="N201" s="62"/>
      <c r="O201" s="62"/>
      <c r="P201" s="63"/>
      <c r="Q201" s="64"/>
      <c r="R201" s="63"/>
      <c r="S201" s="62"/>
      <c r="T201" s="64">
        <v>37528</v>
      </c>
      <c r="U201" s="62"/>
      <c r="V201" s="66"/>
      <c r="W201" s="64">
        <v>37528</v>
      </c>
      <c r="X201" s="66" t="s">
        <v>14</v>
      </c>
      <c r="Y201" s="54" t="str">
        <f>IF($X201="","",VLOOKUP($X201,Variable!$AC$3:$AH$100,2,0))</f>
        <v>-</v>
      </c>
      <c r="Z201" s="54" t="str">
        <f>IF($X201="","",VLOOKUP($X201,Variable!$AC$3:$AH$100,3,0))</f>
        <v>-</v>
      </c>
      <c r="AA201" s="54" t="str">
        <f>IF($X201="","",VLOOKUP($X201,Variable!$AC$3:$AH$100,4,0))</f>
        <v>-</v>
      </c>
      <c r="AB201" s="54" t="str">
        <f>IF($X201="","",VLOOKUP($X201,Variable!$AC$3:$AH$100,5,0))</f>
        <v>-</v>
      </c>
      <c r="AC201" s="54" t="str">
        <f>IF($X201="","",VLOOKUP($X201,Variable!$AC$3:$AH$100,6,0))</f>
        <v>-</v>
      </c>
      <c r="AD201" s="109" t="s">
        <v>42</v>
      </c>
      <c r="AE201" s="54" t="str">
        <f t="shared" si="53"/>
        <v>กสป-ค.</v>
      </c>
      <c r="AF201" s="54" t="str">
        <f t="shared" si="54"/>
        <v>-</v>
      </c>
      <c r="AG201" s="54" t="str">
        <f t="shared" si="55"/>
        <v>กสป-ค.</v>
      </c>
      <c r="AH201" s="54" t="str">
        <f t="shared" si="56"/>
        <v>-</v>
      </c>
      <c r="AI201" s="54" t="str">
        <f t="shared" si="57"/>
        <v>อปฟ.</v>
      </c>
      <c r="AJ201" s="66" t="s">
        <v>42</v>
      </c>
      <c r="AK201" s="54" t="str">
        <f t="shared" si="58"/>
        <v>กสป-ค.</v>
      </c>
      <c r="AL201" s="54" t="str">
        <f t="shared" si="59"/>
        <v>-</v>
      </c>
      <c r="AM201" s="54" t="str">
        <f t="shared" si="60"/>
        <v>กสป-ค.</v>
      </c>
      <c r="AN201" s="54" t="str">
        <f t="shared" si="61"/>
        <v>-</v>
      </c>
      <c r="AO201" s="54" t="str">
        <f t="shared" si="62"/>
        <v>อปฟ.</v>
      </c>
      <c r="AP201" s="67"/>
      <c r="AQ201" s="68">
        <f t="shared" ca="1" si="63"/>
        <v>10.693150684931506</v>
      </c>
      <c r="AR201" s="64"/>
      <c r="AS201" s="75"/>
      <c r="AT201" s="64"/>
      <c r="AY201" s="71"/>
      <c r="BC201" s="72"/>
      <c r="BD201" s="72"/>
      <c r="BE201" s="72"/>
      <c r="BL201" s="51"/>
      <c r="BM201" s="51"/>
      <c r="BY201" s="10"/>
      <c r="CB201" s="73"/>
      <c r="CC201" s="10"/>
      <c r="CE201" s="10"/>
      <c r="CF201" s="10"/>
      <c r="CK201" s="74" t="s">
        <v>1471</v>
      </c>
      <c r="CQ201" s="71"/>
    </row>
    <row r="202" spans="2:95" s="70" customFormat="1" ht="24" customHeight="1">
      <c r="B202" s="54">
        <v>196</v>
      </c>
      <c r="C202" s="55" t="s">
        <v>19</v>
      </c>
      <c r="D202" s="56" t="s">
        <v>151</v>
      </c>
      <c r="E202" s="56" t="s">
        <v>1105</v>
      </c>
      <c r="F202" s="57" t="s">
        <v>1119</v>
      </c>
      <c r="G202" s="58" t="s">
        <v>1107</v>
      </c>
      <c r="H202" s="57">
        <v>14177</v>
      </c>
      <c r="I202" s="57" t="s">
        <v>279</v>
      </c>
      <c r="J202" s="57"/>
      <c r="K202" s="59" t="s">
        <v>1108</v>
      </c>
      <c r="L202" s="60"/>
      <c r="M202" s="61"/>
      <c r="N202" s="62"/>
      <c r="O202" s="62"/>
      <c r="P202" s="63"/>
      <c r="Q202" s="64"/>
      <c r="R202" s="63"/>
      <c r="S202" s="62"/>
      <c r="T202" s="64">
        <v>37528</v>
      </c>
      <c r="U202" s="62"/>
      <c r="V202" s="66"/>
      <c r="W202" s="64">
        <v>37528</v>
      </c>
      <c r="X202" s="66" t="s">
        <v>14</v>
      </c>
      <c r="Y202" s="54" t="str">
        <f>IF($X202="","",VLOOKUP($X202,Variable!$AC$3:$AH$100,2,0))</f>
        <v>-</v>
      </c>
      <c r="Z202" s="54" t="str">
        <f>IF($X202="","",VLOOKUP($X202,Variable!$AC$3:$AH$100,3,0))</f>
        <v>-</v>
      </c>
      <c r="AA202" s="54" t="str">
        <f>IF($X202="","",VLOOKUP($X202,Variable!$AC$3:$AH$100,4,0))</f>
        <v>-</v>
      </c>
      <c r="AB202" s="54" t="str">
        <f>IF($X202="","",VLOOKUP($X202,Variable!$AC$3:$AH$100,5,0))</f>
        <v>-</v>
      </c>
      <c r="AC202" s="54" t="str">
        <f>IF($X202="","",VLOOKUP($X202,Variable!$AC$3:$AH$100,6,0))</f>
        <v>-</v>
      </c>
      <c r="AD202" s="109" t="s">
        <v>42</v>
      </c>
      <c r="AE202" s="54" t="str">
        <f t="shared" si="53"/>
        <v>กสป-ค.</v>
      </c>
      <c r="AF202" s="54" t="str">
        <f t="shared" si="54"/>
        <v>-</v>
      </c>
      <c r="AG202" s="54" t="str">
        <f t="shared" si="55"/>
        <v>กสป-ค.</v>
      </c>
      <c r="AH202" s="54" t="str">
        <f t="shared" si="56"/>
        <v>-</v>
      </c>
      <c r="AI202" s="54" t="str">
        <f t="shared" si="57"/>
        <v>อปฟ.</v>
      </c>
      <c r="AJ202" s="66" t="s">
        <v>42</v>
      </c>
      <c r="AK202" s="54" t="str">
        <f t="shared" si="58"/>
        <v>กสป-ค.</v>
      </c>
      <c r="AL202" s="54" t="str">
        <f t="shared" si="59"/>
        <v>-</v>
      </c>
      <c r="AM202" s="54" t="str">
        <f t="shared" si="60"/>
        <v>กสป-ค.</v>
      </c>
      <c r="AN202" s="54" t="str">
        <f t="shared" si="61"/>
        <v>-</v>
      </c>
      <c r="AO202" s="54" t="str">
        <f t="shared" si="62"/>
        <v>อปฟ.</v>
      </c>
      <c r="AP202" s="67"/>
      <c r="AQ202" s="68">
        <f t="shared" ca="1" si="63"/>
        <v>10.693150684931506</v>
      </c>
      <c r="AR202" s="64"/>
      <c r="AS202" s="75"/>
      <c r="AT202" s="64"/>
      <c r="AY202" s="71"/>
      <c r="BC202" s="72"/>
      <c r="BD202" s="72"/>
      <c r="BE202" s="72"/>
      <c r="BL202" s="51"/>
      <c r="BM202" s="51"/>
      <c r="BY202" s="10"/>
      <c r="CB202" s="73"/>
      <c r="CC202" s="10"/>
      <c r="CE202" s="10"/>
      <c r="CF202" s="10"/>
      <c r="CK202" s="74" t="s">
        <v>1458</v>
      </c>
      <c r="CQ202" s="71"/>
    </row>
    <row r="203" spans="2:95" s="70" customFormat="1" ht="24" customHeight="1">
      <c r="B203" s="54">
        <v>197</v>
      </c>
      <c r="C203" s="55" t="s">
        <v>19</v>
      </c>
      <c r="D203" s="56" t="s">
        <v>151</v>
      </c>
      <c r="E203" s="56" t="s">
        <v>1105</v>
      </c>
      <c r="F203" s="57" t="s">
        <v>1120</v>
      </c>
      <c r="G203" s="58" t="s">
        <v>1107</v>
      </c>
      <c r="H203" s="57">
        <v>14208</v>
      </c>
      <c r="I203" s="57" t="s">
        <v>279</v>
      </c>
      <c r="J203" s="57"/>
      <c r="K203" s="59" t="s">
        <v>1108</v>
      </c>
      <c r="L203" s="60"/>
      <c r="M203" s="61"/>
      <c r="N203" s="62"/>
      <c r="O203" s="62"/>
      <c r="P203" s="63"/>
      <c r="Q203" s="64"/>
      <c r="R203" s="63"/>
      <c r="S203" s="62"/>
      <c r="T203" s="64">
        <v>37528</v>
      </c>
      <c r="U203" s="62"/>
      <c r="V203" s="66"/>
      <c r="W203" s="64">
        <v>37528</v>
      </c>
      <c r="X203" s="66" t="s">
        <v>14</v>
      </c>
      <c r="Y203" s="54" t="str">
        <f>IF($X203="","",VLOOKUP($X203,Variable!$AC$3:$AH$100,2,0))</f>
        <v>-</v>
      </c>
      <c r="Z203" s="54" t="str">
        <f>IF($X203="","",VLOOKUP($X203,Variable!$AC$3:$AH$100,3,0))</f>
        <v>-</v>
      </c>
      <c r="AA203" s="54" t="str">
        <f>IF($X203="","",VLOOKUP($X203,Variable!$AC$3:$AH$100,4,0))</f>
        <v>-</v>
      </c>
      <c r="AB203" s="54" t="str">
        <f>IF($X203="","",VLOOKUP($X203,Variable!$AC$3:$AH$100,5,0))</f>
        <v>-</v>
      </c>
      <c r="AC203" s="54" t="str">
        <f>IF($X203="","",VLOOKUP($X203,Variable!$AC$3:$AH$100,6,0))</f>
        <v>-</v>
      </c>
      <c r="AD203" s="109" t="s">
        <v>42</v>
      </c>
      <c r="AE203" s="54" t="str">
        <f t="shared" si="53"/>
        <v>กสป-ค.</v>
      </c>
      <c r="AF203" s="54" t="str">
        <f t="shared" si="54"/>
        <v>-</v>
      </c>
      <c r="AG203" s="54" t="str">
        <f t="shared" si="55"/>
        <v>กสป-ค.</v>
      </c>
      <c r="AH203" s="54" t="str">
        <f t="shared" si="56"/>
        <v>-</v>
      </c>
      <c r="AI203" s="54" t="str">
        <f t="shared" si="57"/>
        <v>อปฟ.</v>
      </c>
      <c r="AJ203" s="66" t="s">
        <v>42</v>
      </c>
      <c r="AK203" s="54" t="str">
        <f t="shared" si="58"/>
        <v>กสป-ค.</v>
      </c>
      <c r="AL203" s="54" t="str">
        <f t="shared" si="59"/>
        <v>-</v>
      </c>
      <c r="AM203" s="54" t="str">
        <f t="shared" si="60"/>
        <v>กสป-ค.</v>
      </c>
      <c r="AN203" s="54" t="str">
        <f t="shared" si="61"/>
        <v>-</v>
      </c>
      <c r="AO203" s="54" t="str">
        <f t="shared" si="62"/>
        <v>อปฟ.</v>
      </c>
      <c r="AP203" s="67"/>
      <c r="AQ203" s="68">
        <f t="shared" ca="1" si="63"/>
        <v>10.693150684931506</v>
      </c>
      <c r="AR203" s="64"/>
      <c r="AS203" s="75"/>
      <c r="AT203" s="64"/>
      <c r="AY203" s="71"/>
      <c r="BC203" s="72"/>
      <c r="BD203" s="72"/>
      <c r="BE203" s="72"/>
      <c r="BL203" s="51"/>
      <c r="BM203" s="51"/>
      <c r="BY203" s="10"/>
      <c r="CB203" s="73"/>
      <c r="CC203" s="78"/>
      <c r="CE203" s="10"/>
      <c r="CF203" s="10"/>
      <c r="CK203" s="74" t="s">
        <v>1462</v>
      </c>
      <c r="CQ203" s="71"/>
    </row>
    <row r="204" spans="2:95" s="70" customFormat="1" ht="24" customHeight="1">
      <c r="B204" s="54">
        <v>198</v>
      </c>
      <c r="C204" s="55" t="s">
        <v>19</v>
      </c>
      <c r="D204" s="56" t="s">
        <v>151</v>
      </c>
      <c r="E204" s="56" t="s">
        <v>1105</v>
      </c>
      <c r="F204" s="57" t="s">
        <v>1121</v>
      </c>
      <c r="G204" s="58" t="s">
        <v>1107</v>
      </c>
      <c r="H204" s="57">
        <v>14363</v>
      </c>
      <c r="I204" s="57" t="s">
        <v>279</v>
      </c>
      <c r="J204" s="57"/>
      <c r="K204" s="59" t="s">
        <v>1108</v>
      </c>
      <c r="L204" s="60"/>
      <c r="M204" s="61"/>
      <c r="N204" s="62"/>
      <c r="O204" s="62"/>
      <c r="P204" s="63"/>
      <c r="Q204" s="64"/>
      <c r="R204" s="63"/>
      <c r="S204" s="62"/>
      <c r="T204" s="64">
        <v>37528</v>
      </c>
      <c r="U204" s="62"/>
      <c r="V204" s="66"/>
      <c r="W204" s="64">
        <v>37528</v>
      </c>
      <c r="X204" s="66" t="s">
        <v>14</v>
      </c>
      <c r="Y204" s="54" t="str">
        <f>IF($X204="","",VLOOKUP($X204,Variable!$AC$3:$AH$100,2,0))</f>
        <v>-</v>
      </c>
      <c r="Z204" s="54" t="str">
        <f>IF($X204="","",VLOOKUP($X204,Variable!$AC$3:$AH$100,3,0))</f>
        <v>-</v>
      </c>
      <c r="AA204" s="54" t="str">
        <f>IF($X204="","",VLOOKUP($X204,Variable!$AC$3:$AH$100,4,0))</f>
        <v>-</v>
      </c>
      <c r="AB204" s="54" t="str">
        <f>IF($X204="","",VLOOKUP($X204,Variable!$AC$3:$AH$100,5,0))</f>
        <v>-</v>
      </c>
      <c r="AC204" s="54" t="str">
        <f>IF($X204="","",VLOOKUP($X204,Variable!$AC$3:$AH$100,6,0))</f>
        <v>-</v>
      </c>
      <c r="AD204" s="109" t="s">
        <v>42</v>
      </c>
      <c r="AE204" s="54" t="str">
        <f t="shared" si="53"/>
        <v>กสป-ค.</v>
      </c>
      <c r="AF204" s="54" t="str">
        <f t="shared" si="54"/>
        <v>-</v>
      </c>
      <c r="AG204" s="54" t="str">
        <f t="shared" si="55"/>
        <v>กสป-ค.</v>
      </c>
      <c r="AH204" s="54" t="str">
        <f t="shared" si="56"/>
        <v>-</v>
      </c>
      <c r="AI204" s="54" t="str">
        <f t="shared" si="57"/>
        <v>อปฟ.</v>
      </c>
      <c r="AJ204" s="66" t="s">
        <v>42</v>
      </c>
      <c r="AK204" s="54" t="str">
        <f t="shared" si="58"/>
        <v>กสป-ค.</v>
      </c>
      <c r="AL204" s="54" t="str">
        <f t="shared" si="59"/>
        <v>-</v>
      </c>
      <c r="AM204" s="54" t="str">
        <f t="shared" si="60"/>
        <v>กสป-ค.</v>
      </c>
      <c r="AN204" s="54" t="str">
        <f t="shared" si="61"/>
        <v>-</v>
      </c>
      <c r="AO204" s="54" t="str">
        <f t="shared" si="62"/>
        <v>อปฟ.</v>
      </c>
      <c r="AP204" s="67"/>
      <c r="AQ204" s="68">
        <f t="shared" ca="1" si="63"/>
        <v>10.693150684931506</v>
      </c>
      <c r="AR204" s="64"/>
      <c r="AS204" s="75"/>
      <c r="AT204" s="64"/>
      <c r="AY204" s="71"/>
      <c r="BC204" s="72"/>
      <c r="BD204" s="72"/>
      <c r="BE204" s="72"/>
      <c r="BL204" s="51"/>
      <c r="BM204" s="51"/>
      <c r="BY204" s="10"/>
      <c r="CB204" s="73"/>
      <c r="CC204" s="10"/>
      <c r="CE204" s="10"/>
      <c r="CF204" s="10"/>
      <c r="CK204" s="74" t="s">
        <v>1463</v>
      </c>
      <c r="CQ204" s="71"/>
    </row>
    <row r="205" spans="2:95" s="70" customFormat="1" ht="24" customHeight="1">
      <c r="B205" s="54">
        <v>199</v>
      </c>
      <c r="C205" s="55" t="s">
        <v>19</v>
      </c>
      <c r="D205" s="56" t="s">
        <v>151</v>
      </c>
      <c r="E205" s="56" t="s">
        <v>1105</v>
      </c>
      <c r="F205" s="57" t="s">
        <v>1122</v>
      </c>
      <c r="G205" s="58" t="s">
        <v>1107</v>
      </c>
      <c r="H205" s="57">
        <v>14410</v>
      </c>
      <c r="I205" s="57" t="s">
        <v>279</v>
      </c>
      <c r="J205" s="57"/>
      <c r="K205" s="59" t="s">
        <v>1108</v>
      </c>
      <c r="L205" s="60"/>
      <c r="M205" s="61"/>
      <c r="N205" s="62"/>
      <c r="O205" s="62"/>
      <c r="P205" s="63"/>
      <c r="Q205" s="64"/>
      <c r="R205" s="63"/>
      <c r="S205" s="62"/>
      <c r="T205" s="64">
        <v>37528</v>
      </c>
      <c r="U205" s="62"/>
      <c r="V205" s="66"/>
      <c r="W205" s="64">
        <v>37528</v>
      </c>
      <c r="X205" s="66" t="s">
        <v>14</v>
      </c>
      <c r="Y205" s="54" t="str">
        <f>IF($X205="","",VLOOKUP($X205,Variable!$AC$3:$AH$100,2,0))</f>
        <v>-</v>
      </c>
      <c r="Z205" s="54" t="str">
        <f>IF($X205="","",VLOOKUP($X205,Variable!$AC$3:$AH$100,3,0))</f>
        <v>-</v>
      </c>
      <c r="AA205" s="54" t="str">
        <f>IF($X205="","",VLOOKUP($X205,Variable!$AC$3:$AH$100,4,0))</f>
        <v>-</v>
      </c>
      <c r="AB205" s="54" t="str">
        <f>IF($X205="","",VLOOKUP($X205,Variable!$AC$3:$AH$100,5,0))</f>
        <v>-</v>
      </c>
      <c r="AC205" s="54" t="str">
        <f>IF($X205="","",VLOOKUP($X205,Variable!$AC$3:$AH$100,6,0))</f>
        <v>-</v>
      </c>
      <c r="AD205" s="109" t="s">
        <v>42</v>
      </c>
      <c r="AE205" s="54" t="str">
        <f t="shared" si="53"/>
        <v>กสป-ค.</v>
      </c>
      <c r="AF205" s="54" t="str">
        <f t="shared" si="54"/>
        <v>-</v>
      </c>
      <c r="AG205" s="54" t="str">
        <f t="shared" si="55"/>
        <v>กสป-ค.</v>
      </c>
      <c r="AH205" s="54" t="str">
        <f t="shared" si="56"/>
        <v>-</v>
      </c>
      <c r="AI205" s="54" t="str">
        <f t="shared" si="57"/>
        <v>อปฟ.</v>
      </c>
      <c r="AJ205" s="66" t="s">
        <v>42</v>
      </c>
      <c r="AK205" s="54" t="str">
        <f t="shared" si="58"/>
        <v>กสป-ค.</v>
      </c>
      <c r="AL205" s="54" t="str">
        <f t="shared" si="59"/>
        <v>-</v>
      </c>
      <c r="AM205" s="54" t="str">
        <f t="shared" si="60"/>
        <v>กสป-ค.</v>
      </c>
      <c r="AN205" s="54" t="str">
        <f t="shared" si="61"/>
        <v>-</v>
      </c>
      <c r="AO205" s="54" t="str">
        <f t="shared" si="62"/>
        <v>อปฟ.</v>
      </c>
      <c r="AP205" s="67"/>
      <c r="AQ205" s="68">
        <f t="shared" ca="1" si="63"/>
        <v>10.693150684931506</v>
      </c>
      <c r="AR205" s="64"/>
      <c r="AS205" s="75"/>
      <c r="AT205" s="64"/>
      <c r="AY205" s="71"/>
      <c r="BC205" s="72"/>
      <c r="BD205" s="72"/>
      <c r="BE205" s="72"/>
      <c r="BL205" s="51"/>
      <c r="BM205" s="51"/>
      <c r="BY205" s="10"/>
      <c r="CB205" s="73"/>
      <c r="CC205" s="10"/>
      <c r="CE205" s="10"/>
      <c r="CF205" s="10"/>
      <c r="CK205" s="74" t="s">
        <v>1464</v>
      </c>
      <c r="CQ205" s="71"/>
    </row>
    <row r="206" spans="2:95" s="70" customFormat="1" ht="24" customHeight="1">
      <c r="B206" s="54">
        <v>200</v>
      </c>
      <c r="C206" s="55" t="s">
        <v>19</v>
      </c>
      <c r="D206" s="56" t="s">
        <v>151</v>
      </c>
      <c r="E206" s="56" t="s">
        <v>1105</v>
      </c>
      <c r="F206" s="57" t="s">
        <v>1123</v>
      </c>
      <c r="G206" s="58" t="s">
        <v>1107</v>
      </c>
      <c r="H206" s="57">
        <v>14309</v>
      </c>
      <c r="I206" s="57" t="s">
        <v>279</v>
      </c>
      <c r="J206" s="57"/>
      <c r="K206" s="59" t="s">
        <v>1108</v>
      </c>
      <c r="L206" s="60"/>
      <c r="M206" s="61"/>
      <c r="N206" s="62"/>
      <c r="O206" s="62"/>
      <c r="P206" s="63"/>
      <c r="Q206" s="64"/>
      <c r="R206" s="63"/>
      <c r="S206" s="62"/>
      <c r="T206" s="64">
        <v>37528</v>
      </c>
      <c r="U206" s="62"/>
      <c r="V206" s="66"/>
      <c r="W206" s="64">
        <v>37528</v>
      </c>
      <c r="X206" s="66" t="s">
        <v>14</v>
      </c>
      <c r="Y206" s="54" t="str">
        <f>IF($X206="","",VLOOKUP($X206,Variable!$AC$3:$AH$100,2,0))</f>
        <v>-</v>
      </c>
      <c r="Z206" s="54" t="str">
        <f>IF($X206="","",VLOOKUP($X206,Variable!$AC$3:$AH$100,3,0))</f>
        <v>-</v>
      </c>
      <c r="AA206" s="54" t="str">
        <f>IF($X206="","",VLOOKUP($X206,Variable!$AC$3:$AH$100,4,0))</f>
        <v>-</v>
      </c>
      <c r="AB206" s="54" t="str">
        <f>IF($X206="","",VLOOKUP($X206,Variable!$AC$3:$AH$100,5,0))</f>
        <v>-</v>
      </c>
      <c r="AC206" s="54" t="str">
        <f>IF($X206="","",VLOOKUP($X206,Variable!$AC$3:$AH$100,6,0))</f>
        <v>-</v>
      </c>
      <c r="AD206" s="109" t="s">
        <v>42</v>
      </c>
      <c r="AE206" s="54" t="str">
        <f t="shared" si="53"/>
        <v>กสป-ค.</v>
      </c>
      <c r="AF206" s="54" t="str">
        <f t="shared" si="54"/>
        <v>-</v>
      </c>
      <c r="AG206" s="54" t="str">
        <f t="shared" si="55"/>
        <v>กสป-ค.</v>
      </c>
      <c r="AH206" s="54" t="str">
        <f t="shared" si="56"/>
        <v>-</v>
      </c>
      <c r="AI206" s="54" t="str">
        <f t="shared" si="57"/>
        <v>อปฟ.</v>
      </c>
      <c r="AJ206" s="66" t="s">
        <v>42</v>
      </c>
      <c r="AK206" s="54" t="str">
        <f t="shared" si="58"/>
        <v>กสป-ค.</v>
      </c>
      <c r="AL206" s="54" t="str">
        <f t="shared" si="59"/>
        <v>-</v>
      </c>
      <c r="AM206" s="54" t="str">
        <f t="shared" si="60"/>
        <v>กสป-ค.</v>
      </c>
      <c r="AN206" s="54" t="str">
        <f t="shared" si="61"/>
        <v>-</v>
      </c>
      <c r="AO206" s="54" t="str">
        <f t="shared" si="62"/>
        <v>อปฟ.</v>
      </c>
      <c r="AP206" s="67"/>
      <c r="AQ206" s="68">
        <f t="shared" ca="1" si="63"/>
        <v>10.693150684931506</v>
      </c>
      <c r="AR206" s="64"/>
      <c r="AS206" s="75"/>
      <c r="AT206" s="64"/>
      <c r="AY206" s="71"/>
      <c r="BC206" s="72"/>
      <c r="BD206" s="72"/>
      <c r="BE206" s="72"/>
      <c r="BL206" s="51"/>
      <c r="BM206" s="51"/>
      <c r="CB206" s="73"/>
      <c r="CC206" s="10"/>
      <c r="CE206" s="10"/>
      <c r="CF206" s="10"/>
      <c r="CK206" s="74" t="s">
        <v>1657</v>
      </c>
      <c r="CQ206" s="71"/>
    </row>
    <row r="207" spans="2:95" s="70" customFormat="1" ht="24" customHeight="1">
      <c r="B207" s="54">
        <v>201</v>
      </c>
      <c r="C207" s="55" t="s">
        <v>19</v>
      </c>
      <c r="D207" s="56" t="s">
        <v>151</v>
      </c>
      <c r="E207" s="56" t="s">
        <v>1105</v>
      </c>
      <c r="F207" s="57" t="s">
        <v>1124</v>
      </c>
      <c r="G207" s="58" t="s">
        <v>1107</v>
      </c>
      <c r="H207" s="57">
        <v>14605</v>
      </c>
      <c r="I207" s="57" t="s">
        <v>279</v>
      </c>
      <c r="J207" s="57"/>
      <c r="K207" s="59" t="s">
        <v>1108</v>
      </c>
      <c r="L207" s="60"/>
      <c r="M207" s="61"/>
      <c r="N207" s="62"/>
      <c r="O207" s="62"/>
      <c r="P207" s="63"/>
      <c r="Q207" s="64"/>
      <c r="R207" s="63"/>
      <c r="S207" s="62"/>
      <c r="T207" s="64">
        <v>37528</v>
      </c>
      <c r="U207" s="62"/>
      <c r="V207" s="66"/>
      <c r="W207" s="64">
        <v>37528</v>
      </c>
      <c r="X207" s="66" t="s">
        <v>14</v>
      </c>
      <c r="Y207" s="54" t="str">
        <f>IF($X207="","",VLOOKUP($X207,Variable!$AC$3:$AH$100,2,0))</f>
        <v>-</v>
      </c>
      <c r="Z207" s="54" t="str">
        <f>IF($X207="","",VLOOKUP($X207,Variable!$AC$3:$AH$100,3,0))</f>
        <v>-</v>
      </c>
      <c r="AA207" s="54" t="str">
        <f>IF($X207="","",VLOOKUP($X207,Variable!$AC$3:$AH$100,4,0))</f>
        <v>-</v>
      </c>
      <c r="AB207" s="54" t="str">
        <f>IF($X207="","",VLOOKUP($X207,Variable!$AC$3:$AH$100,5,0))</f>
        <v>-</v>
      </c>
      <c r="AC207" s="54" t="str">
        <f>IF($X207="","",VLOOKUP($X207,Variable!$AC$3:$AH$100,6,0))</f>
        <v>-</v>
      </c>
      <c r="AD207" s="109" t="s">
        <v>42</v>
      </c>
      <c r="AE207" s="54" t="str">
        <f t="shared" si="53"/>
        <v>กสป-ค.</v>
      </c>
      <c r="AF207" s="54" t="str">
        <f t="shared" si="54"/>
        <v>-</v>
      </c>
      <c r="AG207" s="54" t="str">
        <f t="shared" si="55"/>
        <v>กสป-ค.</v>
      </c>
      <c r="AH207" s="54" t="str">
        <f t="shared" si="56"/>
        <v>-</v>
      </c>
      <c r="AI207" s="54" t="str">
        <f t="shared" si="57"/>
        <v>อปฟ.</v>
      </c>
      <c r="AJ207" s="66" t="s">
        <v>42</v>
      </c>
      <c r="AK207" s="54" t="str">
        <f t="shared" si="58"/>
        <v>กสป-ค.</v>
      </c>
      <c r="AL207" s="54" t="str">
        <f t="shared" si="59"/>
        <v>-</v>
      </c>
      <c r="AM207" s="54" t="str">
        <f t="shared" si="60"/>
        <v>กสป-ค.</v>
      </c>
      <c r="AN207" s="54" t="str">
        <f t="shared" si="61"/>
        <v>-</v>
      </c>
      <c r="AO207" s="54" t="str">
        <f t="shared" si="62"/>
        <v>อปฟ.</v>
      </c>
      <c r="AP207" s="67"/>
      <c r="AQ207" s="68">
        <f t="shared" ca="1" si="63"/>
        <v>10.693150684931506</v>
      </c>
      <c r="AR207" s="64"/>
      <c r="AS207" s="75"/>
      <c r="AT207" s="64"/>
      <c r="AY207" s="71"/>
      <c r="BC207" s="72"/>
      <c r="BD207" s="72"/>
      <c r="BE207" s="72"/>
      <c r="BL207" s="51"/>
      <c r="BM207" s="51"/>
      <c r="BY207" s="10"/>
      <c r="CB207" s="73"/>
      <c r="CC207" s="10"/>
      <c r="CE207" s="10"/>
      <c r="CF207" s="10"/>
      <c r="CK207" s="74" t="s">
        <v>1658</v>
      </c>
      <c r="CQ207" s="71"/>
    </row>
    <row r="208" spans="2:95" s="70" customFormat="1" ht="24" customHeight="1">
      <c r="B208" s="54">
        <v>202</v>
      </c>
      <c r="C208" s="55" t="s">
        <v>19</v>
      </c>
      <c r="D208" s="56" t="s">
        <v>151</v>
      </c>
      <c r="E208" s="56" t="s">
        <v>1105</v>
      </c>
      <c r="F208" s="57" t="s">
        <v>1125</v>
      </c>
      <c r="G208" s="58" t="s">
        <v>1107</v>
      </c>
      <c r="H208" s="57">
        <v>14230</v>
      </c>
      <c r="I208" s="57" t="s">
        <v>279</v>
      </c>
      <c r="J208" s="57"/>
      <c r="K208" s="59" t="s">
        <v>1108</v>
      </c>
      <c r="L208" s="60"/>
      <c r="M208" s="61"/>
      <c r="N208" s="62"/>
      <c r="O208" s="62"/>
      <c r="P208" s="63"/>
      <c r="Q208" s="64"/>
      <c r="R208" s="63"/>
      <c r="S208" s="62"/>
      <c r="T208" s="64">
        <v>37528</v>
      </c>
      <c r="U208" s="62"/>
      <c r="V208" s="66"/>
      <c r="W208" s="64">
        <v>37528</v>
      </c>
      <c r="X208" s="66" t="s">
        <v>14</v>
      </c>
      <c r="Y208" s="54" t="str">
        <f>IF($X208="","",VLOOKUP($X208,Variable!$AC$3:$AH$100,2,0))</f>
        <v>-</v>
      </c>
      <c r="Z208" s="54" t="str">
        <f>IF($X208="","",VLOOKUP($X208,Variable!$AC$3:$AH$100,3,0))</f>
        <v>-</v>
      </c>
      <c r="AA208" s="54" t="str">
        <f>IF($X208="","",VLOOKUP($X208,Variable!$AC$3:$AH$100,4,0))</f>
        <v>-</v>
      </c>
      <c r="AB208" s="54" t="str">
        <f>IF($X208="","",VLOOKUP($X208,Variable!$AC$3:$AH$100,5,0))</f>
        <v>-</v>
      </c>
      <c r="AC208" s="54" t="str">
        <f>IF($X208="","",VLOOKUP($X208,Variable!$AC$3:$AH$100,6,0))</f>
        <v>-</v>
      </c>
      <c r="AD208" s="109" t="s">
        <v>42</v>
      </c>
      <c r="AE208" s="54" t="str">
        <f t="shared" si="53"/>
        <v>กสป-ค.</v>
      </c>
      <c r="AF208" s="54" t="str">
        <f t="shared" si="54"/>
        <v>-</v>
      </c>
      <c r="AG208" s="54" t="str">
        <f t="shared" si="55"/>
        <v>กสป-ค.</v>
      </c>
      <c r="AH208" s="54" t="str">
        <f t="shared" si="56"/>
        <v>-</v>
      </c>
      <c r="AI208" s="54" t="str">
        <f t="shared" si="57"/>
        <v>อปฟ.</v>
      </c>
      <c r="AJ208" s="66" t="s">
        <v>42</v>
      </c>
      <c r="AK208" s="54" t="str">
        <f t="shared" si="58"/>
        <v>กสป-ค.</v>
      </c>
      <c r="AL208" s="54" t="str">
        <f t="shared" si="59"/>
        <v>-</v>
      </c>
      <c r="AM208" s="54" t="str">
        <f t="shared" si="60"/>
        <v>กสป-ค.</v>
      </c>
      <c r="AN208" s="54" t="str">
        <f t="shared" si="61"/>
        <v>-</v>
      </c>
      <c r="AO208" s="54" t="str">
        <f t="shared" si="62"/>
        <v>อปฟ.</v>
      </c>
      <c r="AP208" s="67"/>
      <c r="AQ208" s="68">
        <f t="shared" ca="1" si="63"/>
        <v>10.693150684931506</v>
      </c>
      <c r="AR208" s="64"/>
      <c r="AS208" s="75"/>
      <c r="AT208" s="64"/>
      <c r="AY208" s="71"/>
      <c r="BC208" s="72"/>
      <c r="BD208" s="72"/>
      <c r="BE208" s="72"/>
      <c r="BL208" s="51"/>
      <c r="BM208" s="51"/>
      <c r="BY208" s="10"/>
      <c r="CB208" s="73"/>
      <c r="CC208" s="10"/>
      <c r="CE208" s="10"/>
      <c r="CF208" s="10"/>
      <c r="CK208" s="10" t="s">
        <v>1659</v>
      </c>
      <c r="CQ208" s="71"/>
    </row>
    <row r="209" spans="2:95" s="70" customFormat="1" ht="24" customHeight="1">
      <c r="B209" s="54">
        <v>203</v>
      </c>
      <c r="C209" s="55" t="s">
        <v>19</v>
      </c>
      <c r="D209" s="56" t="s">
        <v>151</v>
      </c>
      <c r="E209" s="56" t="s">
        <v>1105</v>
      </c>
      <c r="F209" s="57" t="s">
        <v>1126</v>
      </c>
      <c r="G209" s="58" t="s">
        <v>1107</v>
      </c>
      <c r="H209" s="57">
        <v>14387</v>
      </c>
      <c r="I209" s="57" t="s">
        <v>279</v>
      </c>
      <c r="J209" s="57"/>
      <c r="K209" s="59" t="s">
        <v>1108</v>
      </c>
      <c r="L209" s="60"/>
      <c r="M209" s="61"/>
      <c r="N209" s="62"/>
      <c r="O209" s="62"/>
      <c r="P209" s="63"/>
      <c r="Q209" s="64"/>
      <c r="R209" s="63"/>
      <c r="S209" s="62"/>
      <c r="T209" s="64">
        <v>37528</v>
      </c>
      <c r="U209" s="62"/>
      <c r="V209" s="66"/>
      <c r="W209" s="64">
        <v>37528</v>
      </c>
      <c r="X209" s="66" t="s">
        <v>14</v>
      </c>
      <c r="Y209" s="54" t="str">
        <f>IF($X209="","",VLOOKUP($X209,Variable!$AC$3:$AH$100,2,0))</f>
        <v>-</v>
      </c>
      <c r="Z209" s="54" t="str">
        <f>IF($X209="","",VLOOKUP($X209,Variable!$AC$3:$AH$100,3,0))</f>
        <v>-</v>
      </c>
      <c r="AA209" s="54" t="str">
        <f>IF($X209="","",VLOOKUP($X209,Variable!$AC$3:$AH$100,4,0))</f>
        <v>-</v>
      </c>
      <c r="AB209" s="54" t="str">
        <f>IF($X209="","",VLOOKUP($X209,Variable!$AC$3:$AH$100,5,0))</f>
        <v>-</v>
      </c>
      <c r="AC209" s="54" t="str">
        <f>IF($X209="","",VLOOKUP($X209,Variable!$AC$3:$AH$100,6,0))</f>
        <v>-</v>
      </c>
      <c r="AD209" s="109" t="s">
        <v>42</v>
      </c>
      <c r="AE209" s="54" t="str">
        <f t="shared" ref="AE209:AE272" si="64">IF($AD209="","",VLOOKUP($AD209,VLUP_NAME,2,0))</f>
        <v>กสป-ค.</v>
      </c>
      <c r="AF209" s="54" t="str">
        <f t="shared" ref="AF209:AF272" si="65">IF($AD209="","",VLOOKUP($AD209,VLUP_NAME,3,0))</f>
        <v>-</v>
      </c>
      <c r="AG209" s="54" t="str">
        <f t="shared" ref="AG209:AG272" si="66">IF($AD209="","",VLOOKUP($AD209,VLUP_NAME,4,0))</f>
        <v>กสป-ค.</v>
      </c>
      <c r="AH209" s="54" t="str">
        <f t="shared" ref="AH209:AH272" si="67">IF($AD209="","",VLOOKUP($AD209,VLUP_NAME,5,0))</f>
        <v>-</v>
      </c>
      <c r="AI209" s="54" t="str">
        <f t="shared" ref="AI209:AI272" si="68">IF($AD209="","",VLOOKUP($AD209,VLUP_NAME,6,0))</f>
        <v>อปฟ.</v>
      </c>
      <c r="AJ209" s="66" t="s">
        <v>42</v>
      </c>
      <c r="AK209" s="54" t="str">
        <f t="shared" ref="AK209:AK272" si="69">IF($AJ209="","",VLOOKUP($AJ209,VLUP_NAME,2,0))</f>
        <v>กสป-ค.</v>
      </c>
      <c r="AL209" s="54" t="str">
        <f t="shared" ref="AL209:AL272" si="70">IF($AJ209="","",VLOOKUP($AJ209,VLUP_NAME,3,0))</f>
        <v>-</v>
      </c>
      <c r="AM209" s="54" t="str">
        <f t="shared" ref="AM209:AM272" si="71">IF($AJ209="","",VLOOKUP($AJ209,VLUP_NAME,4,0))</f>
        <v>กสป-ค.</v>
      </c>
      <c r="AN209" s="54" t="str">
        <f t="shared" ref="AN209:AN272" si="72">IF($AJ209="","",VLOOKUP($AJ209,VLUP_NAME,5,0))</f>
        <v>-</v>
      </c>
      <c r="AO209" s="54" t="str">
        <f t="shared" ref="AO209:AO272" si="73">IF($AJ209="","",VLOOKUP($AJ209,VLUP_NAME,6,0))</f>
        <v>อปฟ.</v>
      </c>
      <c r="AP209" s="67"/>
      <c r="AQ209" s="68">
        <f t="shared" ca="1" si="63"/>
        <v>10.693150684931506</v>
      </c>
      <c r="AR209" s="64"/>
      <c r="AS209" s="75"/>
      <c r="AT209" s="64"/>
      <c r="AY209" s="71"/>
      <c r="BC209" s="72"/>
      <c r="BD209" s="72"/>
      <c r="BE209" s="72"/>
      <c r="BL209" s="51"/>
      <c r="BM209" s="51"/>
      <c r="BY209" s="10"/>
      <c r="CB209" s="73"/>
      <c r="CC209" s="10"/>
      <c r="CE209" s="10"/>
      <c r="CF209" s="10"/>
      <c r="CK209" s="74" t="s">
        <v>1660</v>
      </c>
      <c r="CQ209" s="71"/>
    </row>
    <row r="210" spans="2:95" s="70" customFormat="1" ht="24" customHeight="1">
      <c r="B210" s="54">
        <v>204</v>
      </c>
      <c r="C210" s="55" t="s">
        <v>19</v>
      </c>
      <c r="D210" s="56" t="s">
        <v>151</v>
      </c>
      <c r="E210" s="56" t="s">
        <v>1105</v>
      </c>
      <c r="F210" s="57" t="s">
        <v>1127</v>
      </c>
      <c r="G210" s="58" t="s">
        <v>1107</v>
      </c>
      <c r="H210" s="57">
        <v>14508</v>
      </c>
      <c r="I210" s="57" t="s">
        <v>279</v>
      </c>
      <c r="J210" s="57"/>
      <c r="K210" s="59" t="s">
        <v>1108</v>
      </c>
      <c r="L210" s="60"/>
      <c r="M210" s="61"/>
      <c r="N210" s="62"/>
      <c r="O210" s="62"/>
      <c r="P210" s="63"/>
      <c r="Q210" s="64"/>
      <c r="R210" s="63"/>
      <c r="S210" s="62"/>
      <c r="T210" s="64">
        <v>37528</v>
      </c>
      <c r="U210" s="62"/>
      <c r="V210" s="66"/>
      <c r="W210" s="64">
        <v>37528</v>
      </c>
      <c r="X210" s="66" t="s">
        <v>14</v>
      </c>
      <c r="Y210" s="54" t="str">
        <f>IF($X210="","",VLOOKUP($X210,Variable!$AC$3:$AH$100,2,0))</f>
        <v>-</v>
      </c>
      <c r="Z210" s="54" t="str">
        <f>IF($X210="","",VLOOKUP($X210,Variable!$AC$3:$AH$100,3,0))</f>
        <v>-</v>
      </c>
      <c r="AA210" s="54" t="str">
        <f>IF($X210="","",VLOOKUP($X210,Variable!$AC$3:$AH$100,4,0))</f>
        <v>-</v>
      </c>
      <c r="AB210" s="54" t="str">
        <f>IF($X210="","",VLOOKUP($X210,Variable!$AC$3:$AH$100,5,0))</f>
        <v>-</v>
      </c>
      <c r="AC210" s="54" t="str">
        <f>IF($X210="","",VLOOKUP($X210,Variable!$AC$3:$AH$100,6,0))</f>
        <v>-</v>
      </c>
      <c r="AD210" s="109" t="s">
        <v>42</v>
      </c>
      <c r="AE210" s="54" t="str">
        <f t="shared" si="64"/>
        <v>กสป-ค.</v>
      </c>
      <c r="AF210" s="54" t="str">
        <f t="shared" si="65"/>
        <v>-</v>
      </c>
      <c r="AG210" s="54" t="str">
        <f t="shared" si="66"/>
        <v>กสป-ค.</v>
      </c>
      <c r="AH210" s="54" t="str">
        <f t="shared" si="67"/>
        <v>-</v>
      </c>
      <c r="AI210" s="54" t="str">
        <f t="shared" si="68"/>
        <v>อปฟ.</v>
      </c>
      <c r="AJ210" s="66" t="s">
        <v>42</v>
      </c>
      <c r="AK210" s="54" t="str">
        <f t="shared" si="69"/>
        <v>กสป-ค.</v>
      </c>
      <c r="AL210" s="54" t="str">
        <f t="shared" si="70"/>
        <v>-</v>
      </c>
      <c r="AM210" s="54" t="str">
        <f t="shared" si="71"/>
        <v>กสป-ค.</v>
      </c>
      <c r="AN210" s="54" t="str">
        <f t="shared" si="72"/>
        <v>-</v>
      </c>
      <c r="AO210" s="54" t="str">
        <f t="shared" si="73"/>
        <v>อปฟ.</v>
      </c>
      <c r="AP210" s="67"/>
      <c r="AQ210" s="68">
        <f t="shared" ca="1" si="63"/>
        <v>10.693150684931506</v>
      </c>
      <c r="AR210" s="64"/>
      <c r="AS210" s="75"/>
      <c r="AT210" s="64"/>
      <c r="AY210" s="71"/>
      <c r="BC210" s="72"/>
      <c r="BD210" s="72"/>
      <c r="BE210" s="72"/>
      <c r="BL210" s="51"/>
      <c r="BM210" s="51"/>
      <c r="BY210" s="10"/>
      <c r="CB210" s="73"/>
      <c r="CC210" s="10"/>
      <c r="CE210" s="10"/>
      <c r="CF210" s="10"/>
      <c r="CK210" s="74" t="s">
        <v>1661</v>
      </c>
      <c r="CQ210" s="71"/>
    </row>
    <row r="211" spans="2:95" s="70" customFormat="1" ht="24" customHeight="1">
      <c r="B211" s="54">
        <v>205</v>
      </c>
      <c r="C211" s="55" t="s">
        <v>19</v>
      </c>
      <c r="D211" s="56" t="s">
        <v>151</v>
      </c>
      <c r="E211" s="56" t="s">
        <v>1105</v>
      </c>
      <c r="F211" s="57" t="s">
        <v>1128</v>
      </c>
      <c r="G211" s="58" t="s">
        <v>1107</v>
      </c>
      <c r="H211" s="57">
        <v>14304</v>
      </c>
      <c r="I211" s="57" t="s">
        <v>279</v>
      </c>
      <c r="J211" s="57"/>
      <c r="K211" s="59" t="s">
        <v>1108</v>
      </c>
      <c r="L211" s="60"/>
      <c r="M211" s="61"/>
      <c r="N211" s="62"/>
      <c r="O211" s="62"/>
      <c r="P211" s="63"/>
      <c r="Q211" s="64"/>
      <c r="R211" s="63"/>
      <c r="S211" s="62"/>
      <c r="T211" s="64">
        <v>37528</v>
      </c>
      <c r="U211" s="62"/>
      <c r="V211" s="66"/>
      <c r="W211" s="64">
        <v>37528</v>
      </c>
      <c r="X211" s="66" t="s">
        <v>14</v>
      </c>
      <c r="Y211" s="54" t="str">
        <f>IF($X211="","",VLOOKUP($X211,Variable!$AC$3:$AH$100,2,0))</f>
        <v>-</v>
      </c>
      <c r="Z211" s="54" t="str">
        <f>IF($X211="","",VLOOKUP($X211,Variable!$AC$3:$AH$100,3,0))</f>
        <v>-</v>
      </c>
      <c r="AA211" s="54" t="str">
        <f>IF($X211="","",VLOOKUP($X211,Variable!$AC$3:$AH$100,4,0))</f>
        <v>-</v>
      </c>
      <c r="AB211" s="54" t="str">
        <f>IF($X211="","",VLOOKUP($X211,Variable!$AC$3:$AH$100,5,0))</f>
        <v>-</v>
      </c>
      <c r="AC211" s="54" t="str">
        <f>IF($X211="","",VLOOKUP($X211,Variable!$AC$3:$AH$100,6,0))</f>
        <v>-</v>
      </c>
      <c r="AD211" s="109" t="s">
        <v>42</v>
      </c>
      <c r="AE211" s="54" t="str">
        <f t="shared" si="64"/>
        <v>กสป-ค.</v>
      </c>
      <c r="AF211" s="54" t="str">
        <f t="shared" si="65"/>
        <v>-</v>
      </c>
      <c r="AG211" s="54" t="str">
        <f t="shared" si="66"/>
        <v>กสป-ค.</v>
      </c>
      <c r="AH211" s="54" t="str">
        <f t="shared" si="67"/>
        <v>-</v>
      </c>
      <c r="AI211" s="54" t="str">
        <f t="shared" si="68"/>
        <v>อปฟ.</v>
      </c>
      <c r="AJ211" s="66" t="s">
        <v>42</v>
      </c>
      <c r="AK211" s="54" t="str">
        <f t="shared" si="69"/>
        <v>กสป-ค.</v>
      </c>
      <c r="AL211" s="54" t="str">
        <f t="shared" si="70"/>
        <v>-</v>
      </c>
      <c r="AM211" s="54" t="str">
        <f t="shared" si="71"/>
        <v>กสป-ค.</v>
      </c>
      <c r="AN211" s="54" t="str">
        <f t="shared" si="72"/>
        <v>-</v>
      </c>
      <c r="AO211" s="54" t="str">
        <f t="shared" si="73"/>
        <v>อปฟ.</v>
      </c>
      <c r="AP211" s="67"/>
      <c r="AQ211" s="68">
        <f t="shared" ca="1" si="63"/>
        <v>10.693150684931506</v>
      </c>
      <c r="AR211" s="64"/>
      <c r="AS211" s="75"/>
      <c r="AT211" s="64"/>
      <c r="AY211" s="71"/>
      <c r="BC211" s="72"/>
      <c r="BD211" s="72"/>
      <c r="BE211" s="72"/>
      <c r="BL211" s="51"/>
      <c r="BM211" s="51"/>
      <c r="BY211" s="10"/>
      <c r="CB211" s="73"/>
      <c r="CC211" s="10"/>
      <c r="CE211" s="10"/>
      <c r="CF211" s="10"/>
      <c r="CK211" s="74" t="s">
        <v>1662</v>
      </c>
      <c r="CQ211" s="71"/>
    </row>
    <row r="212" spans="2:95" s="70" customFormat="1" ht="24" customHeight="1">
      <c r="B212" s="54">
        <v>206</v>
      </c>
      <c r="C212" s="55" t="s">
        <v>19</v>
      </c>
      <c r="D212" s="56" t="s">
        <v>151</v>
      </c>
      <c r="E212" s="56" t="s">
        <v>1105</v>
      </c>
      <c r="F212" s="57" t="s">
        <v>1129</v>
      </c>
      <c r="G212" s="58" t="s">
        <v>1107</v>
      </c>
      <c r="H212" s="57">
        <v>14180</v>
      </c>
      <c r="I212" s="57" t="s">
        <v>279</v>
      </c>
      <c r="J212" s="57"/>
      <c r="K212" s="59" t="s">
        <v>1108</v>
      </c>
      <c r="L212" s="60"/>
      <c r="M212" s="61"/>
      <c r="N212" s="62"/>
      <c r="O212" s="62"/>
      <c r="P212" s="63"/>
      <c r="Q212" s="64"/>
      <c r="R212" s="63"/>
      <c r="S212" s="62"/>
      <c r="T212" s="64">
        <v>37528</v>
      </c>
      <c r="U212" s="62"/>
      <c r="V212" s="66"/>
      <c r="W212" s="64">
        <v>37528</v>
      </c>
      <c r="X212" s="66" t="s">
        <v>14</v>
      </c>
      <c r="Y212" s="54" t="str">
        <f>IF($X212="","",VLOOKUP($X212,Variable!$AC$3:$AH$100,2,0))</f>
        <v>-</v>
      </c>
      <c r="Z212" s="54" t="str">
        <f>IF($X212="","",VLOOKUP($X212,Variable!$AC$3:$AH$100,3,0))</f>
        <v>-</v>
      </c>
      <c r="AA212" s="54" t="str">
        <f>IF($X212="","",VLOOKUP($X212,Variable!$AC$3:$AH$100,4,0))</f>
        <v>-</v>
      </c>
      <c r="AB212" s="54" t="str">
        <f>IF($X212="","",VLOOKUP($X212,Variable!$AC$3:$AH$100,5,0))</f>
        <v>-</v>
      </c>
      <c r="AC212" s="54" t="str">
        <f>IF($X212="","",VLOOKUP($X212,Variable!$AC$3:$AH$100,6,0))</f>
        <v>-</v>
      </c>
      <c r="AD212" s="109" t="s">
        <v>42</v>
      </c>
      <c r="AE212" s="54" t="str">
        <f t="shared" si="64"/>
        <v>กสป-ค.</v>
      </c>
      <c r="AF212" s="54" t="str">
        <f t="shared" si="65"/>
        <v>-</v>
      </c>
      <c r="AG212" s="54" t="str">
        <f t="shared" si="66"/>
        <v>กสป-ค.</v>
      </c>
      <c r="AH212" s="54" t="str">
        <f t="shared" si="67"/>
        <v>-</v>
      </c>
      <c r="AI212" s="54" t="str">
        <f t="shared" si="68"/>
        <v>อปฟ.</v>
      </c>
      <c r="AJ212" s="66" t="s">
        <v>42</v>
      </c>
      <c r="AK212" s="54" t="str">
        <f t="shared" si="69"/>
        <v>กสป-ค.</v>
      </c>
      <c r="AL212" s="54" t="str">
        <f t="shared" si="70"/>
        <v>-</v>
      </c>
      <c r="AM212" s="54" t="str">
        <f t="shared" si="71"/>
        <v>กสป-ค.</v>
      </c>
      <c r="AN212" s="54" t="str">
        <f t="shared" si="72"/>
        <v>-</v>
      </c>
      <c r="AO212" s="54" t="str">
        <f t="shared" si="73"/>
        <v>อปฟ.</v>
      </c>
      <c r="AP212" s="67"/>
      <c r="AQ212" s="68">
        <f t="shared" ca="1" si="63"/>
        <v>10.693150684931506</v>
      </c>
      <c r="AR212" s="64"/>
      <c r="AS212" s="75"/>
      <c r="AT212" s="64"/>
      <c r="AY212" s="71"/>
      <c r="BC212" s="72"/>
      <c r="BD212" s="72"/>
      <c r="BE212" s="72"/>
      <c r="BL212" s="51"/>
      <c r="BM212" s="51"/>
      <c r="BY212" s="10"/>
      <c r="CB212" s="73"/>
      <c r="CC212" s="10"/>
      <c r="CE212" s="10"/>
      <c r="CF212" s="10"/>
      <c r="CK212" s="74" t="s">
        <v>1663</v>
      </c>
      <c r="CQ212" s="71"/>
    </row>
    <row r="213" spans="2:95" s="70" customFormat="1" ht="24" customHeight="1">
      <c r="B213" s="54">
        <v>207</v>
      </c>
      <c r="C213" s="55" t="s">
        <v>19</v>
      </c>
      <c r="D213" s="56" t="s">
        <v>151</v>
      </c>
      <c r="E213" s="56" t="s">
        <v>1105</v>
      </c>
      <c r="F213" s="57" t="s">
        <v>1130</v>
      </c>
      <c r="G213" s="58" t="s">
        <v>1107</v>
      </c>
      <c r="H213" s="57">
        <v>14372</v>
      </c>
      <c r="I213" s="57" t="s">
        <v>279</v>
      </c>
      <c r="J213" s="57"/>
      <c r="K213" s="59" t="s">
        <v>1108</v>
      </c>
      <c r="L213" s="60"/>
      <c r="M213" s="61"/>
      <c r="N213" s="62"/>
      <c r="O213" s="62"/>
      <c r="P213" s="63"/>
      <c r="Q213" s="64"/>
      <c r="R213" s="63"/>
      <c r="S213" s="62"/>
      <c r="T213" s="64">
        <v>37528</v>
      </c>
      <c r="U213" s="62"/>
      <c r="V213" s="66"/>
      <c r="W213" s="64">
        <v>37528</v>
      </c>
      <c r="X213" s="66" t="s">
        <v>14</v>
      </c>
      <c r="Y213" s="54" t="str">
        <f>IF($X213="","",VLOOKUP($X213,Variable!$AC$3:$AH$100,2,0))</f>
        <v>-</v>
      </c>
      <c r="Z213" s="54" t="str">
        <f>IF($X213="","",VLOOKUP($X213,Variable!$AC$3:$AH$100,3,0))</f>
        <v>-</v>
      </c>
      <c r="AA213" s="54" t="str">
        <f>IF($X213="","",VLOOKUP($X213,Variable!$AC$3:$AH$100,4,0))</f>
        <v>-</v>
      </c>
      <c r="AB213" s="54" t="str">
        <f>IF($X213="","",VLOOKUP($X213,Variable!$AC$3:$AH$100,5,0))</f>
        <v>-</v>
      </c>
      <c r="AC213" s="54" t="str">
        <f>IF($X213="","",VLOOKUP($X213,Variable!$AC$3:$AH$100,6,0))</f>
        <v>-</v>
      </c>
      <c r="AD213" s="109" t="s">
        <v>42</v>
      </c>
      <c r="AE213" s="54" t="str">
        <f t="shared" si="64"/>
        <v>กสป-ค.</v>
      </c>
      <c r="AF213" s="54" t="str">
        <f t="shared" si="65"/>
        <v>-</v>
      </c>
      <c r="AG213" s="54" t="str">
        <f t="shared" si="66"/>
        <v>กสป-ค.</v>
      </c>
      <c r="AH213" s="54" t="str">
        <f t="shared" si="67"/>
        <v>-</v>
      </c>
      <c r="AI213" s="54" t="str">
        <f t="shared" si="68"/>
        <v>อปฟ.</v>
      </c>
      <c r="AJ213" s="66" t="s">
        <v>42</v>
      </c>
      <c r="AK213" s="54" t="str">
        <f t="shared" si="69"/>
        <v>กสป-ค.</v>
      </c>
      <c r="AL213" s="54" t="str">
        <f t="shared" si="70"/>
        <v>-</v>
      </c>
      <c r="AM213" s="54" t="str">
        <f t="shared" si="71"/>
        <v>กสป-ค.</v>
      </c>
      <c r="AN213" s="54" t="str">
        <f t="shared" si="72"/>
        <v>-</v>
      </c>
      <c r="AO213" s="54" t="str">
        <f t="shared" si="73"/>
        <v>อปฟ.</v>
      </c>
      <c r="AP213" s="67"/>
      <c r="AQ213" s="68">
        <f t="shared" ca="1" si="63"/>
        <v>10.693150684931506</v>
      </c>
      <c r="AR213" s="64"/>
      <c r="AS213" s="75"/>
      <c r="AT213" s="64"/>
      <c r="AY213" s="71"/>
      <c r="BC213" s="72"/>
      <c r="BD213" s="72"/>
      <c r="BE213" s="72"/>
      <c r="BL213" s="51"/>
      <c r="BM213" s="51"/>
      <c r="CB213" s="73"/>
      <c r="CC213" s="10"/>
      <c r="CE213" s="10"/>
      <c r="CF213" s="10"/>
      <c r="CK213" s="74" t="s">
        <v>1664</v>
      </c>
      <c r="CQ213" s="71"/>
    </row>
    <row r="214" spans="2:95" s="70" customFormat="1" ht="24" customHeight="1">
      <c r="B214" s="54">
        <v>208</v>
      </c>
      <c r="C214" s="55" t="s">
        <v>19</v>
      </c>
      <c r="D214" s="56" t="s">
        <v>151</v>
      </c>
      <c r="E214" s="56" t="s">
        <v>1105</v>
      </c>
      <c r="F214" s="57" t="s">
        <v>1131</v>
      </c>
      <c r="G214" s="58" t="s">
        <v>1107</v>
      </c>
      <c r="H214" s="57">
        <v>14659</v>
      </c>
      <c r="I214" s="57" t="s">
        <v>279</v>
      </c>
      <c r="J214" s="57"/>
      <c r="K214" s="59" t="s">
        <v>1108</v>
      </c>
      <c r="L214" s="60"/>
      <c r="M214" s="61"/>
      <c r="N214" s="62"/>
      <c r="O214" s="62"/>
      <c r="P214" s="63"/>
      <c r="Q214" s="64"/>
      <c r="R214" s="63"/>
      <c r="S214" s="62"/>
      <c r="T214" s="64">
        <v>37528</v>
      </c>
      <c r="U214" s="62"/>
      <c r="V214" s="66"/>
      <c r="W214" s="64">
        <v>37528</v>
      </c>
      <c r="X214" s="66" t="s">
        <v>14</v>
      </c>
      <c r="Y214" s="54" t="str">
        <f>IF($X214="","",VLOOKUP($X214,Variable!$AC$3:$AH$100,2,0))</f>
        <v>-</v>
      </c>
      <c r="Z214" s="54" t="str">
        <f>IF($X214="","",VLOOKUP($X214,Variable!$AC$3:$AH$100,3,0))</f>
        <v>-</v>
      </c>
      <c r="AA214" s="54" t="str">
        <f>IF($X214="","",VLOOKUP($X214,Variable!$AC$3:$AH$100,4,0))</f>
        <v>-</v>
      </c>
      <c r="AB214" s="54" t="str">
        <f>IF($X214="","",VLOOKUP($X214,Variable!$AC$3:$AH$100,5,0))</f>
        <v>-</v>
      </c>
      <c r="AC214" s="54" t="str">
        <f>IF($X214="","",VLOOKUP($X214,Variable!$AC$3:$AH$100,6,0))</f>
        <v>-</v>
      </c>
      <c r="AD214" s="109" t="s">
        <v>42</v>
      </c>
      <c r="AE214" s="54" t="str">
        <f t="shared" si="64"/>
        <v>กสป-ค.</v>
      </c>
      <c r="AF214" s="54" t="str">
        <f t="shared" si="65"/>
        <v>-</v>
      </c>
      <c r="AG214" s="54" t="str">
        <f t="shared" si="66"/>
        <v>กสป-ค.</v>
      </c>
      <c r="AH214" s="54" t="str">
        <f t="shared" si="67"/>
        <v>-</v>
      </c>
      <c r="AI214" s="54" t="str">
        <f t="shared" si="68"/>
        <v>อปฟ.</v>
      </c>
      <c r="AJ214" s="66" t="s">
        <v>42</v>
      </c>
      <c r="AK214" s="54" t="str">
        <f t="shared" si="69"/>
        <v>กสป-ค.</v>
      </c>
      <c r="AL214" s="54" t="str">
        <f t="shared" si="70"/>
        <v>-</v>
      </c>
      <c r="AM214" s="54" t="str">
        <f t="shared" si="71"/>
        <v>กสป-ค.</v>
      </c>
      <c r="AN214" s="54" t="str">
        <f t="shared" si="72"/>
        <v>-</v>
      </c>
      <c r="AO214" s="54" t="str">
        <f t="shared" si="73"/>
        <v>อปฟ.</v>
      </c>
      <c r="AP214" s="67"/>
      <c r="AQ214" s="68">
        <f t="shared" ca="1" si="63"/>
        <v>10.693150684931506</v>
      </c>
      <c r="AR214" s="64"/>
      <c r="AS214" s="75"/>
      <c r="AT214" s="64"/>
      <c r="AY214" s="71"/>
      <c r="BC214" s="72"/>
      <c r="BD214" s="72"/>
      <c r="BE214" s="72"/>
      <c r="BL214" s="51"/>
      <c r="BM214" s="51"/>
      <c r="CB214" s="73"/>
      <c r="CC214" s="10"/>
      <c r="CE214" s="10"/>
      <c r="CF214" s="10"/>
      <c r="CK214" s="74" t="s">
        <v>1665</v>
      </c>
      <c r="CQ214" s="71"/>
    </row>
    <row r="215" spans="2:95" s="70" customFormat="1" ht="24" customHeight="1">
      <c r="B215" s="54">
        <v>209</v>
      </c>
      <c r="C215" s="55" t="s">
        <v>19</v>
      </c>
      <c r="D215" s="56" t="s">
        <v>151</v>
      </c>
      <c r="E215" s="56" t="s">
        <v>1105</v>
      </c>
      <c r="F215" s="57" t="s">
        <v>1132</v>
      </c>
      <c r="G215" s="58" t="s">
        <v>1107</v>
      </c>
      <c r="H215" s="57">
        <v>14395</v>
      </c>
      <c r="I215" s="57" t="s">
        <v>279</v>
      </c>
      <c r="J215" s="57"/>
      <c r="K215" s="59" t="s">
        <v>1108</v>
      </c>
      <c r="L215" s="60"/>
      <c r="M215" s="61"/>
      <c r="N215" s="62"/>
      <c r="O215" s="62"/>
      <c r="P215" s="63"/>
      <c r="Q215" s="64"/>
      <c r="R215" s="63"/>
      <c r="S215" s="62"/>
      <c r="T215" s="64">
        <v>37528</v>
      </c>
      <c r="U215" s="62"/>
      <c r="V215" s="66"/>
      <c r="W215" s="64">
        <v>37528</v>
      </c>
      <c r="X215" s="66" t="s">
        <v>14</v>
      </c>
      <c r="Y215" s="54" t="str">
        <f>IF($X215="","",VLOOKUP($X215,Variable!$AC$3:$AH$100,2,0))</f>
        <v>-</v>
      </c>
      <c r="Z215" s="54" t="str">
        <f>IF($X215="","",VLOOKUP($X215,Variable!$AC$3:$AH$100,3,0))</f>
        <v>-</v>
      </c>
      <c r="AA215" s="54" t="str">
        <f>IF($X215="","",VLOOKUP($X215,Variable!$AC$3:$AH$100,4,0))</f>
        <v>-</v>
      </c>
      <c r="AB215" s="54" t="str">
        <f>IF($X215="","",VLOOKUP($X215,Variable!$AC$3:$AH$100,5,0))</f>
        <v>-</v>
      </c>
      <c r="AC215" s="54" t="str">
        <f>IF($X215="","",VLOOKUP($X215,Variable!$AC$3:$AH$100,6,0))</f>
        <v>-</v>
      </c>
      <c r="AD215" s="109" t="s">
        <v>42</v>
      </c>
      <c r="AE215" s="54" t="str">
        <f t="shared" si="64"/>
        <v>กสป-ค.</v>
      </c>
      <c r="AF215" s="54" t="str">
        <f t="shared" si="65"/>
        <v>-</v>
      </c>
      <c r="AG215" s="54" t="str">
        <f t="shared" si="66"/>
        <v>กสป-ค.</v>
      </c>
      <c r="AH215" s="54" t="str">
        <f t="shared" si="67"/>
        <v>-</v>
      </c>
      <c r="AI215" s="54" t="str">
        <f t="shared" si="68"/>
        <v>อปฟ.</v>
      </c>
      <c r="AJ215" s="66" t="s">
        <v>42</v>
      </c>
      <c r="AK215" s="54" t="str">
        <f t="shared" si="69"/>
        <v>กสป-ค.</v>
      </c>
      <c r="AL215" s="54" t="str">
        <f t="shared" si="70"/>
        <v>-</v>
      </c>
      <c r="AM215" s="54" t="str">
        <f t="shared" si="71"/>
        <v>กสป-ค.</v>
      </c>
      <c r="AN215" s="54" t="str">
        <f t="shared" si="72"/>
        <v>-</v>
      </c>
      <c r="AO215" s="54" t="str">
        <f t="shared" si="73"/>
        <v>อปฟ.</v>
      </c>
      <c r="AP215" s="67"/>
      <c r="AQ215" s="68">
        <f t="shared" ca="1" si="63"/>
        <v>10.693150684931506</v>
      </c>
      <c r="AR215" s="64"/>
      <c r="AS215" s="75"/>
      <c r="AT215" s="64"/>
      <c r="AY215" s="71"/>
      <c r="BC215" s="72"/>
      <c r="BD215" s="72"/>
      <c r="BE215" s="72"/>
      <c r="BL215" s="51"/>
      <c r="BM215" s="51"/>
      <c r="CB215" s="73"/>
      <c r="CC215" s="10"/>
      <c r="CE215" s="10"/>
      <c r="CF215" s="10"/>
      <c r="CK215" s="74" t="s">
        <v>1666</v>
      </c>
      <c r="CQ215" s="71"/>
    </row>
    <row r="216" spans="2:95" s="70" customFormat="1" ht="24" customHeight="1">
      <c r="B216" s="54">
        <v>210</v>
      </c>
      <c r="C216" s="55" t="s">
        <v>19</v>
      </c>
      <c r="D216" s="56" t="s">
        <v>151</v>
      </c>
      <c r="E216" s="56" t="s">
        <v>1105</v>
      </c>
      <c r="F216" s="57" t="s">
        <v>1133</v>
      </c>
      <c r="G216" s="58" t="s">
        <v>1107</v>
      </c>
      <c r="H216" s="57">
        <v>14262</v>
      </c>
      <c r="I216" s="57" t="s">
        <v>279</v>
      </c>
      <c r="J216" s="57"/>
      <c r="K216" s="59" t="s">
        <v>1108</v>
      </c>
      <c r="L216" s="60"/>
      <c r="M216" s="61"/>
      <c r="N216" s="62"/>
      <c r="O216" s="62"/>
      <c r="P216" s="63"/>
      <c r="Q216" s="64"/>
      <c r="R216" s="63"/>
      <c r="S216" s="62"/>
      <c r="T216" s="64">
        <v>37528</v>
      </c>
      <c r="U216" s="62"/>
      <c r="V216" s="66"/>
      <c r="W216" s="64">
        <v>37528</v>
      </c>
      <c r="X216" s="66" t="s">
        <v>14</v>
      </c>
      <c r="Y216" s="54" t="str">
        <f>IF($X216="","",VLOOKUP($X216,Variable!$AC$3:$AH$100,2,0))</f>
        <v>-</v>
      </c>
      <c r="Z216" s="54" t="str">
        <f>IF($X216="","",VLOOKUP($X216,Variable!$AC$3:$AH$100,3,0))</f>
        <v>-</v>
      </c>
      <c r="AA216" s="54" t="str">
        <f>IF($X216="","",VLOOKUP($X216,Variable!$AC$3:$AH$100,4,0))</f>
        <v>-</v>
      </c>
      <c r="AB216" s="54" t="str">
        <f>IF($X216="","",VLOOKUP($X216,Variable!$AC$3:$AH$100,5,0))</f>
        <v>-</v>
      </c>
      <c r="AC216" s="54" t="str">
        <f>IF($X216="","",VLOOKUP($X216,Variable!$AC$3:$AH$100,6,0))</f>
        <v>-</v>
      </c>
      <c r="AD216" s="109" t="s">
        <v>42</v>
      </c>
      <c r="AE216" s="54" t="str">
        <f t="shared" si="64"/>
        <v>กสป-ค.</v>
      </c>
      <c r="AF216" s="54" t="str">
        <f t="shared" si="65"/>
        <v>-</v>
      </c>
      <c r="AG216" s="54" t="str">
        <f t="shared" si="66"/>
        <v>กสป-ค.</v>
      </c>
      <c r="AH216" s="54" t="str">
        <f t="shared" si="67"/>
        <v>-</v>
      </c>
      <c r="AI216" s="54" t="str">
        <f t="shared" si="68"/>
        <v>อปฟ.</v>
      </c>
      <c r="AJ216" s="66" t="s">
        <v>42</v>
      </c>
      <c r="AK216" s="54" t="str">
        <f t="shared" si="69"/>
        <v>กสป-ค.</v>
      </c>
      <c r="AL216" s="54" t="str">
        <f t="shared" si="70"/>
        <v>-</v>
      </c>
      <c r="AM216" s="54" t="str">
        <f t="shared" si="71"/>
        <v>กสป-ค.</v>
      </c>
      <c r="AN216" s="54" t="str">
        <f t="shared" si="72"/>
        <v>-</v>
      </c>
      <c r="AO216" s="54" t="str">
        <f t="shared" si="73"/>
        <v>อปฟ.</v>
      </c>
      <c r="AP216" s="67"/>
      <c r="AQ216" s="68">
        <f t="shared" ca="1" si="63"/>
        <v>10.693150684931506</v>
      </c>
      <c r="AR216" s="64"/>
      <c r="AS216" s="75"/>
      <c r="AT216" s="64"/>
      <c r="AY216" s="71"/>
      <c r="BC216" s="72"/>
      <c r="BD216" s="72"/>
      <c r="BE216" s="72"/>
      <c r="BL216" s="51"/>
      <c r="BM216" s="51"/>
      <c r="BY216" s="10"/>
      <c r="CB216" s="73"/>
      <c r="CC216" s="10"/>
      <c r="CE216" s="10"/>
      <c r="CF216" s="10"/>
      <c r="CK216" s="74" t="s">
        <v>1667</v>
      </c>
      <c r="CQ216" s="71"/>
    </row>
    <row r="217" spans="2:95" s="70" customFormat="1" ht="24" customHeight="1">
      <c r="B217" s="54">
        <v>211</v>
      </c>
      <c r="C217" s="55" t="s">
        <v>19</v>
      </c>
      <c r="D217" s="56" t="s">
        <v>151</v>
      </c>
      <c r="E217" s="56" t="s">
        <v>1105</v>
      </c>
      <c r="F217" s="57" t="s">
        <v>1134</v>
      </c>
      <c r="G217" s="58" t="s">
        <v>1107</v>
      </c>
      <c r="H217" s="57">
        <v>14324</v>
      </c>
      <c r="I217" s="57" t="s">
        <v>279</v>
      </c>
      <c r="J217" s="57"/>
      <c r="K217" s="59" t="s">
        <v>1108</v>
      </c>
      <c r="L217" s="60"/>
      <c r="M217" s="61"/>
      <c r="N217" s="62"/>
      <c r="O217" s="62"/>
      <c r="P217" s="63"/>
      <c r="Q217" s="64"/>
      <c r="R217" s="63"/>
      <c r="S217" s="62"/>
      <c r="T217" s="64">
        <v>37528</v>
      </c>
      <c r="U217" s="62"/>
      <c r="V217" s="66"/>
      <c r="W217" s="64">
        <v>37528</v>
      </c>
      <c r="X217" s="66" t="s">
        <v>14</v>
      </c>
      <c r="Y217" s="54" t="str">
        <f>IF($X217="","",VLOOKUP($X217,Variable!$AC$3:$AH$100,2,0))</f>
        <v>-</v>
      </c>
      <c r="Z217" s="54" t="str">
        <f>IF($X217="","",VLOOKUP($X217,Variable!$AC$3:$AH$100,3,0))</f>
        <v>-</v>
      </c>
      <c r="AA217" s="54" t="str">
        <f>IF($X217="","",VLOOKUP($X217,Variable!$AC$3:$AH$100,4,0))</f>
        <v>-</v>
      </c>
      <c r="AB217" s="54" t="str">
        <f>IF($X217="","",VLOOKUP($X217,Variable!$AC$3:$AH$100,5,0))</f>
        <v>-</v>
      </c>
      <c r="AC217" s="54" t="str">
        <f>IF($X217="","",VLOOKUP($X217,Variable!$AC$3:$AH$100,6,0))</f>
        <v>-</v>
      </c>
      <c r="AD217" s="109" t="s">
        <v>42</v>
      </c>
      <c r="AE217" s="54" t="str">
        <f t="shared" si="64"/>
        <v>กสป-ค.</v>
      </c>
      <c r="AF217" s="54" t="str">
        <f t="shared" si="65"/>
        <v>-</v>
      </c>
      <c r="AG217" s="54" t="str">
        <f t="shared" si="66"/>
        <v>กสป-ค.</v>
      </c>
      <c r="AH217" s="54" t="str">
        <f t="shared" si="67"/>
        <v>-</v>
      </c>
      <c r="AI217" s="54" t="str">
        <f t="shared" si="68"/>
        <v>อปฟ.</v>
      </c>
      <c r="AJ217" s="66" t="s">
        <v>42</v>
      </c>
      <c r="AK217" s="54" t="str">
        <f t="shared" si="69"/>
        <v>กสป-ค.</v>
      </c>
      <c r="AL217" s="54" t="str">
        <f t="shared" si="70"/>
        <v>-</v>
      </c>
      <c r="AM217" s="54" t="str">
        <f t="shared" si="71"/>
        <v>กสป-ค.</v>
      </c>
      <c r="AN217" s="54" t="str">
        <f t="shared" si="72"/>
        <v>-</v>
      </c>
      <c r="AO217" s="54" t="str">
        <f t="shared" si="73"/>
        <v>อปฟ.</v>
      </c>
      <c r="AP217" s="67"/>
      <c r="AQ217" s="68">
        <f t="shared" ca="1" si="63"/>
        <v>10.693150684931506</v>
      </c>
      <c r="AR217" s="64"/>
      <c r="AS217" s="75"/>
      <c r="AT217" s="64"/>
      <c r="AY217" s="71"/>
      <c r="BC217" s="72"/>
      <c r="BD217" s="72"/>
      <c r="BE217" s="72"/>
      <c r="BL217" s="51"/>
      <c r="BM217" s="51"/>
      <c r="CB217" s="73"/>
      <c r="CC217" s="10"/>
      <c r="CE217" s="10"/>
      <c r="CF217" s="10"/>
      <c r="CK217" s="74" t="s">
        <v>1668</v>
      </c>
      <c r="CQ217" s="71"/>
    </row>
    <row r="218" spans="2:95" s="70" customFormat="1" ht="24" customHeight="1">
      <c r="B218" s="54">
        <v>212</v>
      </c>
      <c r="C218" s="55" t="s">
        <v>19</v>
      </c>
      <c r="D218" s="56" t="s">
        <v>151</v>
      </c>
      <c r="E218" s="56" t="s">
        <v>1105</v>
      </c>
      <c r="F218" s="57" t="s">
        <v>1135</v>
      </c>
      <c r="G218" s="58" t="s">
        <v>1107</v>
      </c>
      <c r="H218" s="57">
        <v>14139</v>
      </c>
      <c r="I218" s="57" t="s">
        <v>279</v>
      </c>
      <c r="J218" s="57"/>
      <c r="K218" s="59" t="s">
        <v>1108</v>
      </c>
      <c r="L218" s="60"/>
      <c r="M218" s="61"/>
      <c r="N218" s="62"/>
      <c r="O218" s="62"/>
      <c r="P218" s="63"/>
      <c r="Q218" s="64"/>
      <c r="R218" s="63"/>
      <c r="S218" s="62"/>
      <c r="T218" s="64">
        <v>37528</v>
      </c>
      <c r="U218" s="62"/>
      <c r="V218" s="66"/>
      <c r="W218" s="64">
        <v>37528</v>
      </c>
      <c r="X218" s="66" t="s">
        <v>14</v>
      </c>
      <c r="Y218" s="54" t="str">
        <f>IF($X218="","",VLOOKUP($X218,Variable!$AC$3:$AH$100,2,0))</f>
        <v>-</v>
      </c>
      <c r="Z218" s="54" t="str">
        <f>IF($X218="","",VLOOKUP($X218,Variable!$AC$3:$AH$100,3,0))</f>
        <v>-</v>
      </c>
      <c r="AA218" s="54" t="str">
        <f>IF($X218="","",VLOOKUP($X218,Variable!$AC$3:$AH$100,4,0))</f>
        <v>-</v>
      </c>
      <c r="AB218" s="54" t="str">
        <f>IF($X218="","",VLOOKUP($X218,Variable!$AC$3:$AH$100,5,0))</f>
        <v>-</v>
      </c>
      <c r="AC218" s="54" t="str">
        <f>IF($X218="","",VLOOKUP($X218,Variable!$AC$3:$AH$100,6,0))</f>
        <v>-</v>
      </c>
      <c r="AD218" s="109" t="s">
        <v>42</v>
      </c>
      <c r="AE218" s="54" t="str">
        <f t="shared" si="64"/>
        <v>กสป-ค.</v>
      </c>
      <c r="AF218" s="54" t="str">
        <f t="shared" si="65"/>
        <v>-</v>
      </c>
      <c r="AG218" s="54" t="str">
        <f t="shared" si="66"/>
        <v>กสป-ค.</v>
      </c>
      <c r="AH218" s="54" t="str">
        <f t="shared" si="67"/>
        <v>-</v>
      </c>
      <c r="AI218" s="54" t="str">
        <f t="shared" si="68"/>
        <v>อปฟ.</v>
      </c>
      <c r="AJ218" s="66" t="s">
        <v>42</v>
      </c>
      <c r="AK218" s="54" t="str">
        <f t="shared" si="69"/>
        <v>กสป-ค.</v>
      </c>
      <c r="AL218" s="54" t="str">
        <f t="shared" si="70"/>
        <v>-</v>
      </c>
      <c r="AM218" s="54" t="str">
        <f t="shared" si="71"/>
        <v>กสป-ค.</v>
      </c>
      <c r="AN218" s="54" t="str">
        <f t="shared" si="72"/>
        <v>-</v>
      </c>
      <c r="AO218" s="54" t="str">
        <f t="shared" si="73"/>
        <v>อปฟ.</v>
      </c>
      <c r="AP218" s="67"/>
      <c r="AQ218" s="68">
        <f t="shared" ref="AQ218:AQ281" ca="1" si="74">IF(T218=0,"ไม่มีวันที่รับพัสดุ",(TODAY()-T218)/365)</f>
        <v>10.693150684931506</v>
      </c>
      <c r="AR218" s="64"/>
      <c r="AS218" s="75"/>
      <c r="AT218" s="64"/>
      <c r="AY218" s="71"/>
      <c r="BC218" s="72"/>
      <c r="BD218" s="72"/>
      <c r="BE218" s="72"/>
      <c r="BL218" s="51"/>
      <c r="BM218" s="51"/>
      <c r="BY218" s="10"/>
      <c r="CB218" s="73"/>
      <c r="CC218" s="10"/>
      <c r="CE218" s="10"/>
      <c r="CF218" s="10"/>
      <c r="CK218" s="74" t="s">
        <v>1669</v>
      </c>
      <c r="CQ218" s="71"/>
    </row>
    <row r="219" spans="2:95" s="70" customFormat="1" ht="24" customHeight="1">
      <c r="B219" s="54">
        <v>213</v>
      </c>
      <c r="C219" s="55" t="s">
        <v>19</v>
      </c>
      <c r="D219" s="56" t="s">
        <v>151</v>
      </c>
      <c r="E219" s="56" t="s">
        <v>1105</v>
      </c>
      <c r="F219" s="57" t="s">
        <v>1136</v>
      </c>
      <c r="G219" s="58" t="s">
        <v>1107</v>
      </c>
      <c r="H219" s="57">
        <v>14344</v>
      </c>
      <c r="I219" s="57" t="s">
        <v>279</v>
      </c>
      <c r="J219" s="57"/>
      <c r="K219" s="59" t="s">
        <v>1108</v>
      </c>
      <c r="L219" s="60"/>
      <c r="M219" s="61"/>
      <c r="N219" s="62"/>
      <c r="O219" s="62"/>
      <c r="P219" s="63"/>
      <c r="Q219" s="64"/>
      <c r="R219" s="63"/>
      <c r="S219" s="62"/>
      <c r="T219" s="64">
        <v>37528</v>
      </c>
      <c r="U219" s="62"/>
      <c r="V219" s="66"/>
      <c r="W219" s="64">
        <v>37528</v>
      </c>
      <c r="X219" s="66" t="s">
        <v>14</v>
      </c>
      <c r="Y219" s="54" t="str">
        <f>IF($X219="","",VLOOKUP($X219,Variable!$AC$3:$AH$100,2,0))</f>
        <v>-</v>
      </c>
      <c r="Z219" s="54" t="str">
        <f>IF($X219="","",VLOOKUP($X219,Variable!$AC$3:$AH$100,3,0))</f>
        <v>-</v>
      </c>
      <c r="AA219" s="54" t="str">
        <f>IF($X219="","",VLOOKUP($X219,Variable!$AC$3:$AH$100,4,0))</f>
        <v>-</v>
      </c>
      <c r="AB219" s="54" t="str">
        <f>IF($X219="","",VLOOKUP($X219,Variable!$AC$3:$AH$100,5,0))</f>
        <v>-</v>
      </c>
      <c r="AC219" s="54" t="str">
        <f>IF($X219="","",VLOOKUP($X219,Variable!$AC$3:$AH$100,6,0))</f>
        <v>-</v>
      </c>
      <c r="AD219" s="109" t="s">
        <v>42</v>
      </c>
      <c r="AE219" s="54" t="str">
        <f t="shared" si="64"/>
        <v>กสป-ค.</v>
      </c>
      <c r="AF219" s="54" t="str">
        <f t="shared" si="65"/>
        <v>-</v>
      </c>
      <c r="AG219" s="54" t="str">
        <f t="shared" si="66"/>
        <v>กสป-ค.</v>
      </c>
      <c r="AH219" s="54" t="str">
        <f t="shared" si="67"/>
        <v>-</v>
      </c>
      <c r="AI219" s="54" t="str">
        <f t="shared" si="68"/>
        <v>อปฟ.</v>
      </c>
      <c r="AJ219" s="66" t="s">
        <v>42</v>
      </c>
      <c r="AK219" s="54" t="str">
        <f t="shared" si="69"/>
        <v>กสป-ค.</v>
      </c>
      <c r="AL219" s="54" t="str">
        <f t="shared" si="70"/>
        <v>-</v>
      </c>
      <c r="AM219" s="54" t="str">
        <f t="shared" si="71"/>
        <v>กสป-ค.</v>
      </c>
      <c r="AN219" s="54" t="str">
        <f t="shared" si="72"/>
        <v>-</v>
      </c>
      <c r="AO219" s="54" t="str">
        <f t="shared" si="73"/>
        <v>อปฟ.</v>
      </c>
      <c r="AP219" s="67"/>
      <c r="AQ219" s="68">
        <f t="shared" ca="1" si="74"/>
        <v>10.693150684931506</v>
      </c>
      <c r="AR219" s="64"/>
      <c r="AS219" s="75"/>
      <c r="AT219" s="64"/>
      <c r="AY219" s="71"/>
      <c r="BC219" s="72"/>
      <c r="BD219" s="72"/>
      <c r="BE219" s="72"/>
      <c r="BL219" s="51"/>
      <c r="BM219" s="51"/>
      <c r="BY219" s="10"/>
      <c r="CB219" s="73"/>
      <c r="CC219" s="10"/>
      <c r="CE219" s="10"/>
      <c r="CF219" s="10"/>
      <c r="CK219" s="74" t="s">
        <v>1670</v>
      </c>
      <c r="CQ219" s="71"/>
    </row>
    <row r="220" spans="2:95" s="70" customFormat="1" ht="24" customHeight="1">
      <c r="B220" s="54">
        <v>214</v>
      </c>
      <c r="C220" s="55" t="s">
        <v>19</v>
      </c>
      <c r="D220" s="56" t="s">
        <v>151</v>
      </c>
      <c r="E220" s="56" t="s">
        <v>1105</v>
      </c>
      <c r="F220" s="57" t="s">
        <v>1137</v>
      </c>
      <c r="G220" s="58" t="s">
        <v>1107</v>
      </c>
      <c r="H220" s="57">
        <v>14107</v>
      </c>
      <c r="I220" s="57" t="s">
        <v>279</v>
      </c>
      <c r="J220" s="57"/>
      <c r="K220" s="59" t="s">
        <v>1108</v>
      </c>
      <c r="L220" s="60"/>
      <c r="M220" s="61"/>
      <c r="N220" s="62"/>
      <c r="O220" s="62"/>
      <c r="P220" s="63"/>
      <c r="Q220" s="64"/>
      <c r="R220" s="63"/>
      <c r="S220" s="62"/>
      <c r="T220" s="64">
        <v>37528</v>
      </c>
      <c r="U220" s="62"/>
      <c r="V220" s="66"/>
      <c r="W220" s="64">
        <v>37528</v>
      </c>
      <c r="X220" s="66" t="s">
        <v>14</v>
      </c>
      <c r="Y220" s="54" t="str">
        <f>IF($X220="","",VLOOKUP($X220,Variable!$AC$3:$AH$100,2,0))</f>
        <v>-</v>
      </c>
      <c r="Z220" s="54" t="str">
        <f>IF($X220="","",VLOOKUP($X220,Variable!$AC$3:$AH$100,3,0))</f>
        <v>-</v>
      </c>
      <c r="AA220" s="54" t="str">
        <f>IF($X220="","",VLOOKUP($X220,Variable!$AC$3:$AH$100,4,0))</f>
        <v>-</v>
      </c>
      <c r="AB220" s="54" t="str">
        <f>IF($X220="","",VLOOKUP($X220,Variable!$AC$3:$AH$100,5,0))</f>
        <v>-</v>
      </c>
      <c r="AC220" s="54" t="str">
        <f>IF($X220="","",VLOOKUP($X220,Variable!$AC$3:$AH$100,6,0))</f>
        <v>-</v>
      </c>
      <c r="AD220" s="109" t="s">
        <v>42</v>
      </c>
      <c r="AE220" s="54" t="str">
        <f t="shared" si="64"/>
        <v>กสป-ค.</v>
      </c>
      <c r="AF220" s="54" t="str">
        <f t="shared" si="65"/>
        <v>-</v>
      </c>
      <c r="AG220" s="54" t="str">
        <f t="shared" si="66"/>
        <v>กสป-ค.</v>
      </c>
      <c r="AH220" s="54" t="str">
        <f t="shared" si="67"/>
        <v>-</v>
      </c>
      <c r="AI220" s="54" t="str">
        <f t="shared" si="68"/>
        <v>อปฟ.</v>
      </c>
      <c r="AJ220" s="66" t="s">
        <v>42</v>
      </c>
      <c r="AK220" s="54" t="str">
        <f t="shared" si="69"/>
        <v>กสป-ค.</v>
      </c>
      <c r="AL220" s="54" t="str">
        <f t="shared" si="70"/>
        <v>-</v>
      </c>
      <c r="AM220" s="54" t="str">
        <f t="shared" si="71"/>
        <v>กสป-ค.</v>
      </c>
      <c r="AN220" s="54" t="str">
        <f t="shared" si="72"/>
        <v>-</v>
      </c>
      <c r="AO220" s="54" t="str">
        <f t="shared" si="73"/>
        <v>อปฟ.</v>
      </c>
      <c r="AP220" s="67"/>
      <c r="AQ220" s="68">
        <f t="shared" ca="1" si="74"/>
        <v>10.693150684931506</v>
      </c>
      <c r="AR220" s="64"/>
      <c r="AS220" s="75"/>
      <c r="AT220" s="64"/>
      <c r="AY220" s="71"/>
      <c r="BC220" s="72"/>
      <c r="BD220" s="72"/>
      <c r="BE220" s="72"/>
      <c r="BL220" s="51"/>
      <c r="BM220" s="51"/>
      <c r="BY220" s="10"/>
      <c r="CB220" s="73"/>
      <c r="CC220" s="10"/>
      <c r="CE220" s="10"/>
      <c r="CF220" s="10"/>
      <c r="CK220" s="10" t="s">
        <v>1671</v>
      </c>
      <c r="CQ220" s="71"/>
    </row>
    <row r="221" spans="2:95" s="70" customFormat="1" ht="24" customHeight="1">
      <c r="B221" s="54">
        <v>215</v>
      </c>
      <c r="C221" s="55" t="s">
        <v>19</v>
      </c>
      <c r="D221" s="56" t="s">
        <v>151</v>
      </c>
      <c r="E221" s="56" t="s">
        <v>1105</v>
      </c>
      <c r="F221" s="57" t="s">
        <v>1138</v>
      </c>
      <c r="G221" s="58" t="s">
        <v>1107</v>
      </c>
      <c r="H221" s="57">
        <v>12744</v>
      </c>
      <c r="I221" s="57" t="s">
        <v>279</v>
      </c>
      <c r="J221" s="57"/>
      <c r="K221" s="59" t="s">
        <v>1108</v>
      </c>
      <c r="L221" s="60"/>
      <c r="M221" s="61"/>
      <c r="N221" s="62"/>
      <c r="O221" s="62"/>
      <c r="P221" s="63"/>
      <c r="Q221" s="64"/>
      <c r="R221" s="63"/>
      <c r="S221" s="62"/>
      <c r="T221" s="64">
        <v>37528</v>
      </c>
      <c r="U221" s="62"/>
      <c r="V221" s="66"/>
      <c r="W221" s="64">
        <v>37528</v>
      </c>
      <c r="X221" s="66" t="s">
        <v>14</v>
      </c>
      <c r="Y221" s="54" t="str">
        <f>IF($X221="","",VLOOKUP($X221,Variable!$AC$3:$AH$100,2,0))</f>
        <v>-</v>
      </c>
      <c r="Z221" s="54" t="str">
        <f>IF($X221="","",VLOOKUP($X221,Variable!$AC$3:$AH$100,3,0))</f>
        <v>-</v>
      </c>
      <c r="AA221" s="54" t="str">
        <f>IF($X221="","",VLOOKUP($X221,Variable!$AC$3:$AH$100,4,0))</f>
        <v>-</v>
      </c>
      <c r="AB221" s="54" t="str">
        <f>IF($X221="","",VLOOKUP($X221,Variable!$AC$3:$AH$100,5,0))</f>
        <v>-</v>
      </c>
      <c r="AC221" s="54" t="str">
        <f>IF($X221="","",VLOOKUP($X221,Variable!$AC$3:$AH$100,6,0))</f>
        <v>-</v>
      </c>
      <c r="AD221" s="109" t="s">
        <v>42</v>
      </c>
      <c r="AE221" s="54" t="str">
        <f t="shared" si="64"/>
        <v>กสป-ค.</v>
      </c>
      <c r="AF221" s="54" t="str">
        <f t="shared" si="65"/>
        <v>-</v>
      </c>
      <c r="AG221" s="54" t="str">
        <f t="shared" si="66"/>
        <v>กสป-ค.</v>
      </c>
      <c r="AH221" s="54" t="str">
        <f t="shared" si="67"/>
        <v>-</v>
      </c>
      <c r="AI221" s="54" t="str">
        <f t="shared" si="68"/>
        <v>อปฟ.</v>
      </c>
      <c r="AJ221" s="66" t="s">
        <v>42</v>
      </c>
      <c r="AK221" s="54" t="str">
        <f t="shared" si="69"/>
        <v>กสป-ค.</v>
      </c>
      <c r="AL221" s="54" t="str">
        <f t="shared" si="70"/>
        <v>-</v>
      </c>
      <c r="AM221" s="54" t="str">
        <f t="shared" si="71"/>
        <v>กสป-ค.</v>
      </c>
      <c r="AN221" s="54" t="str">
        <f t="shared" si="72"/>
        <v>-</v>
      </c>
      <c r="AO221" s="54" t="str">
        <f t="shared" si="73"/>
        <v>อปฟ.</v>
      </c>
      <c r="AP221" s="67"/>
      <c r="AQ221" s="68">
        <f t="shared" ca="1" si="74"/>
        <v>10.693150684931506</v>
      </c>
      <c r="AR221" s="64"/>
      <c r="AS221" s="75"/>
      <c r="AT221" s="64"/>
      <c r="AY221" s="71"/>
      <c r="BC221" s="72"/>
      <c r="BD221" s="72"/>
      <c r="BE221" s="72"/>
      <c r="BL221" s="51"/>
      <c r="BM221" s="51"/>
      <c r="BY221" s="10"/>
      <c r="CB221" s="73"/>
      <c r="CC221" s="10"/>
      <c r="CE221" s="10"/>
      <c r="CF221" s="10"/>
      <c r="CK221" s="74" t="s">
        <v>1672</v>
      </c>
      <c r="CQ221" s="71"/>
    </row>
    <row r="222" spans="2:95" s="70" customFormat="1" ht="24" customHeight="1">
      <c r="B222" s="54">
        <v>216</v>
      </c>
      <c r="C222" s="55" t="s">
        <v>19</v>
      </c>
      <c r="D222" s="56" t="s">
        <v>151</v>
      </c>
      <c r="E222" s="56" t="s">
        <v>1105</v>
      </c>
      <c r="F222" s="57" t="s">
        <v>1139</v>
      </c>
      <c r="G222" s="58" t="s">
        <v>1107</v>
      </c>
      <c r="H222" s="57">
        <v>14566</v>
      </c>
      <c r="I222" s="57" t="s">
        <v>279</v>
      </c>
      <c r="J222" s="57"/>
      <c r="K222" s="59" t="s">
        <v>1108</v>
      </c>
      <c r="L222" s="60"/>
      <c r="M222" s="61"/>
      <c r="N222" s="62"/>
      <c r="O222" s="62"/>
      <c r="P222" s="63"/>
      <c r="Q222" s="64"/>
      <c r="R222" s="63"/>
      <c r="S222" s="62"/>
      <c r="T222" s="64">
        <v>37528</v>
      </c>
      <c r="U222" s="62"/>
      <c r="V222" s="66"/>
      <c r="W222" s="64">
        <v>37528</v>
      </c>
      <c r="X222" s="66" t="s">
        <v>14</v>
      </c>
      <c r="Y222" s="54" t="str">
        <f>IF($X222="","",VLOOKUP($X222,Variable!$AC$3:$AH$100,2,0))</f>
        <v>-</v>
      </c>
      <c r="Z222" s="54" t="str">
        <f>IF($X222="","",VLOOKUP($X222,Variable!$AC$3:$AH$100,3,0))</f>
        <v>-</v>
      </c>
      <c r="AA222" s="54" t="str">
        <f>IF($X222="","",VLOOKUP($X222,Variable!$AC$3:$AH$100,4,0))</f>
        <v>-</v>
      </c>
      <c r="AB222" s="54" t="str">
        <f>IF($X222="","",VLOOKUP($X222,Variable!$AC$3:$AH$100,5,0))</f>
        <v>-</v>
      </c>
      <c r="AC222" s="54" t="str">
        <f>IF($X222="","",VLOOKUP($X222,Variable!$AC$3:$AH$100,6,0))</f>
        <v>-</v>
      </c>
      <c r="AD222" s="109" t="s">
        <v>42</v>
      </c>
      <c r="AE222" s="54" t="str">
        <f t="shared" si="64"/>
        <v>กสป-ค.</v>
      </c>
      <c r="AF222" s="54" t="str">
        <f t="shared" si="65"/>
        <v>-</v>
      </c>
      <c r="AG222" s="54" t="str">
        <f t="shared" si="66"/>
        <v>กสป-ค.</v>
      </c>
      <c r="AH222" s="54" t="str">
        <f t="shared" si="67"/>
        <v>-</v>
      </c>
      <c r="AI222" s="54" t="str">
        <f t="shared" si="68"/>
        <v>อปฟ.</v>
      </c>
      <c r="AJ222" s="66" t="s">
        <v>42</v>
      </c>
      <c r="AK222" s="54" t="str">
        <f t="shared" si="69"/>
        <v>กสป-ค.</v>
      </c>
      <c r="AL222" s="54" t="str">
        <f t="shared" si="70"/>
        <v>-</v>
      </c>
      <c r="AM222" s="54" t="str">
        <f t="shared" si="71"/>
        <v>กสป-ค.</v>
      </c>
      <c r="AN222" s="54" t="str">
        <f t="shared" si="72"/>
        <v>-</v>
      </c>
      <c r="AO222" s="54" t="str">
        <f t="shared" si="73"/>
        <v>อปฟ.</v>
      </c>
      <c r="AP222" s="67"/>
      <c r="AQ222" s="68">
        <f t="shared" ca="1" si="74"/>
        <v>10.693150684931506</v>
      </c>
      <c r="AR222" s="64"/>
      <c r="AS222" s="75"/>
      <c r="AT222" s="64"/>
      <c r="AY222" s="71"/>
      <c r="BC222" s="72"/>
      <c r="BD222" s="72"/>
      <c r="BE222" s="72"/>
      <c r="BL222" s="51"/>
      <c r="BM222" s="51"/>
      <c r="BY222" s="10"/>
      <c r="CB222" s="73"/>
      <c r="CC222" s="10"/>
      <c r="CE222" s="10"/>
      <c r="CF222" s="10"/>
      <c r="CK222" s="74" t="s">
        <v>1673</v>
      </c>
      <c r="CQ222" s="71"/>
    </row>
    <row r="223" spans="2:95" s="70" customFormat="1" ht="24" customHeight="1">
      <c r="B223" s="54">
        <v>217</v>
      </c>
      <c r="C223" s="55" t="s">
        <v>19</v>
      </c>
      <c r="D223" s="56" t="s">
        <v>151</v>
      </c>
      <c r="E223" s="56" t="s">
        <v>1105</v>
      </c>
      <c r="F223" s="57" t="s">
        <v>1140</v>
      </c>
      <c r="G223" s="58" t="s">
        <v>1107</v>
      </c>
      <c r="H223" s="57">
        <v>14416</v>
      </c>
      <c r="I223" s="57" t="s">
        <v>279</v>
      </c>
      <c r="J223" s="57"/>
      <c r="K223" s="59" t="s">
        <v>1108</v>
      </c>
      <c r="L223" s="60"/>
      <c r="M223" s="61"/>
      <c r="N223" s="62"/>
      <c r="O223" s="62"/>
      <c r="P223" s="63"/>
      <c r="Q223" s="64"/>
      <c r="R223" s="63"/>
      <c r="S223" s="62"/>
      <c r="T223" s="64">
        <v>37528</v>
      </c>
      <c r="U223" s="62"/>
      <c r="V223" s="66"/>
      <c r="W223" s="64">
        <v>37528</v>
      </c>
      <c r="X223" s="66" t="s">
        <v>14</v>
      </c>
      <c r="Y223" s="54" t="str">
        <f>IF($X223="","",VLOOKUP($X223,Variable!$AC$3:$AH$100,2,0))</f>
        <v>-</v>
      </c>
      <c r="Z223" s="54" t="str">
        <f>IF($X223="","",VLOOKUP($X223,Variable!$AC$3:$AH$100,3,0))</f>
        <v>-</v>
      </c>
      <c r="AA223" s="54" t="str">
        <f>IF($X223="","",VLOOKUP($X223,Variable!$AC$3:$AH$100,4,0))</f>
        <v>-</v>
      </c>
      <c r="AB223" s="54" t="str">
        <f>IF($X223="","",VLOOKUP($X223,Variable!$AC$3:$AH$100,5,0))</f>
        <v>-</v>
      </c>
      <c r="AC223" s="54" t="str">
        <f>IF($X223="","",VLOOKUP($X223,Variable!$AC$3:$AH$100,6,0))</f>
        <v>-</v>
      </c>
      <c r="AD223" s="109" t="s">
        <v>42</v>
      </c>
      <c r="AE223" s="54" t="str">
        <f t="shared" si="64"/>
        <v>กสป-ค.</v>
      </c>
      <c r="AF223" s="54" t="str">
        <f t="shared" si="65"/>
        <v>-</v>
      </c>
      <c r="AG223" s="54" t="str">
        <f t="shared" si="66"/>
        <v>กสป-ค.</v>
      </c>
      <c r="AH223" s="54" t="str">
        <f t="shared" si="67"/>
        <v>-</v>
      </c>
      <c r="AI223" s="54" t="str">
        <f t="shared" si="68"/>
        <v>อปฟ.</v>
      </c>
      <c r="AJ223" s="66" t="s">
        <v>42</v>
      </c>
      <c r="AK223" s="54" t="str">
        <f t="shared" si="69"/>
        <v>กสป-ค.</v>
      </c>
      <c r="AL223" s="54" t="str">
        <f t="shared" si="70"/>
        <v>-</v>
      </c>
      <c r="AM223" s="54" t="str">
        <f t="shared" si="71"/>
        <v>กสป-ค.</v>
      </c>
      <c r="AN223" s="54" t="str">
        <f t="shared" si="72"/>
        <v>-</v>
      </c>
      <c r="AO223" s="54" t="str">
        <f t="shared" si="73"/>
        <v>อปฟ.</v>
      </c>
      <c r="AP223" s="67"/>
      <c r="AQ223" s="68">
        <f t="shared" ca="1" si="74"/>
        <v>10.693150684931506</v>
      </c>
      <c r="AR223" s="64"/>
      <c r="AS223" s="75"/>
      <c r="AT223" s="64"/>
      <c r="AY223" s="71"/>
      <c r="BC223" s="72"/>
      <c r="BD223" s="72"/>
      <c r="BE223" s="72"/>
      <c r="BL223" s="51"/>
      <c r="BM223" s="51"/>
      <c r="BY223" s="10"/>
      <c r="CB223" s="73"/>
      <c r="CC223" s="10"/>
      <c r="CE223" s="10"/>
      <c r="CF223" s="10"/>
      <c r="CK223" s="74" t="s">
        <v>1674</v>
      </c>
      <c r="CQ223" s="71"/>
    </row>
    <row r="224" spans="2:95" s="70" customFormat="1" ht="24" customHeight="1">
      <c r="B224" s="54">
        <v>218</v>
      </c>
      <c r="C224" s="55" t="s">
        <v>19</v>
      </c>
      <c r="D224" s="56" t="s">
        <v>151</v>
      </c>
      <c r="E224" s="56" t="s">
        <v>1105</v>
      </c>
      <c r="F224" s="57" t="s">
        <v>1141</v>
      </c>
      <c r="G224" s="58" t="s">
        <v>1107</v>
      </c>
      <c r="H224" s="57">
        <v>14655</v>
      </c>
      <c r="I224" s="57" t="s">
        <v>279</v>
      </c>
      <c r="J224" s="57"/>
      <c r="K224" s="59" t="s">
        <v>1108</v>
      </c>
      <c r="L224" s="60"/>
      <c r="M224" s="61"/>
      <c r="N224" s="62"/>
      <c r="O224" s="62"/>
      <c r="P224" s="63"/>
      <c r="Q224" s="64"/>
      <c r="R224" s="63"/>
      <c r="S224" s="62"/>
      <c r="T224" s="64">
        <v>37528</v>
      </c>
      <c r="U224" s="62"/>
      <c r="V224" s="66"/>
      <c r="W224" s="64">
        <v>37528</v>
      </c>
      <c r="X224" s="66" t="s">
        <v>14</v>
      </c>
      <c r="Y224" s="54" t="str">
        <f>IF($X224="","",VLOOKUP($X224,Variable!$AC$3:$AH$100,2,0))</f>
        <v>-</v>
      </c>
      <c r="Z224" s="54" t="str">
        <f>IF($X224="","",VLOOKUP($X224,Variable!$AC$3:$AH$100,3,0))</f>
        <v>-</v>
      </c>
      <c r="AA224" s="54" t="str">
        <f>IF($X224="","",VLOOKUP($X224,Variable!$AC$3:$AH$100,4,0))</f>
        <v>-</v>
      </c>
      <c r="AB224" s="54" t="str">
        <f>IF($X224="","",VLOOKUP($X224,Variable!$AC$3:$AH$100,5,0))</f>
        <v>-</v>
      </c>
      <c r="AC224" s="54" t="str">
        <f>IF($X224="","",VLOOKUP($X224,Variable!$AC$3:$AH$100,6,0))</f>
        <v>-</v>
      </c>
      <c r="AD224" s="109" t="s">
        <v>42</v>
      </c>
      <c r="AE224" s="54" t="str">
        <f t="shared" si="64"/>
        <v>กสป-ค.</v>
      </c>
      <c r="AF224" s="54" t="str">
        <f t="shared" si="65"/>
        <v>-</v>
      </c>
      <c r="AG224" s="54" t="str">
        <f t="shared" si="66"/>
        <v>กสป-ค.</v>
      </c>
      <c r="AH224" s="54" t="str">
        <f t="shared" si="67"/>
        <v>-</v>
      </c>
      <c r="AI224" s="54" t="str">
        <f t="shared" si="68"/>
        <v>อปฟ.</v>
      </c>
      <c r="AJ224" s="66" t="s">
        <v>42</v>
      </c>
      <c r="AK224" s="54" t="str">
        <f t="shared" si="69"/>
        <v>กสป-ค.</v>
      </c>
      <c r="AL224" s="54" t="str">
        <f t="shared" si="70"/>
        <v>-</v>
      </c>
      <c r="AM224" s="54" t="str">
        <f t="shared" si="71"/>
        <v>กสป-ค.</v>
      </c>
      <c r="AN224" s="54" t="str">
        <f t="shared" si="72"/>
        <v>-</v>
      </c>
      <c r="AO224" s="54" t="str">
        <f t="shared" si="73"/>
        <v>อปฟ.</v>
      </c>
      <c r="AP224" s="67"/>
      <c r="AQ224" s="68">
        <f t="shared" ca="1" si="74"/>
        <v>10.693150684931506</v>
      </c>
      <c r="AR224" s="64"/>
      <c r="AS224" s="75"/>
      <c r="AT224" s="64"/>
      <c r="AY224" s="71"/>
      <c r="BC224" s="72"/>
      <c r="BD224" s="72"/>
      <c r="BE224" s="72"/>
      <c r="BL224" s="51"/>
      <c r="BM224" s="51"/>
      <c r="BY224" s="10"/>
      <c r="CB224" s="73"/>
      <c r="CC224" s="10"/>
      <c r="CE224" s="10"/>
      <c r="CF224" s="10"/>
      <c r="CK224" s="74" t="s">
        <v>1675</v>
      </c>
      <c r="CQ224" s="71"/>
    </row>
    <row r="225" spans="2:95" s="70" customFormat="1" ht="24" customHeight="1">
      <c r="B225" s="54">
        <v>219</v>
      </c>
      <c r="C225" s="55" t="s">
        <v>19</v>
      </c>
      <c r="D225" s="56" t="s">
        <v>151</v>
      </c>
      <c r="E225" s="56" t="s">
        <v>1105</v>
      </c>
      <c r="F225" s="57" t="s">
        <v>1142</v>
      </c>
      <c r="G225" s="58" t="s">
        <v>1107</v>
      </c>
      <c r="H225" s="57">
        <v>14579</v>
      </c>
      <c r="I225" s="57" t="s">
        <v>279</v>
      </c>
      <c r="J225" s="57"/>
      <c r="K225" s="59" t="s">
        <v>1108</v>
      </c>
      <c r="L225" s="60"/>
      <c r="M225" s="61"/>
      <c r="N225" s="62"/>
      <c r="O225" s="62"/>
      <c r="P225" s="63"/>
      <c r="Q225" s="64"/>
      <c r="R225" s="63"/>
      <c r="S225" s="62"/>
      <c r="T225" s="64">
        <v>37528</v>
      </c>
      <c r="U225" s="62"/>
      <c r="V225" s="66"/>
      <c r="W225" s="64">
        <v>37528</v>
      </c>
      <c r="X225" s="66" t="s">
        <v>14</v>
      </c>
      <c r="Y225" s="54" t="str">
        <f>IF($X225="","",VLOOKUP($X225,Variable!$AC$3:$AH$100,2,0))</f>
        <v>-</v>
      </c>
      <c r="Z225" s="54" t="str">
        <f>IF($X225="","",VLOOKUP($X225,Variable!$AC$3:$AH$100,3,0))</f>
        <v>-</v>
      </c>
      <c r="AA225" s="54" t="str">
        <f>IF($X225="","",VLOOKUP($X225,Variable!$AC$3:$AH$100,4,0))</f>
        <v>-</v>
      </c>
      <c r="AB225" s="54" t="str">
        <f>IF($X225="","",VLOOKUP($X225,Variable!$AC$3:$AH$100,5,0))</f>
        <v>-</v>
      </c>
      <c r="AC225" s="54" t="str">
        <f>IF($X225="","",VLOOKUP($X225,Variable!$AC$3:$AH$100,6,0))</f>
        <v>-</v>
      </c>
      <c r="AD225" s="109" t="s">
        <v>42</v>
      </c>
      <c r="AE225" s="54" t="str">
        <f t="shared" si="64"/>
        <v>กสป-ค.</v>
      </c>
      <c r="AF225" s="54" t="str">
        <f t="shared" si="65"/>
        <v>-</v>
      </c>
      <c r="AG225" s="54" t="str">
        <f t="shared" si="66"/>
        <v>กสป-ค.</v>
      </c>
      <c r="AH225" s="54" t="str">
        <f t="shared" si="67"/>
        <v>-</v>
      </c>
      <c r="AI225" s="54" t="str">
        <f t="shared" si="68"/>
        <v>อปฟ.</v>
      </c>
      <c r="AJ225" s="66" t="s">
        <v>42</v>
      </c>
      <c r="AK225" s="54" t="str">
        <f t="shared" si="69"/>
        <v>กสป-ค.</v>
      </c>
      <c r="AL225" s="54" t="str">
        <f t="shared" si="70"/>
        <v>-</v>
      </c>
      <c r="AM225" s="54" t="str">
        <f t="shared" si="71"/>
        <v>กสป-ค.</v>
      </c>
      <c r="AN225" s="54" t="str">
        <f t="shared" si="72"/>
        <v>-</v>
      </c>
      <c r="AO225" s="54" t="str">
        <f t="shared" si="73"/>
        <v>อปฟ.</v>
      </c>
      <c r="AP225" s="67"/>
      <c r="AQ225" s="68">
        <f t="shared" ca="1" si="74"/>
        <v>10.693150684931506</v>
      </c>
      <c r="AR225" s="64"/>
      <c r="AS225" s="75"/>
      <c r="AT225" s="64"/>
      <c r="AY225" s="71"/>
      <c r="BC225" s="72"/>
      <c r="BD225" s="72"/>
      <c r="BE225" s="72"/>
      <c r="BL225" s="51"/>
      <c r="BM225" s="51"/>
      <c r="BY225" s="10"/>
      <c r="CB225" s="73"/>
      <c r="CC225" s="10"/>
      <c r="CE225" s="10"/>
      <c r="CF225" s="10"/>
      <c r="CK225" s="74" t="s">
        <v>1676</v>
      </c>
      <c r="CQ225" s="71"/>
    </row>
    <row r="226" spans="2:95" s="70" customFormat="1" ht="24" customHeight="1">
      <c r="B226" s="54">
        <v>220</v>
      </c>
      <c r="C226" s="55" t="s">
        <v>19</v>
      </c>
      <c r="D226" s="56" t="s">
        <v>151</v>
      </c>
      <c r="E226" s="56" t="s">
        <v>1105</v>
      </c>
      <c r="F226" s="57" t="s">
        <v>1143</v>
      </c>
      <c r="G226" s="58" t="s">
        <v>1107</v>
      </c>
      <c r="H226" s="57">
        <v>1372</v>
      </c>
      <c r="I226" s="57" t="s">
        <v>279</v>
      </c>
      <c r="J226" s="57"/>
      <c r="K226" s="59" t="s">
        <v>1108</v>
      </c>
      <c r="L226" s="60"/>
      <c r="M226" s="61"/>
      <c r="N226" s="62"/>
      <c r="O226" s="62"/>
      <c r="P226" s="63"/>
      <c r="Q226" s="64"/>
      <c r="R226" s="63"/>
      <c r="S226" s="62"/>
      <c r="T226" s="64">
        <v>37528</v>
      </c>
      <c r="U226" s="62"/>
      <c r="V226" s="66"/>
      <c r="W226" s="64">
        <v>37528</v>
      </c>
      <c r="X226" s="66" t="s">
        <v>14</v>
      </c>
      <c r="Y226" s="54" t="str">
        <f>IF($X226="","",VLOOKUP($X226,Variable!$AC$3:$AH$100,2,0))</f>
        <v>-</v>
      </c>
      <c r="Z226" s="54" t="str">
        <f>IF($X226="","",VLOOKUP($X226,Variable!$AC$3:$AH$100,3,0))</f>
        <v>-</v>
      </c>
      <c r="AA226" s="54" t="str">
        <f>IF($X226="","",VLOOKUP($X226,Variable!$AC$3:$AH$100,4,0))</f>
        <v>-</v>
      </c>
      <c r="AB226" s="54" t="str">
        <f>IF($X226="","",VLOOKUP($X226,Variable!$AC$3:$AH$100,5,0))</f>
        <v>-</v>
      </c>
      <c r="AC226" s="54" t="str">
        <f>IF($X226="","",VLOOKUP($X226,Variable!$AC$3:$AH$100,6,0))</f>
        <v>-</v>
      </c>
      <c r="AD226" s="109" t="s">
        <v>42</v>
      </c>
      <c r="AE226" s="54" t="str">
        <f t="shared" si="64"/>
        <v>กสป-ค.</v>
      </c>
      <c r="AF226" s="54" t="str">
        <f t="shared" si="65"/>
        <v>-</v>
      </c>
      <c r="AG226" s="54" t="str">
        <f t="shared" si="66"/>
        <v>กสป-ค.</v>
      </c>
      <c r="AH226" s="54" t="str">
        <f t="shared" si="67"/>
        <v>-</v>
      </c>
      <c r="AI226" s="54" t="str">
        <f t="shared" si="68"/>
        <v>อปฟ.</v>
      </c>
      <c r="AJ226" s="66" t="s">
        <v>42</v>
      </c>
      <c r="AK226" s="54" t="str">
        <f t="shared" si="69"/>
        <v>กสป-ค.</v>
      </c>
      <c r="AL226" s="54" t="str">
        <f t="shared" si="70"/>
        <v>-</v>
      </c>
      <c r="AM226" s="54" t="str">
        <f t="shared" si="71"/>
        <v>กสป-ค.</v>
      </c>
      <c r="AN226" s="54" t="str">
        <f t="shared" si="72"/>
        <v>-</v>
      </c>
      <c r="AO226" s="54" t="str">
        <f t="shared" si="73"/>
        <v>อปฟ.</v>
      </c>
      <c r="AP226" s="67"/>
      <c r="AQ226" s="68">
        <f t="shared" ca="1" si="74"/>
        <v>10.693150684931506</v>
      </c>
      <c r="AR226" s="64"/>
      <c r="AS226" s="75"/>
      <c r="AT226" s="64"/>
      <c r="AY226" s="71"/>
      <c r="BC226" s="72"/>
      <c r="BD226" s="72"/>
      <c r="BE226" s="72"/>
      <c r="BL226" s="51"/>
      <c r="BM226" s="51"/>
      <c r="BY226" s="10"/>
      <c r="CB226" s="73"/>
      <c r="CC226" s="10"/>
      <c r="CE226" s="10"/>
      <c r="CF226" s="10"/>
      <c r="CK226" s="74" t="s">
        <v>1677</v>
      </c>
      <c r="CQ226" s="71"/>
    </row>
    <row r="227" spans="2:95" s="70" customFormat="1" ht="24" customHeight="1">
      <c r="B227" s="54">
        <v>221</v>
      </c>
      <c r="C227" s="55" t="s">
        <v>19</v>
      </c>
      <c r="D227" s="56" t="s">
        <v>151</v>
      </c>
      <c r="E227" s="56" t="s">
        <v>1105</v>
      </c>
      <c r="F227" s="57" t="s">
        <v>1144</v>
      </c>
      <c r="G227" s="58" t="s">
        <v>1107</v>
      </c>
      <c r="H227" s="57">
        <v>14587</v>
      </c>
      <c r="I227" s="57" t="s">
        <v>279</v>
      </c>
      <c r="J227" s="57"/>
      <c r="K227" s="59" t="s">
        <v>1108</v>
      </c>
      <c r="L227" s="60"/>
      <c r="M227" s="61"/>
      <c r="N227" s="62"/>
      <c r="O227" s="62"/>
      <c r="P227" s="63"/>
      <c r="Q227" s="64"/>
      <c r="R227" s="63"/>
      <c r="S227" s="62"/>
      <c r="T227" s="64">
        <v>37528</v>
      </c>
      <c r="U227" s="62"/>
      <c r="V227" s="66"/>
      <c r="W227" s="64">
        <v>37528</v>
      </c>
      <c r="X227" s="66" t="s">
        <v>14</v>
      </c>
      <c r="Y227" s="54" t="str">
        <f>IF($X227="","",VLOOKUP($X227,Variable!$AC$3:$AH$100,2,0))</f>
        <v>-</v>
      </c>
      <c r="Z227" s="54" t="str">
        <f>IF($X227="","",VLOOKUP($X227,Variable!$AC$3:$AH$100,3,0))</f>
        <v>-</v>
      </c>
      <c r="AA227" s="54" t="str">
        <f>IF($X227="","",VLOOKUP($X227,Variable!$AC$3:$AH$100,4,0))</f>
        <v>-</v>
      </c>
      <c r="AB227" s="54" t="str">
        <f>IF($X227="","",VLOOKUP($X227,Variable!$AC$3:$AH$100,5,0))</f>
        <v>-</v>
      </c>
      <c r="AC227" s="54" t="str">
        <f>IF($X227="","",VLOOKUP($X227,Variable!$AC$3:$AH$100,6,0))</f>
        <v>-</v>
      </c>
      <c r="AD227" s="109" t="s">
        <v>42</v>
      </c>
      <c r="AE227" s="54" t="str">
        <f t="shared" si="64"/>
        <v>กสป-ค.</v>
      </c>
      <c r="AF227" s="54" t="str">
        <f t="shared" si="65"/>
        <v>-</v>
      </c>
      <c r="AG227" s="54" t="str">
        <f t="shared" si="66"/>
        <v>กสป-ค.</v>
      </c>
      <c r="AH227" s="54" t="str">
        <f t="shared" si="67"/>
        <v>-</v>
      </c>
      <c r="AI227" s="54" t="str">
        <f t="shared" si="68"/>
        <v>อปฟ.</v>
      </c>
      <c r="AJ227" s="66" t="s">
        <v>42</v>
      </c>
      <c r="AK227" s="54" t="str">
        <f t="shared" si="69"/>
        <v>กสป-ค.</v>
      </c>
      <c r="AL227" s="54" t="str">
        <f t="shared" si="70"/>
        <v>-</v>
      </c>
      <c r="AM227" s="54" t="str">
        <f t="shared" si="71"/>
        <v>กสป-ค.</v>
      </c>
      <c r="AN227" s="54" t="str">
        <f t="shared" si="72"/>
        <v>-</v>
      </c>
      <c r="AO227" s="54" t="str">
        <f t="shared" si="73"/>
        <v>อปฟ.</v>
      </c>
      <c r="AP227" s="67"/>
      <c r="AQ227" s="68">
        <f t="shared" ca="1" si="74"/>
        <v>10.693150684931506</v>
      </c>
      <c r="AR227" s="64"/>
      <c r="AS227" s="75"/>
      <c r="AT227" s="64"/>
      <c r="AY227" s="71"/>
      <c r="BC227" s="72"/>
      <c r="BD227" s="72"/>
      <c r="BE227" s="72"/>
      <c r="BL227" s="51"/>
      <c r="BM227" s="51"/>
      <c r="BY227" s="10"/>
      <c r="CB227" s="73"/>
      <c r="CC227" s="10"/>
      <c r="CE227" s="10"/>
      <c r="CF227" s="10"/>
      <c r="CK227" s="74" t="s">
        <v>1678</v>
      </c>
      <c r="CQ227" s="71"/>
    </row>
    <row r="228" spans="2:95" s="70" customFormat="1" ht="24" customHeight="1">
      <c r="B228" s="54">
        <v>222</v>
      </c>
      <c r="C228" s="55" t="s">
        <v>19</v>
      </c>
      <c r="D228" s="56" t="s">
        <v>151</v>
      </c>
      <c r="E228" s="56" t="s">
        <v>1105</v>
      </c>
      <c r="F228" s="57" t="s">
        <v>1145</v>
      </c>
      <c r="G228" s="58" t="s">
        <v>1107</v>
      </c>
      <c r="H228" s="57">
        <v>14202</v>
      </c>
      <c r="I228" s="57" t="s">
        <v>279</v>
      </c>
      <c r="J228" s="57"/>
      <c r="K228" s="59" t="s">
        <v>1108</v>
      </c>
      <c r="L228" s="60"/>
      <c r="M228" s="61"/>
      <c r="N228" s="62"/>
      <c r="O228" s="62"/>
      <c r="P228" s="63"/>
      <c r="Q228" s="64"/>
      <c r="R228" s="63"/>
      <c r="S228" s="62"/>
      <c r="T228" s="64">
        <v>37528</v>
      </c>
      <c r="U228" s="62"/>
      <c r="V228" s="66"/>
      <c r="W228" s="64">
        <v>37528</v>
      </c>
      <c r="X228" s="66" t="s">
        <v>14</v>
      </c>
      <c r="Y228" s="54" t="str">
        <f>IF($X228="","",VLOOKUP($X228,Variable!$AC$3:$AH$100,2,0))</f>
        <v>-</v>
      </c>
      <c r="Z228" s="54" t="str">
        <f>IF($X228="","",VLOOKUP($X228,Variable!$AC$3:$AH$100,3,0))</f>
        <v>-</v>
      </c>
      <c r="AA228" s="54" t="str">
        <f>IF($X228="","",VLOOKUP($X228,Variable!$AC$3:$AH$100,4,0))</f>
        <v>-</v>
      </c>
      <c r="AB228" s="54" t="str">
        <f>IF($X228="","",VLOOKUP($X228,Variable!$AC$3:$AH$100,5,0))</f>
        <v>-</v>
      </c>
      <c r="AC228" s="54" t="str">
        <f>IF($X228="","",VLOOKUP($X228,Variable!$AC$3:$AH$100,6,0))</f>
        <v>-</v>
      </c>
      <c r="AD228" s="109" t="s">
        <v>42</v>
      </c>
      <c r="AE228" s="54" t="str">
        <f t="shared" si="64"/>
        <v>กสป-ค.</v>
      </c>
      <c r="AF228" s="54" t="str">
        <f t="shared" si="65"/>
        <v>-</v>
      </c>
      <c r="AG228" s="54" t="str">
        <f t="shared" si="66"/>
        <v>กสป-ค.</v>
      </c>
      <c r="AH228" s="54" t="str">
        <f t="shared" si="67"/>
        <v>-</v>
      </c>
      <c r="AI228" s="54" t="str">
        <f t="shared" si="68"/>
        <v>อปฟ.</v>
      </c>
      <c r="AJ228" s="66" t="s">
        <v>42</v>
      </c>
      <c r="AK228" s="54" t="str">
        <f t="shared" si="69"/>
        <v>กสป-ค.</v>
      </c>
      <c r="AL228" s="54" t="str">
        <f t="shared" si="70"/>
        <v>-</v>
      </c>
      <c r="AM228" s="54" t="str">
        <f t="shared" si="71"/>
        <v>กสป-ค.</v>
      </c>
      <c r="AN228" s="54" t="str">
        <f t="shared" si="72"/>
        <v>-</v>
      </c>
      <c r="AO228" s="54" t="str">
        <f t="shared" si="73"/>
        <v>อปฟ.</v>
      </c>
      <c r="AP228" s="67"/>
      <c r="AQ228" s="68">
        <f t="shared" ca="1" si="74"/>
        <v>10.693150684931506</v>
      </c>
      <c r="AR228" s="64"/>
      <c r="AS228" s="75"/>
      <c r="AT228" s="64"/>
      <c r="AY228" s="71"/>
      <c r="BC228" s="72"/>
      <c r="BD228" s="72"/>
      <c r="BE228" s="72"/>
      <c r="BL228" s="51"/>
      <c r="BM228" s="51"/>
      <c r="BY228" s="10"/>
      <c r="CB228" s="73"/>
      <c r="CC228" s="10"/>
      <c r="CE228" s="10"/>
      <c r="CF228" s="10"/>
      <c r="CK228" s="74" t="s">
        <v>1679</v>
      </c>
      <c r="CQ228" s="71"/>
    </row>
    <row r="229" spans="2:95" s="70" customFormat="1" ht="24" customHeight="1">
      <c r="B229" s="54">
        <v>223</v>
      </c>
      <c r="C229" s="55" t="s">
        <v>19</v>
      </c>
      <c r="D229" s="56" t="s">
        <v>151</v>
      </c>
      <c r="E229" s="56" t="s">
        <v>1105</v>
      </c>
      <c r="F229" s="57" t="s">
        <v>1146</v>
      </c>
      <c r="G229" s="58" t="s">
        <v>1107</v>
      </c>
      <c r="H229" s="57">
        <v>14449</v>
      </c>
      <c r="I229" s="57" t="s">
        <v>279</v>
      </c>
      <c r="J229" s="57"/>
      <c r="K229" s="59" t="s">
        <v>1108</v>
      </c>
      <c r="L229" s="60"/>
      <c r="M229" s="61"/>
      <c r="N229" s="62"/>
      <c r="O229" s="62"/>
      <c r="P229" s="63"/>
      <c r="Q229" s="64"/>
      <c r="R229" s="63"/>
      <c r="S229" s="62"/>
      <c r="T229" s="64">
        <v>37528</v>
      </c>
      <c r="U229" s="62"/>
      <c r="V229" s="66"/>
      <c r="W229" s="64">
        <v>37528</v>
      </c>
      <c r="X229" s="66" t="s">
        <v>14</v>
      </c>
      <c r="Y229" s="54" t="str">
        <f>IF($X229="","",VLOOKUP($X229,Variable!$AC$3:$AH$100,2,0))</f>
        <v>-</v>
      </c>
      <c r="Z229" s="54" t="str">
        <f>IF($X229="","",VLOOKUP($X229,Variable!$AC$3:$AH$100,3,0))</f>
        <v>-</v>
      </c>
      <c r="AA229" s="54" t="str">
        <f>IF($X229="","",VLOOKUP($X229,Variable!$AC$3:$AH$100,4,0))</f>
        <v>-</v>
      </c>
      <c r="AB229" s="54" t="str">
        <f>IF($X229="","",VLOOKUP($X229,Variable!$AC$3:$AH$100,5,0))</f>
        <v>-</v>
      </c>
      <c r="AC229" s="54" t="str">
        <f>IF($X229="","",VLOOKUP($X229,Variable!$AC$3:$AH$100,6,0))</f>
        <v>-</v>
      </c>
      <c r="AD229" s="109" t="s">
        <v>42</v>
      </c>
      <c r="AE229" s="54" t="str">
        <f t="shared" si="64"/>
        <v>กสป-ค.</v>
      </c>
      <c r="AF229" s="54" t="str">
        <f t="shared" si="65"/>
        <v>-</v>
      </c>
      <c r="AG229" s="54" t="str">
        <f t="shared" si="66"/>
        <v>กสป-ค.</v>
      </c>
      <c r="AH229" s="54" t="str">
        <f t="shared" si="67"/>
        <v>-</v>
      </c>
      <c r="AI229" s="54" t="str">
        <f t="shared" si="68"/>
        <v>อปฟ.</v>
      </c>
      <c r="AJ229" s="66" t="s">
        <v>42</v>
      </c>
      <c r="AK229" s="54" t="str">
        <f t="shared" si="69"/>
        <v>กสป-ค.</v>
      </c>
      <c r="AL229" s="54" t="str">
        <f t="shared" si="70"/>
        <v>-</v>
      </c>
      <c r="AM229" s="54" t="str">
        <f t="shared" si="71"/>
        <v>กสป-ค.</v>
      </c>
      <c r="AN229" s="54" t="str">
        <f t="shared" si="72"/>
        <v>-</v>
      </c>
      <c r="AO229" s="54" t="str">
        <f t="shared" si="73"/>
        <v>อปฟ.</v>
      </c>
      <c r="AP229" s="67"/>
      <c r="AQ229" s="68">
        <f t="shared" ca="1" si="74"/>
        <v>10.693150684931506</v>
      </c>
      <c r="AR229" s="64"/>
      <c r="AS229" s="75"/>
      <c r="AT229" s="64"/>
      <c r="AY229" s="71"/>
      <c r="BC229" s="72"/>
      <c r="BD229" s="72"/>
      <c r="BE229" s="72"/>
      <c r="BL229" s="51"/>
      <c r="BM229" s="51"/>
      <c r="BY229" s="10"/>
      <c r="CB229" s="73"/>
      <c r="CC229" s="10"/>
      <c r="CE229" s="10"/>
      <c r="CF229" s="10"/>
      <c r="CK229" s="74" t="s">
        <v>1680</v>
      </c>
      <c r="CQ229" s="71"/>
    </row>
    <row r="230" spans="2:95" s="70" customFormat="1" ht="24" customHeight="1">
      <c r="B230" s="54">
        <v>224</v>
      </c>
      <c r="C230" s="55" t="s">
        <v>19</v>
      </c>
      <c r="D230" s="56" t="s">
        <v>151</v>
      </c>
      <c r="E230" s="56" t="s">
        <v>1105</v>
      </c>
      <c r="F230" s="57" t="s">
        <v>1147</v>
      </c>
      <c r="G230" s="58" t="s">
        <v>1107</v>
      </c>
      <c r="H230" s="57">
        <v>14231</v>
      </c>
      <c r="I230" s="57" t="s">
        <v>279</v>
      </c>
      <c r="J230" s="57"/>
      <c r="K230" s="59" t="s">
        <v>1108</v>
      </c>
      <c r="L230" s="60"/>
      <c r="M230" s="61"/>
      <c r="N230" s="62"/>
      <c r="O230" s="62"/>
      <c r="P230" s="63"/>
      <c r="Q230" s="64"/>
      <c r="R230" s="63"/>
      <c r="S230" s="62"/>
      <c r="T230" s="64">
        <v>37528</v>
      </c>
      <c r="U230" s="62"/>
      <c r="V230" s="66"/>
      <c r="W230" s="64">
        <v>37528</v>
      </c>
      <c r="X230" s="66" t="s">
        <v>14</v>
      </c>
      <c r="Y230" s="54" t="str">
        <f>IF($X230="","",VLOOKUP($X230,Variable!$AC$3:$AH$100,2,0))</f>
        <v>-</v>
      </c>
      <c r="Z230" s="54" t="str">
        <f>IF($X230="","",VLOOKUP($X230,Variable!$AC$3:$AH$100,3,0))</f>
        <v>-</v>
      </c>
      <c r="AA230" s="54" t="str">
        <f>IF($X230="","",VLOOKUP($X230,Variable!$AC$3:$AH$100,4,0))</f>
        <v>-</v>
      </c>
      <c r="AB230" s="54" t="str">
        <f>IF($X230="","",VLOOKUP($X230,Variable!$AC$3:$AH$100,5,0))</f>
        <v>-</v>
      </c>
      <c r="AC230" s="54" t="str">
        <f>IF($X230="","",VLOOKUP($X230,Variable!$AC$3:$AH$100,6,0))</f>
        <v>-</v>
      </c>
      <c r="AD230" s="109" t="s">
        <v>42</v>
      </c>
      <c r="AE230" s="54" t="str">
        <f t="shared" si="64"/>
        <v>กสป-ค.</v>
      </c>
      <c r="AF230" s="54" t="str">
        <f t="shared" si="65"/>
        <v>-</v>
      </c>
      <c r="AG230" s="54" t="str">
        <f t="shared" si="66"/>
        <v>กสป-ค.</v>
      </c>
      <c r="AH230" s="54" t="str">
        <f t="shared" si="67"/>
        <v>-</v>
      </c>
      <c r="AI230" s="54" t="str">
        <f t="shared" si="68"/>
        <v>อปฟ.</v>
      </c>
      <c r="AJ230" s="66" t="s">
        <v>42</v>
      </c>
      <c r="AK230" s="54" t="str">
        <f t="shared" si="69"/>
        <v>กสป-ค.</v>
      </c>
      <c r="AL230" s="54" t="str">
        <f t="shared" si="70"/>
        <v>-</v>
      </c>
      <c r="AM230" s="54" t="str">
        <f t="shared" si="71"/>
        <v>กสป-ค.</v>
      </c>
      <c r="AN230" s="54" t="str">
        <f t="shared" si="72"/>
        <v>-</v>
      </c>
      <c r="AO230" s="54" t="str">
        <f t="shared" si="73"/>
        <v>อปฟ.</v>
      </c>
      <c r="AP230" s="67"/>
      <c r="AQ230" s="68">
        <f t="shared" ca="1" si="74"/>
        <v>10.693150684931506</v>
      </c>
      <c r="AR230" s="64"/>
      <c r="AS230" s="75"/>
      <c r="AT230" s="64"/>
      <c r="AY230" s="71"/>
      <c r="BC230" s="72"/>
      <c r="BD230" s="72"/>
      <c r="BE230" s="72"/>
      <c r="BL230" s="51"/>
      <c r="BM230" s="51"/>
      <c r="BY230" s="10"/>
      <c r="CB230" s="73"/>
      <c r="CC230" s="10"/>
      <c r="CE230" s="10"/>
      <c r="CF230" s="10"/>
      <c r="CK230" s="74" t="s">
        <v>1681</v>
      </c>
      <c r="CQ230" s="71"/>
    </row>
    <row r="231" spans="2:95" s="70" customFormat="1" ht="24" customHeight="1">
      <c r="B231" s="54">
        <v>225</v>
      </c>
      <c r="C231" s="55" t="s">
        <v>19</v>
      </c>
      <c r="D231" s="56" t="s">
        <v>151</v>
      </c>
      <c r="E231" s="56" t="s">
        <v>1105</v>
      </c>
      <c r="F231" s="57" t="s">
        <v>1148</v>
      </c>
      <c r="G231" s="58" t="s">
        <v>1107</v>
      </c>
      <c r="H231" s="57">
        <v>14233</v>
      </c>
      <c r="I231" s="57" t="s">
        <v>279</v>
      </c>
      <c r="J231" s="57"/>
      <c r="K231" s="59" t="s">
        <v>1108</v>
      </c>
      <c r="L231" s="60"/>
      <c r="M231" s="61"/>
      <c r="N231" s="62"/>
      <c r="O231" s="62"/>
      <c r="P231" s="63"/>
      <c r="Q231" s="64"/>
      <c r="R231" s="63"/>
      <c r="S231" s="62"/>
      <c r="T231" s="64">
        <v>37528</v>
      </c>
      <c r="U231" s="62"/>
      <c r="V231" s="66"/>
      <c r="W231" s="64">
        <v>37528</v>
      </c>
      <c r="X231" s="66" t="s">
        <v>14</v>
      </c>
      <c r="Y231" s="54" t="str">
        <f>IF($X231="","",VLOOKUP($X231,Variable!$AC$3:$AH$100,2,0))</f>
        <v>-</v>
      </c>
      <c r="Z231" s="54" t="str">
        <f>IF($X231="","",VLOOKUP($X231,Variable!$AC$3:$AH$100,3,0))</f>
        <v>-</v>
      </c>
      <c r="AA231" s="54" t="str">
        <f>IF($X231="","",VLOOKUP($X231,Variable!$AC$3:$AH$100,4,0))</f>
        <v>-</v>
      </c>
      <c r="AB231" s="54" t="str">
        <f>IF($X231="","",VLOOKUP($X231,Variable!$AC$3:$AH$100,5,0))</f>
        <v>-</v>
      </c>
      <c r="AC231" s="54" t="str">
        <f>IF($X231="","",VLOOKUP($X231,Variable!$AC$3:$AH$100,6,0))</f>
        <v>-</v>
      </c>
      <c r="AD231" s="109" t="s">
        <v>42</v>
      </c>
      <c r="AE231" s="54" t="str">
        <f t="shared" si="64"/>
        <v>กสป-ค.</v>
      </c>
      <c r="AF231" s="54" t="str">
        <f t="shared" si="65"/>
        <v>-</v>
      </c>
      <c r="AG231" s="54" t="str">
        <f t="shared" si="66"/>
        <v>กสป-ค.</v>
      </c>
      <c r="AH231" s="54" t="str">
        <f t="shared" si="67"/>
        <v>-</v>
      </c>
      <c r="AI231" s="54" t="str">
        <f t="shared" si="68"/>
        <v>อปฟ.</v>
      </c>
      <c r="AJ231" s="66" t="s">
        <v>42</v>
      </c>
      <c r="AK231" s="54" t="str">
        <f t="shared" si="69"/>
        <v>กสป-ค.</v>
      </c>
      <c r="AL231" s="54" t="str">
        <f t="shared" si="70"/>
        <v>-</v>
      </c>
      <c r="AM231" s="54" t="str">
        <f t="shared" si="71"/>
        <v>กสป-ค.</v>
      </c>
      <c r="AN231" s="54" t="str">
        <f t="shared" si="72"/>
        <v>-</v>
      </c>
      <c r="AO231" s="54" t="str">
        <f t="shared" si="73"/>
        <v>อปฟ.</v>
      </c>
      <c r="AP231" s="67"/>
      <c r="AQ231" s="68">
        <f t="shared" ca="1" si="74"/>
        <v>10.693150684931506</v>
      </c>
      <c r="AR231" s="64"/>
      <c r="AS231" s="75"/>
      <c r="AT231" s="64"/>
      <c r="AY231" s="71"/>
      <c r="BC231" s="72"/>
      <c r="BD231" s="72"/>
      <c r="BE231" s="72"/>
      <c r="BL231" s="51"/>
      <c r="BM231" s="51"/>
      <c r="BY231" s="10"/>
      <c r="CB231" s="73"/>
      <c r="CC231" s="10"/>
      <c r="CE231" s="10"/>
      <c r="CF231" s="10"/>
      <c r="CK231" s="74" t="s">
        <v>1682</v>
      </c>
      <c r="CQ231" s="71"/>
    </row>
    <row r="232" spans="2:95" s="70" customFormat="1" ht="24" customHeight="1">
      <c r="B232" s="54">
        <v>226</v>
      </c>
      <c r="C232" s="55" t="s">
        <v>19</v>
      </c>
      <c r="D232" s="56" t="s">
        <v>151</v>
      </c>
      <c r="E232" s="56" t="s">
        <v>1105</v>
      </c>
      <c r="F232" s="57" t="s">
        <v>1149</v>
      </c>
      <c r="G232" s="58" t="s">
        <v>1107</v>
      </c>
      <c r="H232" s="57">
        <v>14237</v>
      </c>
      <c r="I232" s="57" t="s">
        <v>279</v>
      </c>
      <c r="J232" s="57"/>
      <c r="K232" s="59" t="s">
        <v>1108</v>
      </c>
      <c r="L232" s="60"/>
      <c r="M232" s="61"/>
      <c r="N232" s="62"/>
      <c r="O232" s="62"/>
      <c r="P232" s="63"/>
      <c r="Q232" s="64"/>
      <c r="R232" s="63"/>
      <c r="S232" s="62"/>
      <c r="T232" s="64">
        <v>37528</v>
      </c>
      <c r="U232" s="62"/>
      <c r="V232" s="66"/>
      <c r="W232" s="64">
        <v>37528</v>
      </c>
      <c r="X232" s="66" t="s">
        <v>14</v>
      </c>
      <c r="Y232" s="54" t="str">
        <f>IF($X232="","",VLOOKUP($X232,Variable!$AC$3:$AH$100,2,0))</f>
        <v>-</v>
      </c>
      <c r="Z232" s="54" t="str">
        <f>IF($X232="","",VLOOKUP($X232,Variable!$AC$3:$AH$100,3,0))</f>
        <v>-</v>
      </c>
      <c r="AA232" s="54" t="str">
        <f>IF($X232="","",VLOOKUP($X232,Variable!$AC$3:$AH$100,4,0))</f>
        <v>-</v>
      </c>
      <c r="AB232" s="54" t="str">
        <f>IF($X232="","",VLOOKUP($X232,Variable!$AC$3:$AH$100,5,0))</f>
        <v>-</v>
      </c>
      <c r="AC232" s="54" t="str">
        <f>IF($X232="","",VLOOKUP($X232,Variable!$AC$3:$AH$100,6,0))</f>
        <v>-</v>
      </c>
      <c r="AD232" s="109" t="s">
        <v>42</v>
      </c>
      <c r="AE232" s="54" t="str">
        <f t="shared" si="64"/>
        <v>กสป-ค.</v>
      </c>
      <c r="AF232" s="54" t="str">
        <f t="shared" si="65"/>
        <v>-</v>
      </c>
      <c r="AG232" s="54" t="str">
        <f t="shared" si="66"/>
        <v>กสป-ค.</v>
      </c>
      <c r="AH232" s="54" t="str">
        <f t="shared" si="67"/>
        <v>-</v>
      </c>
      <c r="AI232" s="54" t="str">
        <f t="shared" si="68"/>
        <v>อปฟ.</v>
      </c>
      <c r="AJ232" s="66" t="s">
        <v>42</v>
      </c>
      <c r="AK232" s="54" t="str">
        <f t="shared" si="69"/>
        <v>กสป-ค.</v>
      </c>
      <c r="AL232" s="54" t="str">
        <f t="shared" si="70"/>
        <v>-</v>
      </c>
      <c r="AM232" s="54" t="str">
        <f t="shared" si="71"/>
        <v>กสป-ค.</v>
      </c>
      <c r="AN232" s="54" t="str">
        <f t="shared" si="72"/>
        <v>-</v>
      </c>
      <c r="AO232" s="54" t="str">
        <f t="shared" si="73"/>
        <v>อปฟ.</v>
      </c>
      <c r="AP232" s="67"/>
      <c r="AQ232" s="68">
        <f t="shared" ca="1" si="74"/>
        <v>10.693150684931506</v>
      </c>
      <c r="AR232" s="64"/>
      <c r="AS232" s="75"/>
      <c r="AT232" s="64"/>
      <c r="AY232" s="71"/>
      <c r="BC232" s="72"/>
      <c r="BD232" s="72"/>
      <c r="BE232" s="72"/>
      <c r="BL232" s="51"/>
      <c r="BM232" s="51"/>
      <c r="BY232" s="85"/>
      <c r="CB232" s="73"/>
      <c r="CC232" s="10"/>
      <c r="CE232" s="10"/>
      <c r="CF232" s="10"/>
      <c r="CK232" s="74" t="s">
        <v>1683</v>
      </c>
      <c r="CQ232" s="71"/>
    </row>
    <row r="233" spans="2:95" s="70" customFormat="1" ht="24" customHeight="1">
      <c r="B233" s="54">
        <v>227</v>
      </c>
      <c r="C233" s="55" t="s">
        <v>19</v>
      </c>
      <c r="D233" s="56" t="s">
        <v>151</v>
      </c>
      <c r="E233" s="56" t="s">
        <v>1105</v>
      </c>
      <c r="F233" s="57" t="s">
        <v>1150</v>
      </c>
      <c r="G233" s="58" t="s">
        <v>1107</v>
      </c>
      <c r="H233" s="57">
        <v>14633</v>
      </c>
      <c r="I233" s="57" t="s">
        <v>279</v>
      </c>
      <c r="J233" s="57"/>
      <c r="K233" s="59" t="s">
        <v>1108</v>
      </c>
      <c r="L233" s="60"/>
      <c r="M233" s="61"/>
      <c r="N233" s="62"/>
      <c r="O233" s="62"/>
      <c r="P233" s="63"/>
      <c r="Q233" s="64"/>
      <c r="R233" s="63"/>
      <c r="S233" s="62"/>
      <c r="T233" s="64">
        <v>37528</v>
      </c>
      <c r="U233" s="62"/>
      <c r="V233" s="66"/>
      <c r="W233" s="64">
        <v>37528</v>
      </c>
      <c r="X233" s="66" t="s">
        <v>14</v>
      </c>
      <c r="Y233" s="54" t="str">
        <f>IF($X233="","",VLOOKUP($X233,Variable!$AC$3:$AH$100,2,0))</f>
        <v>-</v>
      </c>
      <c r="Z233" s="54" t="str">
        <f>IF($X233="","",VLOOKUP($X233,Variable!$AC$3:$AH$100,3,0))</f>
        <v>-</v>
      </c>
      <c r="AA233" s="54" t="str">
        <f>IF($X233="","",VLOOKUP($X233,Variable!$AC$3:$AH$100,4,0))</f>
        <v>-</v>
      </c>
      <c r="AB233" s="54" t="str">
        <f>IF($X233="","",VLOOKUP($X233,Variable!$AC$3:$AH$100,5,0))</f>
        <v>-</v>
      </c>
      <c r="AC233" s="54" t="str">
        <f>IF($X233="","",VLOOKUP($X233,Variable!$AC$3:$AH$100,6,0))</f>
        <v>-</v>
      </c>
      <c r="AD233" s="109" t="s">
        <v>42</v>
      </c>
      <c r="AE233" s="54" t="str">
        <f t="shared" si="64"/>
        <v>กสป-ค.</v>
      </c>
      <c r="AF233" s="54" t="str">
        <f t="shared" si="65"/>
        <v>-</v>
      </c>
      <c r="AG233" s="54" t="str">
        <f t="shared" si="66"/>
        <v>กสป-ค.</v>
      </c>
      <c r="AH233" s="54" t="str">
        <f t="shared" si="67"/>
        <v>-</v>
      </c>
      <c r="AI233" s="54" t="str">
        <f t="shared" si="68"/>
        <v>อปฟ.</v>
      </c>
      <c r="AJ233" s="66" t="s">
        <v>42</v>
      </c>
      <c r="AK233" s="54" t="str">
        <f t="shared" si="69"/>
        <v>กสป-ค.</v>
      </c>
      <c r="AL233" s="54" t="str">
        <f t="shared" si="70"/>
        <v>-</v>
      </c>
      <c r="AM233" s="54" t="str">
        <f t="shared" si="71"/>
        <v>กสป-ค.</v>
      </c>
      <c r="AN233" s="54" t="str">
        <f t="shared" si="72"/>
        <v>-</v>
      </c>
      <c r="AO233" s="54" t="str">
        <f t="shared" si="73"/>
        <v>อปฟ.</v>
      </c>
      <c r="AP233" s="67"/>
      <c r="AQ233" s="68">
        <f t="shared" ca="1" si="74"/>
        <v>10.693150684931506</v>
      </c>
      <c r="AR233" s="64"/>
      <c r="AS233" s="75"/>
      <c r="AT233" s="64"/>
      <c r="AY233" s="71"/>
      <c r="BC233" s="72"/>
      <c r="BD233" s="72"/>
      <c r="BE233" s="72"/>
      <c r="BL233" s="51"/>
      <c r="BM233" s="51"/>
      <c r="BY233" s="10"/>
      <c r="CB233" s="73"/>
      <c r="CC233" s="10"/>
      <c r="CE233" s="10"/>
      <c r="CF233" s="10"/>
      <c r="CK233" s="74" t="s">
        <v>1684</v>
      </c>
      <c r="CQ233" s="71"/>
    </row>
    <row r="234" spans="2:95" s="70" customFormat="1" ht="24" customHeight="1">
      <c r="B234" s="54">
        <v>228</v>
      </c>
      <c r="C234" s="55" t="s">
        <v>19</v>
      </c>
      <c r="D234" s="56" t="s">
        <v>151</v>
      </c>
      <c r="E234" s="56" t="s">
        <v>1105</v>
      </c>
      <c r="F234" s="57" t="s">
        <v>1151</v>
      </c>
      <c r="G234" s="58" t="s">
        <v>1107</v>
      </c>
      <c r="H234" s="57">
        <v>14213</v>
      </c>
      <c r="I234" s="57" t="s">
        <v>279</v>
      </c>
      <c r="J234" s="57"/>
      <c r="K234" s="59" t="s">
        <v>1108</v>
      </c>
      <c r="L234" s="60"/>
      <c r="M234" s="61"/>
      <c r="N234" s="62"/>
      <c r="O234" s="62"/>
      <c r="P234" s="63"/>
      <c r="Q234" s="64"/>
      <c r="R234" s="63"/>
      <c r="S234" s="62"/>
      <c r="T234" s="64">
        <v>37528</v>
      </c>
      <c r="U234" s="62"/>
      <c r="V234" s="66"/>
      <c r="W234" s="64">
        <v>37528</v>
      </c>
      <c r="X234" s="66" t="s">
        <v>14</v>
      </c>
      <c r="Y234" s="54" t="str">
        <f>IF($X234="","",VLOOKUP($X234,Variable!$AC$3:$AH$100,2,0))</f>
        <v>-</v>
      </c>
      <c r="Z234" s="54" t="str">
        <f>IF($X234="","",VLOOKUP($X234,Variable!$AC$3:$AH$100,3,0))</f>
        <v>-</v>
      </c>
      <c r="AA234" s="54" t="str">
        <f>IF($X234="","",VLOOKUP($X234,Variable!$AC$3:$AH$100,4,0))</f>
        <v>-</v>
      </c>
      <c r="AB234" s="54" t="str">
        <f>IF($X234="","",VLOOKUP($X234,Variable!$AC$3:$AH$100,5,0))</f>
        <v>-</v>
      </c>
      <c r="AC234" s="54" t="str">
        <f>IF($X234="","",VLOOKUP($X234,Variable!$AC$3:$AH$100,6,0))</f>
        <v>-</v>
      </c>
      <c r="AD234" s="109" t="s">
        <v>42</v>
      </c>
      <c r="AE234" s="54" t="str">
        <f t="shared" si="64"/>
        <v>กสป-ค.</v>
      </c>
      <c r="AF234" s="54" t="str">
        <f t="shared" si="65"/>
        <v>-</v>
      </c>
      <c r="AG234" s="54" t="str">
        <f t="shared" si="66"/>
        <v>กสป-ค.</v>
      </c>
      <c r="AH234" s="54" t="str">
        <f t="shared" si="67"/>
        <v>-</v>
      </c>
      <c r="AI234" s="54" t="str">
        <f t="shared" si="68"/>
        <v>อปฟ.</v>
      </c>
      <c r="AJ234" s="66" t="s">
        <v>42</v>
      </c>
      <c r="AK234" s="54" t="str">
        <f t="shared" si="69"/>
        <v>กสป-ค.</v>
      </c>
      <c r="AL234" s="54" t="str">
        <f t="shared" si="70"/>
        <v>-</v>
      </c>
      <c r="AM234" s="54" t="str">
        <f t="shared" si="71"/>
        <v>กสป-ค.</v>
      </c>
      <c r="AN234" s="54" t="str">
        <f t="shared" si="72"/>
        <v>-</v>
      </c>
      <c r="AO234" s="54" t="str">
        <f t="shared" si="73"/>
        <v>อปฟ.</v>
      </c>
      <c r="AP234" s="67"/>
      <c r="AQ234" s="68">
        <f t="shared" ca="1" si="74"/>
        <v>10.693150684931506</v>
      </c>
      <c r="AR234" s="64"/>
      <c r="AS234" s="75"/>
      <c r="AT234" s="64"/>
      <c r="AY234" s="71"/>
      <c r="BC234" s="72"/>
      <c r="BD234" s="72"/>
      <c r="BE234" s="72"/>
      <c r="BL234" s="51"/>
      <c r="BM234" s="51"/>
      <c r="BY234" s="10"/>
      <c r="CB234" s="73"/>
      <c r="CC234" s="10"/>
      <c r="CE234" s="10"/>
      <c r="CF234" s="10"/>
      <c r="CK234" s="74" t="s">
        <v>1685</v>
      </c>
      <c r="CQ234" s="71"/>
    </row>
    <row r="235" spans="2:95" s="70" customFormat="1" ht="24" customHeight="1">
      <c r="B235" s="54">
        <v>229</v>
      </c>
      <c r="C235" s="55" t="s">
        <v>19</v>
      </c>
      <c r="D235" s="56" t="s">
        <v>151</v>
      </c>
      <c r="E235" s="56" t="s">
        <v>1105</v>
      </c>
      <c r="F235" s="57" t="s">
        <v>1152</v>
      </c>
      <c r="G235" s="58" t="s">
        <v>1107</v>
      </c>
      <c r="H235" s="57">
        <v>14567</v>
      </c>
      <c r="I235" s="57" t="s">
        <v>279</v>
      </c>
      <c r="J235" s="57"/>
      <c r="K235" s="59" t="s">
        <v>1108</v>
      </c>
      <c r="L235" s="60"/>
      <c r="M235" s="61"/>
      <c r="N235" s="62"/>
      <c r="O235" s="62"/>
      <c r="P235" s="63"/>
      <c r="Q235" s="64"/>
      <c r="R235" s="63"/>
      <c r="S235" s="62"/>
      <c r="T235" s="64">
        <v>37528</v>
      </c>
      <c r="U235" s="62"/>
      <c r="V235" s="66"/>
      <c r="W235" s="64">
        <v>37528</v>
      </c>
      <c r="X235" s="66" t="s">
        <v>14</v>
      </c>
      <c r="Y235" s="54" t="str">
        <f>IF($X235="","",VLOOKUP($X235,Variable!$AC$3:$AH$100,2,0))</f>
        <v>-</v>
      </c>
      <c r="Z235" s="54" t="str">
        <f>IF($X235="","",VLOOKUP($X235,Variable!$AC$3:$AH$100,3,0))</f>
        <v>-</v>
      </c>
      <c r="AA235" s="54" t="str">
        <f>IF($X235="","",VLOOKUP($X235,Variable!$AC$3:$AH$100,4,0))</f>
        <v>-</v>
      </c>
      <c r="AB235" s="54" t="str">
        <f>IF($X235="","",VLOOKUP($X235,Variable!$AC$3:$AH$100,5,0))</f>
        <v>-</v>
      </c>
      <c r="AC235" s="54" t="str">
        <f>IF($X235="","",VLOOKUP($X235,Variable!$AC$3:$AH$100,6,0))</f>
        <v>-</v>
      </c>
      <c r="AD235" s="109" t="s">
        <v>42</v>
      </c>
      <c r="AE235" s="54" t="str">
        <f t="shared" si="64"/>
        <v>กสป-ค.</v>
      </c>
      <c r="AF235" s="54" t="str">
        <f t="shared" si="65"/>
        <v>-</v>
      </c>
      <c r="AG235" s="54" t="str">
        <f t="shared" si="66"/>
        <v>กสป-ค.</v>
      </c>
      <c r="AH235" s="54" t="str">
        <f t="shared" si="67"/>
        <v>-</v>
      </c>
      <c r="AI235" s="54" t="str">
        <f t="shared" si="68"/>
        <v>อปฟ.</v>
      </c>
      <c r="AJ235" s="66" t="s">
        <v>42</v>
      </c>
      <c r="AK235" s="54" t="str">
        <f t="shared" si="69"/>
        <v>กสป-ค.</v>
      </c>
      <c r="AL235" s="54" t="str">
        <f t="shared" si="70"/>
        <v>-</v>
      </c>
      <c r="AM235" s="54" t="str">
        <f t="shared" si="71"/>
        <v>กสป-ค.</v>
      </c>
      <c r="AN235" s="54" t="str">
        <f t="shared" si="72"/>
        <v>-</v>
      </c>
      <c r="AO235" s="54" t="str">
        <f t="shared" si="73"/>
        <v>อปฟ.</v>
      </c>
      <c r="AP235" s="67"/>
      <c r="AQ235" s="68">
        <f t="shared" ca="1" si="74"/>
        <v>10.693150684931506</v>
      </c>
      <c r="AR235" s="64"/>
      <c r="AS235" s="75"/>
      <c r="AT235" s="64"/>
      <c r="AY235" s="71"/>
      <c r="BC235" s="72"/>
      <c r="BD235" s="72"/>
      <c r="BE235" s="72"/>
      <c r="BL235" s="51"/>
      <c r="BM235" s="51"/>
      <c r="BY235" s="10"/>
      <c r="CA235" s="15"/>
      <c r="CB235" s="73"/>
      <c r="CC235" s="10"/>
      <c r="CE235" s="10"/>
      <c r="CF235" s="10"/>
      <c r="CK235" s="74" t="s">
        <v>1686</v>
      </c>
      <c r="CQ235" s="71"/>
    </row>
    <row r="236" spans="2:95" s="70" customFormat="1" ht="24" customHeight="1">
      <c r="B236" s="54">
        <v>230</v>
      </c>
      <c r="C236" s="55" t="s">
        <v>19</v>
      </c>
      <c r="D236" s="56" t="s">
        <v>151</v>
      </c>
      <c r="E236" s="56" t="s">
        <v>1105</v>
      </c>
      <c r="F236" s="57" t="s">
        <v>1153</v>
      </c>
      <c r="G236" s="58" t="s">
        <v>1107</v>
      </c>
      <c r="H236" s="57">
        <v>14561</v>
      </c>
      <c r="I236" s="57" t="s">
        <v>279</v>
      </c>
      <c r="J236" s="57"/>
      <c r="K236" s="59" t="s">
        <v>1108</v>
      </c>
      <c r="L236" s="60"/>
      <c r="M236" s="61"/>
      <c r="N236" s="62"/>
      <c r="O236" s="62"/>
      <c r="P236" s="63"/>
      <c r="Q236" s="64"/>
      <c r="R236" s="63"/>
      <c r="S236" s="62"/>
      <c r="T236" s="64">
        <v>37528</v>
      </c>
      <c r="U236" s="62"/>
      <c r="V236" s="66"/>
      <c r="W236" s="64">
        <v>37528</v>
      </c>
      <c r="X236" s="66" t="s">
        <v>14</v>
      </c>
      <c r="Y236" s="54" t="str">
        <f>IF($X236="","",VLOOKUP($X236,Variable!$AC$3:$AH$100,2,0))</f>
        <v>-</v>
      </c>
      <c r="Z236" s="54" t="str">
        <f>IF($X236="","",VLOOKUP($X236,Variable!$AC$3:$AH$100,3,0))</f>
        <v>-</v>
      </c>
      <c r="AA236" s="54" t="str">
        <f>IF($X236="","",VLOOKUP($X236,Variable!$AC$3:$AH$100,4,0))</f>
        <v>-</v>
      </c>
      <c r="AB236" s="54" t="str">
        <f>IF($X236="","",VLOOKUP($X236,Variable!$AC$3:$AH$100,5,0))</f>
        <v>-</v>
      </c>
      <c r="AC236" s="54" t="str">
        <f>IF($X236="","",VLOOKUP($X236,Variable!$AC$3:$AH$100,6,0))</f>
        <v>-</v>
      </c>
      <c r="AD236" s="109" t="s">
        <v>42</v>
      </c>
      <c r="AE236" s="54" t="str">
        <f t="shared" si="64"/>
        <v>กสป-ค.</v>
      </c>
      <c r="AF236" s="54" t="str">
        <f t="shared" si="65"/>
        <v>-</v>
      </c>
      <c r="AG236" s="54" t="str">
        <f t="shared" si="66"/>
        <v>กสป-ค.</v>
      </c>
      <c r="AH236" s="54" t="str">
        <f t="shared" si="67"/>
        <v>-</v>
      </c>
      <c r="AI236" s="54" t="str">
        <f t="shared" si="68"/>
        <v>อปฟ.</v>
      </c>
      <c r="AJ236" s="66" t="s">
        <v>42</v>
      </c>
      <c r="AK236" s="54" t="str">
        <f t="shared" si="69"/>
        <v>กสป-ค.</v>
      </c>
      <c r="AL236" s="54" t="str">
        <f t="shared" si="70"/>
        <v>-</v>
      </c>
      <c r="AM236" s="54" t="str">
        <f t="shared" si="71"/>
        <v>กสป-ค.</v>
      </c>
      <c r="AN236" s="54" t="str">
        <f t="shared" si="72"/>
        <v>-</v>
      </c>
      <c r="AO236" s="54" t="str">
        <f t="shared" si="73"/>
        <v>อปฟ.</v>
      </c>
      <c r="AP236" s="67"/>
      <c r="AQ236" s="68">
        <f t="shared" ca="1" si="74"/>
        <v>10.693150684931506</v>
      </c>
      <c r="AR236" s="64"/>
      <c r="AS236" s="75"/>
      <c r="AT236" s="64"/>
      <c r="AY236" s="71"/>
      <c r="BC236" s="72"/>
      <c r="BD236" s="72"/>
      <c r="BE236" s="72"/>
      <c r="BL236" s="51"/>
      <c r="BM236" s="51"/>
      <c r="BY236" s="10"/>
      <c r="CB236" s="73"/>
      <c r="CC236" s="10"/>
      <c r="CE236" s="10"/>
      <c r="CF236" s="10"/>
      <c r="CK236" s="74" t="s">
        <v>1687</v>
      </c>
      <c r="CQ236" s="71"/>
    </row>
    <row r="237" spans="2:95" s="70" customFormat="1" ht="24" customHeight="1">
      <c r="B237" s="54">
        <v>231</v>
      </c>
      <c r="C237" s="55" t="s">
        <v>19</v>
      </c>
      <c r="D237" s="56" t="s">
        <v>151</v>
      </c>
      <c r="E237" s="56" t="s">
        <v>1105</v>
      </c>
      <c r="F237" s="57" t="s">
        <v>1154</v>
      </c>
      <c r="G237" s="58" t="s">
        <v>1107</v>
      </c>
      <c r="H237" s="57">
        <v>14559</v>
      </c>
      <c r="I237" s="57" t="s">
        <v>279</v>
      </c>
      <c r="J237" s="57"/>
      <c r="K237" s="59" t="s">
        <v>1108</v>
      </c>
      <c r="L237" s="60"/>
      <c r="M237" s="61"/>
      <c r="N237" s="62"/>
      <c r="O237" s="62"/>
      <c r="P237" s="63"/>
      <c r="Q237" s="64"/>
      <c r="R237" s="63"/>
      <c r="S237" s="62"/>
      <c r="T237" s="64">
        <v>37528</v>
      </c>
      <c r="U237" s="62"/>
      <c r="V237" s="66"/>
      <c r="W237" s="64">
        <v>37528</v>
      </c>
      <c r="X237" s="66" t="s">
        <v>14</v>
      </c>
      <c r="Y237" s="54" t="str">
        <f>IF($X237="","",VLOOKUP($X237,Variable!$AC$3:$AH$100,2,0))</f>
        <v>-</v>
      </c>
      <c r="Z237" s="54" t="str">
        <f>IF($X237="","",VLOOKUP($X237,Variable!$AC$3:$AH$100,3,0))</f>
        <v>-</v>
      </c>
      <c r="AA237" s="54" t="str">
        <f>IF($X237="","",VLOOKUP($X237,Variable!$AC$3:$AH$100,4,0))</f>
        <v>-</v>
      </c>
      <c r="AB237" s="54" t="str">
        <f>IF($X237="","",VLOOKUP($X237,Variable!$AC$3:$AH$100,5,0))</f>
        <v>-</v>
      </c>
      <c r="AC237" s="54" t="str">
        <f>IF($X237="","",VLOOKUP($X237,Variable!$AC$3:$AH$100,6,0))</f>
        <v>-</v>
      </c>
      <c r="AD237" s="109" t="s">
        <v>42</v>
      </c>
      <c r="AE237" s="54" t="str">
        <f t="shared" si="64"/>
        <v>กสป-ค.</v>
      </c>
      <c r="AF237" s="54" t="str">
        <f t="shared" si="65"/>
        <v>-</v>
      </c>
      <c r="AG237" s="54" t="str">
        <f t="shared" si="66"/>
        <v>กสป-ค.</v>
      </c>
      <c r="AH237" s="54" t="str">
        <f t="shared" si="67"/>
        <v>-</v>
      </c>
      <c r="AI237" s="54" t="str">
        <f t="shared" si="68"/>
        <v>อปฟ.</v>
      </c>
      <c r="AJ237" s="66" t="s">
        <v>42</v>
      </c>
      <c r="AK237" s="54" t="str">
        <f t="shared" si="69"/>
        <v>กสป-ค.</v>
      </c>
      <c r="AL237" s="54" t="str">
        <f t="shared" si="70"/>
        <v>-</v>
      </c>
      <c r="AM237" s="54" t="str">
        <f t="shared" si="71"/>
        <v>กสป-ค.</v>
      </c>
      <c r="AN237" s="54" t="str">
        <f t="shared" si="72"/>
        <v>-</v>
      </c>
      <c r="AO237" s="54" t="str">
        <f t="shared" si="73"/>
        <v>อปฟ.</v>
      </c>
      <c r="AP237" s="67"/>
      <c r="AQ237" s="68">
        <f t="shared" ca="1" si="74"/>
        <v>10.693150684931506</v>
      </c>
      <c r="AR237" s="64"/>
      <c r="AS237" s="75"/>
      <c r="AT237" s="64"/>
      <c r="AY237" s="71"/>
      <c r="BC237" s="72"/>
      <c r="BD237" s="72"/>
      <c r="BE237" s="72"/>
      <c r="BL237" s="51"/>
      <c r="BM237" s="51"/>
      <c r="BY237" s="10"/>
      <c r="CB237" s="73"/>
      <c r="CC237" s="10"/>
      <c r="CE237" s="10"/>
      <c r="CF237" s="10"/>
      <c r="CK237" s="74" t="s">
        <v>1688</v>
      </c>
      <c r="CQ237" s="71"/>
    </row>
    <row r="238" spans="2:95" s="70" customFormat="1" ht="24" customHeight="1">
      <c r="B238" s="54">
        <v>232</v>
      </c>
      <c r="C238" s="55" t="s">
        <v>19</v>
      </c>
      <c r="D238" s="56" t="s">
        <v>1155</v>
      </c>
      <c r="E238" s="56" t="s">
        <v>1156</v>
      </c>
      <c r="F238" s="57" t="str">
        <f>"SwcPS - "&amp;H238</f>
        <v>SwcPS - RP 9632574</v>
      </c>
      <c r="G238" s="58" t="s">
        <v>1157</v>
      </c>
      <c r="H238" s="57" t="s">
        <v>1158</v>
      </c>
      <c r="I238" s="57" t="s">
        <v>1159</v>
      </c>
      <c r="J238" s="57" t="s">
        <v>1160</v>
      </c>
      <c r="K238" s="59" t="s">
        <v>1161</v>
      </c>
      <c r="L238" s="60"/>
      <c r="M238" s="61"/>
      <c r="N238" s="62"/>
      <c r="O238" s="62"/>
      <c r="P238" s="63"/>
      <c r="Q238" s="64"/>
      <c r="R238" s="63"/>
      <c r="S238" s="62"/>
      <c r="T238" s="64">
        <v>37528</v>
      </c>
      <c r="U238" s="62"/>
      <c r="V238" s="66"/>
      <c r="W238" s="64">
        <v>37528</v>
      </c>
      <c r="X238" s="66" t="s">
        <v>14</v>
      </c>
      <c r="Y238" s="54" t="str">
        <f>IF($X238="","",VLOOKUP($X238,Variable!$AC$3:$AH$100,2,0))</f>
        <v>-</v>
      </c>
      <c r="Z238" s="54" t="str">
        <f>IF($X238="","",VLOOKUP($X238,Variable!$AC$3:$AH$100,3,0))</f>
        <v>-</v>
      </c>
      <c r="AA238" s="54" t="str">
        <f>IF($X238="","",VLOOKUP($X238,Variable!$AC$3:$AH$100,4,0))</f>
        <v>-</v>
      </c>
      <c r="AB238" s="54" t="str">
        <f>IF($X238="","",VLOOKUP($X238,Variable!$AC$3:$AH$100,5,0))</f>
        <v>-</v>
      </c>
      <c r="AC238" s="54" t="str">
        <f>IF($X238="","",VLOOKUP($X238,Variable!$AC$3:$AH$100,6,0))</f>
        <v>-</v>
      </c>
      <c r="AD238" s="109" t="s">
        <v>42</v>
      </c>
      <c r="AE238" s="54" t="str">
        <f t="shared" si="64"/>
        <v>กสป-ค.</v>
      </c>
      <c r="AF238" s="54" t="str">
        <f t="shared" si="65"/>
        <v>-</v>
      </c>
      <c r="AG238" s="54" t="str">
        <f t="shared" si="66"/>
        <v>กสป-ค.</v>
      </c>
      <c r="AH238" s="54" t="str">
        <f t="shared" si="67"/>
        <v>-</v>
      </c>
      <c r="AI238" s="54" t="str">
        <f t="shared" si="68"/>
        <v>อปฟ.</v>
      </c>
      <c r="AJ238" s="66" t="s">
        <v>42</v>
      </c>
      <c r="AK238" s="54" t="str">
        <f t="shared" si="69"/>
        <v>กสป-ค.</v>
      </c>
      <c r="AL238" s="54" t="str">
        <f t="shared" si="70"/>
        <v>-</v>
      </c>
      <c r="AM238" s="54" t="str">
        <f t="shared" si="71"/>
        <v>กสป-ค.</v>
      </c>
      <c r="AN238" s="54" t="str">
        <f t="shared" si="72"/>
        <v>-</v>
      </c>
      <c r="AO238" s="54" t="str">
        <f t="shared" si="73"/>
        <v>อปฟ.</v>
      </c>
      <c r="AP238" s="67"/>
      <c r="AQ238" s="68">
        <f t="shared" ca="1" si="74"/>
        <v>10.693150684931506</v>
      </c>
      <c r="AR238" s="64"/>
      <c r="AS238" s="75"/>
      <c r="AT238" s="64"/>
      <c r="AY238" s="71"/>
      <c r="BC238" s="72"/>
      <c r="BD238" s="72"/>
      <c r="BE238" s="72"/>
      <c r="BL238" s="51"/>
      <c r="BM238" s="51"/>
      <c r="BY238" s="10"/>
      <c r="CB238" s="73"/>
      <c r="CC238" s="10"/>
      <c r="CE238" s="10"/>
      <c r="CF238" s="10"/>
      <c r="CK238" s="74" t="s">
        <v>1689</v>
      </c>
      <c r="CQ238" s="71"/>
    </row>
    <row r="239" spans="2:95" s="70" customFormat="1" ht="24" customHeight="1">
      <c r="B239" s="54">
        <v>233</v>
      </c>
      <c r="C239" s="55" t="s">
        <v>19</v>
      </c>
      <c r="D239" s="56" t="s">
        <v>1155</v>
      </c>
      <c r="E239" s="56" t="s">
        <v>1156</v>
      </c>
      <c r="F239" s="57" t="str">
        <f>"SwcPS - "&amp;H239</f>
        <v>SwcPS - RP 9632800</v>
      </c>
      <c r="G239" s="58" t="s">
        <v>1157</v>
      </c>
      <c r="H239" s="57" t="s">
        <v>1162</v>
      </c>
      <c r="I239" s="57" t="s">
        <v>1159</v>
      </c>
      <c r="J239" s="57" t="s">
        <v>1160</v>
      </c>
      <c r="K239" s="59" t="s">
        <v>1161</v>
      </c>
      <c r="L239" s="60"/>
      <c r="M239" s="61"/>
      <c r="N239" s="62"/>
      <c r="O239" s="62"/>
      <c r="P239" s="63"/>
      <c r="Q239" s="64"/>
      <c r="R239" s="63"/>
      <c r="S239" s="62"/>
      <c r="T239" s="64">
        <v>37528</v>
      </c>
      <c r="U239" s="62"/>
      <c r="V239" s="66"/>
      <c r="W239" s="64">
        <v>37528</v>
      </c>
      <c r="X239" s="66" t="s">
        <v>14</v>
      </c>
      <c r="Y239" s="54" t="str">
        <f>IF($X239="","",VLOOKUP($X239,Variable!$AC$3:$AH$100,2,0))</f>
        <v>-</v>
      </c>
      <c r="Z239" s="54" t="str">
        <f>IF($X239="","",VLOOKUP($X239,Variable!$AC$3:$AH$100,3,0))</f>
        <v>-</v>
      </c>
      <c r="AA239" s="54" t="str">
        <f>IF($X239="","",VLOOKUP($X239,Variable!$AC$3:$AH$100,4,0))</f>
        <v>-</v>
      </c>
      <c r="AB239" s="54" t="str">
        <f>IF($X239="","",VLOOKUP($X239,Variable!$AC$3:$AH$100,5,0))</f>
        <v>-</v>
      </c>
      <c r="AC239" s="54" t="str">
        <f>IF($X239="","",VLOOKUP($X239,Variable!$AC$3:$AH$100,6,0))</f>
        <v>-</v>
      </c>
      <c r="AD239" s="109" t="s">
        <v>42</v>
      </c>
      <c r="AE239" s="54" t="str">
        <f t="shared" si="64"/>
        <v>กสป-ค.</v>
      </c>
      <c r="AF239" s="54" t="str">
        <f t="shared" si="65"/>
        <v>-</v>
      </c>
      <c r="AG239" s="54" t="str">
        <f t="shared" si="66"/>
        <v>กสป-ค.</v>
      </c>
      <c r="AH239" s="54" t="str">
        <f t="shared" si="67"/>
        <v>-</v>
      </c>
      <c r="AI239" s="54" t="str">
        <f t="shared" si="68"/>
        <v>อปฟ.</v>
      </c>
      <c r="AJ239" s="66" t="s">
        <v>42</v>
      </c>
      <c r="AK239" s="54" t="str">
        <f t="shared" si="69"/>
        <v>กสป-ค.</v>
      </c>
      <c r="AL239" s="54" t="str">
        <f t="shared" si="70"/>
        <v>-</v>
      </c>
      <c r="AM239" s="54" t="str">
        <f t="shared" si="71"/>
        <v>กสป-ค.</v>
      </c>
      <c r="AN239" s="54" t="str">
        <f t="shared" si="72"/>
        <v>-</v>
      </c>
      <c r="AO239" s="54" t="str">
        <f t="shared" si="73"/>
        <v>อปฟ.</v>
      </c>
      <c r="AP239" s="67"/>
      <c r="AQ239" s="68">
        <f t="shared" ca="1" si="74"/>
        <v>10.693150684931506</v>
      </c>
      <c r="AR239" s="64"/>
      <c r="AS239" s="75"/>
      <c r="AT239" s="64"/>
      <c r="AY239" s="71"/>
      <c r="BC239" s="72"/>
      <c r="BD239" s="72"/>
      <c r="BE239" s="72"/>
      <c r="BL239" s="51"/>
      <c r="BM239" s="51"/>
      <c r="CB239" s="73"/>
      <c r="CC239" s="10"/>
      <c r="CE239" s="10"/>
      <c r="CF239" s="10"/>
      <c r="CK239" s="74" t="s">
        <v>1690</v>
      </c>
      <c r="CQ239" s="71"/>
    </row>
    <row r="240" spans="2:95" s="70" customFormat="1" ht="24" customHeight="1">
      <c r="B240" s="54">
        <v>234</v>
      </c>
      <c r="C240" s="55" t="s">
        <v>19</v>
      </c>
      <c r="D240" s="56" t="s">
        <v>1155</v>
      </c>
      <c r="E240" s="56" t="s">
        <v>1156</v>
      </c>
      <c r="F240" s="57" t="str">
        <f>"SwcPS - "&amp;H240</f>
        <v>SwcPS - RP 9632605</v>
      </c>
      <c r="G240" s="58" t="s">
        <v>1157</v>
      </c>
      <c r="H240" s="57" t="s">
        <v>1163</v>
      </c>
      <c r="I240" s="57" t="s">
        <v>1159</v>
      </c>
      <c r="J240" s="57" t="s">
        <v>1160</v>
      </c>
      <c r="K240" s="59" t="s">
        <v>1161</v>
      </c>
      <c r="L240" s="60"/>
      <c r="M240" s="61"/>
      <c r="N240" s="62"/>
      <c r="O240" s="62"/>
      <c r="P240" s="63"/>
      <c r="Q240" s="64"/>
      <c r="R240" s="63"/>
      <c r="S240" s="62"/>
      <c r="T240" s="64">
        <v>37528</v>
      </c>
      <c r="U240" s="62"/>
      <c r="V240" s="66"/>
      <c r="W240" s="64">
        <v>37528</v>
      </c>
      <c r="X240" s="66" t="s">
        <v>14</v>
      </c>
      <c r="Y240" s="54" t="str">
        <f>IF($X240="","",VLOOKUP($X240,Variable!$AC$3:$AH$100,2,0))</f>
        <v>-</v>
      </c>
      <c r="Z240" s="54" t="str">
        <f>IF($X240="","",VLOOKUP($X240,Variable!$AC$3:$AH$100,3,0))</f>
        <v>-</v>
      </c>
      <c r="AA240" s="54" t="str">
        <f>IF($X240="","",VLOOKUP($X240,Variable!$AC$3:$AH$100,4,0))</f>
        <v>-</v>
      </c>
      <c r="AB240" s="54" t="str">
        <f>IF($X240="","",VLOOKUP($X240,Variable!$AC$3:$AH$100,5,0))</f>
        <v>-</v>
      </c>
      <c r="AC240" s="54" t="str">
        <f>IF($X240="","",VLOOKUP($X240,Variable!$AC$3:$AH$100,6,0))</f>
        <v>-</v>
      </c>
      <c r="AD240" s="109" t="s">
        <v>42</v>
      </c>
      <c r="AE240" s="54" t="str">
        <f t="shared" si="64"/>
        <v>กสป-ค.</v>
      </c>
      <c r="AF240" s="54" t="str">
        <f t="shared" si="65"/>
        <v>-</v>
      </c>
      <c r="AG240" s="54" t="str">
        <f t="shared" si="66"/>
        <v>กสป-ค.</v>
      </c>
      <c r="AH240" s="54" t="str">
        <f t="shared" si="67"/>
        <v>-</v>
      </c>
      <c r="AI240" s="54" t="str">
        <f t="shared" si="68"/>
        <v>อปฟ.</v>
      </c>
      <c r="AJ240" s="66" t="s">
        <v>42</v>
      </c>
      <c r="AK240" s="54" t="str">
        <f t="shared" si="69"/>
        <v>กสป-ค.</v>
      </c>
      <c r="AL240" s="54" t="str">
        <f t="shared" si="70"/>
        <v>-</v>
      </c>
      <c r="AM240" s="54" t="str">
        <f t="shared" si="71"/>
        <v>กสป-ค.</v>
      </c>
      <c r="AN240" s="54" t="str">
        <f t="shared" si="72"/>
        <v>-</v>
      </c>
      <c r="AO240" s="54" t="str">
        <f t="shared" si="73"/>
        <v>อปฟ.</v>
      </c>
      <c r="AP240" s="67" t="s">
        <v>1164</v>
      </c>
      <c r="AQ240" s="68">
        <f t="shared" ca="1" si="74"/>
        <v>10.693150684931506</v>
      </c>
      <c r="AR240" s="64"/>
      <c r="AS240" s="75"/>
      <c r="AT240" s="64"/>
      <c r="AY240" s="71"/>
      <c r="BC240" s="72"/>
      <c r="BD240" s="72"/>
      <c r="BE240" s="72"/>
      <c r="BL240" s="51"/>
      <c r="BM240" s="51"/>
      <c r="BY240" s="10"/>
      <c r="CB240" s="73"/>
      <c r="CC240" s="10"/>
      <c r="CE240" s="10"/>
      <c r="CF240" s="10"/>
      <c r="CK240" s="74" t="s">
        <v>1691</v>
      </c>
      <c r="CQ240" s="71"/>
    </row>
    <row r="241" spans="2:95" s="70" customFormat="1" ht="24" customHeight="1">
      <c r="B241" s="54">
        <v>235</v>
      </c>
      <c r="C241" s="55" t="s">
        <v>19</v>
      </c>
      <c r="D241" s="56" t="s">
        <v>1155</v>
      </c>
      <c r="E241" s="56" t="s">
        <v>1156</v>
      </c>
      <c r="F241" s="57" t="str">
        <f>"SwcPS - "&amp;H241</f>
        <v>SwcPS - RP 9632614</v>
      </c>
      <c r="G241" s="58" t="s">
        <v>1157</v>
      </c>
      <c r="H241" s="57" t="s">
        <v>1165</v>
      </c>
      <c r="I241" s="57" t="s">
        <v>1159</v>
      </c>
      <c r="J241" s="57" t="s">
        <v>1160</v>
      </c>
      <c r="K241" s="59" t="s">
        <v>1161</v>
      </c>
      <c r="L241" s="60"/>
      <c r="M241" s="61"/>
      <c r="N241" s="62"/>
      <c r="O241" s="62"/>
      <c r="P241" s="63"/>
      <c r="Q241" s="64"/>
      <c r="R241" s="63"/>
      <c r="S241" s="62"/>
      <c r="T241" s="64">
        <v>37528</v>
      </c>
      <c r="U241" s="62"/>
      <c r="V241" s="66"/>
      <c r="W241" s="64">
        <v>37528</v>
      </c>
      <c r="X241" s="66" t="s">
        <v>14</v>
      </c>
      <c r="Y241" s="54" t="str">
        <f>IF($X241="","",VLOOKUP($X241,Variable!$AC$3:$AH$100,2,0))</f>
        <v>-</v>
      </c>
      <c r="Z241" s="54" t="str">
        <f>IF($X241="","",VLOOKUP($X241,Variable!$AC$3:$AH$100,3,0))</f>
        <v>-</v>
      </c>
      <c r="AA241" s="54" t="str">
        <f>IF($X241="","",VLOOKUP($X241,Variable!$AC$3:$AH$100,4,0))</f>
        <v>-</v>
      </c>
      <c r="AB241" s="54" t="str">
        <f>IF($X241="","",VLOOKUP($X241,Variable!$AC$3:$AH$100,5,0))</f>
        <v>-</v>
      </c>
      <c r="AC241" s="54" t="str">
        <f>IF($X241="","",VLOOKUP($X241,Variable!$AC$3:$AH$100,6,0))</f>
        <v>-</v>
      </c>
      <c r="AD241" s="109" t="s">
        <v>42</v>
      </c>
      <c r="AE241" s="54" t="str">
        <f t="shared" si="64"/>
        <v>กสป-ค.</v>
      </c>
      <c r="AF241" s="54" t="str">
        <f t="shared" si="65"/>
        <v>-</v>
      </c>
      <c r="AG241" s="54" t="str">
        <f t="shared" si="66"/>
        <v>กสป-ค.</v>
      </c>
      <c r="AH241" s="54" t="str">
        <f t="shared" si="67"/>
        <v>-</v>
      </c>
      <c r="AI241" s="54" t="str">
        <f t="shared" si="68"/>
        <v>อปฟ.</v>
      </c>
      <c r="AJ241" s="66" t="s">
        <v>42</v>
      </c>
      <c r="AK241" s="54" t="str">
        <f t="shared" si="69"/>
        <v>กสป-ค.</v>
      </c>
      <c r="AL241" s="54" t="str">
        <f t="shared" si="70"/>
        <v>-</v>
      </c>
      <c r="AM241" s="54" t="str">
        <f t="shared" si="71"/>
        <v>กสป-ค.</v>
      </c>
      <c r="AN241" s="54" t="str">
        <f t="shared" si="72"/>
        <v>-</v>
      </c>
      <c r="AO241" s="54" t="str">
        <f t="shared" si="73"/>
        <v>อปฟ.</v>
      </c>
      <c r="AP241" s="67"/>
      <c r="AQ241" s="68">
        <f t="shared" ca="1" si="74"/>
        <v>10.693150684931506</v>
      </c>
      <c r="AR241" s="64"/>
      <c r="AS241" s="75"/>
      <c r="AT241" s="64"/>
      <c r="AY241" s="71"/>
      <c r="BC241" s="72"/>
      <c r="BD241" s="72"/>
      <c r="BE241" s="72"/>
      <c r="BL241" s="51"/>
      <c r="BM241" s="51"/>
      <c r="BY241" s="10"/>
      <c r="CB241" s="73"/>
      <c r="CC241" s="10"/>
      <c r="CE241" s="10"/>
      <c r="CF241" s="10"/>
      <c r="CK241" s="74" t="s">
        <v>1692</v>
      </c>
      <c r="CQ241" s="71"/>
    </row>
    <row r="242" spans="2:95" s="70" customFormat="1" ht="24" customHeight="1">
      <c r="B242" s="54">
        <v>236</v>
      </c>
      <c r="C242" s="55" t="s">
        <v>19</v>
      </c>
      <c r="D242" s="56" t="s">
        <v>1155</v>
      </c>
      <c r="E242" s="56" t="s">
        <v>1156</v>
      </c>
      <c r="F242" s="57" t="str">
        <f>"SwcPS - "&amp;H242</f>
        <v>SwcPS - RP 9632809</v>
      </c>
      <c r="G242" s="58" t="s">
        <v>1157</v>
      </c>
      <c r="H242" s="57" t="s">
        <v>1166</v>
      </c>
      <c r="I242" s="57" t="s">
        <v>1159</v>
      </c>
      <c r="J242" s="57" t="s">
        <v>1160</v>
      </c>
      <c r="K242" s="59" t="s">
        <v>1161</v>
      </c>
      <c r="L242" s="60"/>
      <c r="M242" s="61"/>
      <c r="N242" s="62"/>
      <c r="O242" s="62"/>
      <c r="P242" s="63"/>
      <c r="Q242" s="64"/>
      <c r="R242" s="63"/>
      <c r="S242" s="62"/>
      <c r="T242" s="64">
        <v>37528</v>
      </c>
      <c r="U242" s="62"/>
      <c r="V242" s="66"/>
      <c r="W242" s="64">
        <v>37528</v>
      </c>
      <c r="X242" s="66" t="s">
        <v>14</v>
      </c>
      <c r="Y242" s="54" t="str">
        <f>IF($X242="","",VLOOKUP($X242,Variable!$AC$3:$AH$100,2,0))</f>
        <v>-</v>
      </c>
      <c r="Z242" s="54" t="str">
        <f>IF($X242="","",VLOOKUP($X242,Variable!$AC$3:$AH$100,3,0))</f>
        <v>-</v>
      </c>
      <c r="AA242" s="54" t="str">
        <f>IF($X242="","",VLOOKUP($X242,Variable!$AC$3:$AH$100,4,0))</f>
        <v>-</v>
      </c>
      <c r="AB242" s="54" t="str">
        <f>IF($X242="","",VLOOKUP($X242,Variable!$AC$3:$AH$100,5,0))</f>
        <v>-</v>
      </c>
      <c r="AC242" s="54" t="str">
        <f>IF($X242="","",VLOOKUP($X242,Variable!$AC$3:$AH$100,6,0))</f>
        <v>-</v>
      </c>
      <c r="AD242" s="109" t="s">
        <v>42</v>
      </c>
      <c r="AE242" s="54" t="str">
        <f t="shared" si="64"/>
        <v>กสป-ค.</v>
      </c>
      <c r="AF242" s="54" t="str">
        <f t="shared" si="65"/>
        <v>-</v>
      </c>
      <c r="AG242" s="54" t="str">
        <f t="shared" si="66"/>
        <v>กสป-ค.</v>
      </c>
      <c r="AH242" s="54" t="str">
        <f t="shared" si="67"/>
        <v>-</v>
      </c>
      <c r="AI242" s="54" t="str">
        <f t="shared" si="68"/>
        <v>อปฟ.</v>
      </c>
      <c r="AJ242" s="66" t="s">
        <v>42</v>
      </c>
      <c r="AK242" s="54" t="str">
        <f t="shared" si="69"/>
        <v>กสป-ค.</v>
      </c>
      <c r="AL242" s="54" t="str">
        <f t="shared" si="70"/>
        <v>-</v>
      </c>
      <c r="AM242" s="54" t="str">
        <f t="shared" si="71"/>
        <v>กสป-ค.</v>
      </c>
      <c r="AN242" s="54" t="str">
        <f t="shared" si="72"/>
        <v>-</v>
      </c>
      <c r="AO242" s="54" t="str">
        <f t="shared" si="73"/>
        <v>อปฟ.</v>
      </c>
      <c r="AP242" s="67" t="s">
        <v>1164</v>
      </c>
      <c r="AQ242" s="68">
        <f t="shared" ca="1" si="74"/>
        <v>10.693150684931506</v>
      </c>
      <c r="AR242" s="64"/>
      <c r="AS242" s="75"/>
      <c r="AT242" s="64"/>
      <c r="AY242" s="71"/>
      <c r="BC242" s="72"/>
      <c r="BD242" s="72"/>
      <c r="BE242" s="72"/>
      <c r="BL242" s="51"/>
      <c r="BM242" s="51"/>
      <c r="CB242" s="73"/>
      <c r="CC242" s="10"/>
      <c r="CE242" s="10"/>
      <c r="CF242" s="10"/>
      <c r="CK242" s="74" t="s">
        <v>1583</v>
      </c>
      <c r="CQ242" s="71"/>
    </row>
    <row r="243" spans="2:95" s="70" customFormat="1" ht="24" customHeight="1">
      <c r="B243" s="54">
        <v>237</v>
      </c>
      <c r="C243" s="55" t="s">
        <v>19</v>
      </c>
      <c r="D243" s="56" t="s">
        <v>1155</v>
      </c>
      <c r="E243" s="56" t="s">
        <v>1167</v>
      </c>
      <c r="F243" s="57" t="str">
        <f t="shared" ref="F243:F262" si="75">"IDC - "&amp;H243</f>
        <v>IDC - L9686136</v>
      </c>
      <c r="G243" s="58" t="s">
        <v>1168</v>
      </c>
      <c r="H243" s="57" t="s">
        <v>1169</v>
      </c>
      <c r="I243" s="57" t="s">
        <v>1170</v>
      </c>
      <c r="J243" s="57" t="s">
        <v>1171</v>
      </c>
      <c r="K243" s="59" t="s">
        <v>1172</v>
      </c>
      <c r="L243" s="60"/>
      <c r="M243" s="61"/>
      <c r="N243" s="62"/>
      <c r="O243" s="62"/>
      <c r="P243" s="63"/>
      <c r="Q243" s="64"/>
      <c r="R243" s="63"/>
      <c r="S243" s="62"/>
      <c r="T243" s="64">
        <v>37528</v>
      </c>
      <c r="U243" s="62"/>
      <c r="V243" s="66"/>
      <c r="W243" s="64">
        <v>37528</v>
      </c>
      <c r="X243" s="66" t="s">
        <v>14</v>
      </c>
      <c r="Y243" s="54" t="str">
        <f>IF($X243="","",VLOOKUP($X243,Variable!$AC$3:$AH$100,2,0))</f>
        <v>-</v>
      </c>
      <c r="Z243" s="54" t="str">
        <f>IF($X243="","",VLOOKUP($X243,Variable!$AC$3:$AH$100,3,0))</f>
        <v>-</v>
      </c>
      <c r="AA243" s="54" t="str">
        <f>IF($X243="","",VLOOKUP($X243,Variable!$AC$3:$AH$100,4,0))</f>
        <v>-</v>
      </c>
      <c r="AB243" s="54" t="str">
        <f>IF($X243="","",VLOOKUP($X243,Variable!$AC$3:$AH$100,5,0))</f>
        <v>-</v>
      </c>
      <c r="AC243" s="54" t="str">
        <f>IF($X243="","",VLOOKUP($X243,Variable!$AC$3:$AH$100,6,0))</f>
        <v>-</v>
      </c>
      <c r="AD243" s="109" t="s">
        <v>42</v>
      </c>
      <c r="AE243" s="54" t="str">
        <f t="shared" si="64"/>
        <v>กสป-ค.</v>
      </c>
      <c r="AF243" s="54" t="str">
        <f t="shared" si="65"/>
        <v>-</v>
      </c>
      <c r="AG243" s="54" t="str">
        <f t="shared" si="66"/>
        <v>กสป-ค.</v>
      </c>
      <c r="AH243" s="54" t="str">
        <f t="shared" si="67"/>
        <v>-</v>
      </c>
      <c r="AI243" s="54" t="str">
        <f t="shared" si="68"/>
        <v>อปฟ.</v>
      </c>
      <c r="AJ243" s="66" t="s">
        <v>42</v>
      </c>
      <c r="AK243" s="54" t="str">
        <f t="shared" si="69"/>
        <v>กสป-ค.</v>
      </c>
      <c r="AL243" s="54" t="str">
        <f t="shared" si="70"/>
        <v>-</v>
      </c>
      <c r="AM243" s="54" t="str">
        <f t="shared" si="71"/>
        <v>กสป-ค.</v>
      </c>
      <c r="AN243" s="54" t="str">
        <f t="shared" si="72"/>
        <v>-</v>
      </c>
      <c r="AO243" s="54" t="str">
        <f t="shared" si="73"/>
        <v>อปฟ.</v>
      </c>
      <c r="AP243" s="67" t="s">
        <v>1173</v>
      </c>
      <c r="AQ243" s="68">
        <f t="shared" ca="1" si="74"/>
        <v>10.693150684931506</v>
      </c>
      <c r="AR243" s="64"/>
      <c r="AS243" s="75"/>
      <c r="AT243" s="64"/>
      <c r="AY243" s="71"/>
      <c r="BC243" s="72"/>
      <c r="BD243" s="72"/>
      <c r="BE243" s="72"/>
      <c r="BL243" s="51"/>
      <c r="BM243" s="51"/>
      <c r="BY243" s="10"/>
      <c r="CA243" s="88"/>
      <c r="CB243" s="73"/>
      <c r="CC243" s="10"/>
      <c r="CE243" s="10"/>
      <c r="CF243" s="10"/>
      <c r="CK243" s="74" t="s">
        <v>1584</v>
      </c>
      <c r="CQ243" s="71"/>
    </row>
    <row r="244" spans="2:95" s="70" customFormat="1" ht="24" customHeight="1">
      <c r="B244" s="54">
        <v>238</v>
      </c>
      <c r="C244" s="55" t="s">
        <v>19</v>
      </c>
      <c r="D244" s="56" t="s">
        <v>1155</v>
      </c>
      <c r="E244" s="56" t="s">
        <v>1167</v>
      </c>
      <c r="F244" s="57" t="str">
        <f t="shared" si="75"/>
        <v>IDC - L9686070</v>
      </c>
      <c r="G244" s="58" t="s">
        <v>1168</v>
      </c>
      <c r="H244" s="57" t="s">
        <v>1174</v>
      </c>
      <c r="I244" s="57" t="s">
        <v>1170</v>
      </c>
      <c r="J244" s="57" t="s">
        <v>1171</v>
      </c>
      <c r="K244" s="59" t="s">
        <v>1172</v>
      </c>
      <c r="L244" s="60"/>
      <c r="M244" s="61"/>
      <c r="N244" s="62"/>
      <c r="O244" s="62"/>
      <c r="P244" s="63"/>
      <c r="Q244" s="64"/>
      <c r="R244" s="63"/>
      <c r="S244" s="62"/>
      <c r="T244" s="64">
        <v>37528</v>
      </c>
      <c r="U244" s="62"/>
      <c r="V244" s="66"/>
      <c r="W244" s="64">
        <v>37528</v>
      </c>
      <c r="X244" s="66" t="s">
        <v>14</v>
      </c>
      <c r="Y244" s="54" t="str">
        <f>IF($X244="","",VLOOKUP($X244,Variable!$AC$3:$AH$100,2,0))</f>
        <v>-</v>
      </c>
      <c r="Z244" s="54" t="str">
        <f>IF($X244="","",VLOOKUP($X244,Variable!$AC$3:$AH$100,3,0))</f>
        <v>-</v>
      </c>
      <c r="AA244" s="54" t="str">
        <f>IF($X244="","",VLOOKUP($X244,Variable!$AC$3:$AH$100,4,0))</f>
        <v>-</v>
      </c>
      <c r="AB244" s="54" t="str">
        <f>IF($X244="","",VLOOKUP($X244,Variable!$AC$3:$AH$100,5,0))</f>
        <v>-</v>
      </c>
      <c r="AC244" s="54" t="str">
        <f>IF($X244="","",VLOOKUP($X244,Variable!$AC$3:$AH$100,6,0))</f>
        <v>-</v>
      </c>
      <c r="AD244" s="109" t="s">
        <v>42</v>
      </c>
      <c r="AE244" s="54" t="str">
        <f t="shared" si="64"/>
        <v>กสป-ค.</v>
      </c>
      <c r="AF244" s="54" t="str">
        <f t="shared" si="65"/>
        <v>-</v>
      </c>
      <c r="AG244" s="54" t="str">
        <f t="shared" si="66"/>
        <v>กสป-ค.</v>
      </c>
      <c r="AH244" s="54" t="str">
        <f t="shared" si="67"/>
        <v>-</v>
      </c>
      <c r="AI244" s="54" t="str">
        <f t="shared" si="68"/>
        <v>อปฟ.</v>
      </c>
      <c r="AJ244" s="66" t="s">
        <v>42</v>
      </c>
      <c r="AK244" s="54" t="str">
        <f t="shared" si="69"/>
        <v>กสป-ค.</v>
      </c>
      <c r="AL244" s="54" t="str">
        <f t="shared" si="70"/>
        <v>-</v>
      </c>
      <c r="AM244" s="54" t="str">
        <f t="shared" si="71"/>
        <v>กสป-ค.</v>
      </c>
      <c r="AN244" s="54" t="str">
        <f t="shared" si="72"/>
        <v>-</v>
      </c>
      <c r="AO244" s="54" t="str">
        <f t="shared" si="73"/>
        <v>อปฟ.</v>
      </c>
      <c r="AP244" s="67" t="s">
        <v>1173</v>
      </c>
      <c r="AQ244" s="68">
        <f t="shared" ca="1" si="74"/>
        <v>10.693150684931506</v>
      </c>
      <c r="AR244" s="64"/>
      <c r="AS244" s="75"/>
      <c r="AT244" s="64"/>
      <c r="AY244" s="71"/>
      <c r="BC244" s="72"/>
      <c r="BD244" s="72"/>
      <c r="BE244" s="72"/>
      <c r="BL244" s="51"/>
      <c r="BM244" s="51"/>
      <c r="BY244" s="10"/>
      <c r="CB244" s="73"/>
      <c r="CC244" s="10"/>
      <c r="CE244" s="10"/>
      <c r="CF244" s="10"/>
      <c r="CK244" s="74" t="s">
        <v>1585</v>
      </c>
      <c r="CQ244" s="71"/>
    </row>
    <row r="245" spans="2:95" s="70" customFormat="1" ht="24" customHeight="1">
      <c r="B245" s="54">
        <v>239</v>
      </c>
      <c r="C245" s="55" t="s">
        <v>19</v>
      </c>
      <c r="D245" s="56" t="s">
        <v>1155</v>
      </c>
      <c r="E245" s="56" t="s">
        <v>1167</v>
      </c>
      <c r="F245" s="57" t="str">
        <f t="shared" si="75"/>
        <v>IDC - L9686056</v>
      </c>
      <c r="G245" s="58" t="s">
        <v>1168</v>
      </c>
      <c r="H245" s="57" t="s">
        <v>1175</v>
      </c>
      <c r="I245" s="57" t="s">
        <v>1170</v>
      </c>
      <c r="J245" s="57" t="s">
        <v>1171</v>
      </c>
      <c r="K245" s="59" t="s">
        <v>1172</v>
      </c>
      <c r="L245" s="60"/>
      <c r="M245" s="61"/>
      <c r="N245" s="62"/>
      <c r="O245" s="62"/>
      <c r="P245" s="63"/>
      <c r="Q245" s="64"/>
      <c r="R245" s="63"/>
      <c r="S245" s="62"/>
      <c r="T245" s="64">
        <v>37528</v>
      </c>
      <c r="U245" s="62"/>
      <c r="V245" s="66"/>
      <c r="W245" s="64">
        <v>37528</v>
      </c>
      <c r="X245" s="66" t="s">
        <v>14</v>
      </c>
      <c r="Y245" s="54" t="str">
        <f>IF($X245="","",VLOOKUP($X245,Variable!$AC$3:$AH$100,2,0))</f>
        <v>-</v>
      </c>
      <c r="Z245" s="54" t="str">
        <f>IF($X245="","",VLOOKUP($X245,Variable!$AC$3:$AH$100,3,0))</f>
        <v>-</v>
      </c>
      <c r="AA245" s="54" t="str">
        <f>IF($X245="","",VLOOKUP($X245,Variable!$AC$3:$AH$100,4,0))</f>
        <v>-</v>
      </c>
      <c r="AB245" s="54" t="str">
        <f>IF($X245="","",VLOOKUP($X245,Variable!$AC$3:$AH$100,5,0))</f>
        <v>-</v>
      </c>
      <c r="AC245" s="54" t="str">
        <f>IF($X245="","",VLOOKUP($X245,Variable!$AC$3:$AH$100,6,0))</f>
        <v>-</v>
      </c>
      <c r="AD245" s="109" t="s">
        <v>42</v>
      </c>
      <c r="AE245" s="54" t="str">
        <f t="shared" si="64"/>
        <v>กสป-ค.</v>
      </c>
      <c r="AF245" s="54" t="str">
        <f t="shared" si="65"/>
        <v>-</v>
      </c>
      <c r="AG245" s="54" t="str">
        <f t="shared" si="66"/>
        <v>กสป-ค.</v>
      </c>
      <c r="AH245" s="54" t="str">
        <f t="shared" si="67"/>
        <v>-</v>
      </c>
      <c r="AI245" s="54" t="str">
        <f t="shared" si="68"/>
        <v>อปฟ.</v>
      </c>
      <c r="AJ245" s="66" t="s">
        <v>42</v>
      </c>
      <c r="AK245" s="54" t="str">
        <f t="shared" si="69"/>
        <v>กสป-ค.</v>
      </c>
      <c r="AL245" s="54" t="str">
        <f t="shared" si="70"/>
        <v>-</v>
      </c>
      <c r="AM245" s="54" t="str">
        <f t="shared" si="71"/>
        <v>กสป-ค.</v>
      </c>
      <c r="AN245" s="54" t="str">
        <f t="shared" si="72"/>
        <v>-</v>
      </c>
      <c r="AO245" s="54" t="str">
        <f t="shared" si="73"/>
        <v>อปฟ.</v>
      </c>
      <c r="AP245" s="67"/>
      <c r="AQ245" s="68">
        <f t="shared" ca="1" si="74"/>
        <v>10.693150684931506</v>
      </c>
      <c r="AR245" s="64"/>
      <c r="AS245" s="75"/>
      <c r="AT245" s="64"/>
      <c r="AY245" s="71"/>
      <c r="BC245" s="72"/>
      <c r="BD245" s="72"/>
      <c r="BE245" s="72"/>
      <c r="BL245" s="51"/>
      <c r="BM245" s="51"/>
      <c r="BY245" s="10"/>
      <c r="CB245" s="73"/>
      <c r="CC245" s="10"/>
      <c r="CE245" s="10"/>
      <c r="CF245" s="10"/>
      <c r="CK245" s="74" t="s">
        <v>1586</v>
      </c>
      <c r="CQ245" s="71"/>
    </row>
    <row r="246" spans="2:95" s="70" customFormat="1" ht="24" customHeight="1">
      <c r="B246" s="54">
        <v>240</v>
      </c>
      <c r="C246" s="55" t="s">
        <v>19</v>
      </c>
      <c r="D246" s="56" t="s">
        <v>1155</v>
      </c>
      <c r="E246" s="56" t="s">
        <v>1167</v>
      </c>
      <c r="F246" s="57" t="str">
        <f t="shared" si="75"/>
        <v>IDC - L9686143</v>
      </c>
      <c r="G246" s="58" t="s">
        <v>1168</v>
      </c>
      <c r="H246" s="57" t="s">
        <v>1176</v>
      </c>
      <c r="I246" s="57" t="s">
        <v>1170</v>
      </c>
      <c r="J246" s="57" t="s">
        <v>1171</v>
      </c>
      <c r="K246" s="59" t="s">
        <v>1172</v>
      </c>
      <c r="L246" s="60"/>
      <c r="M246" s="61"/>
      <c r="N246" s="62"/>
      <c r="O246" s="62"/>
      <c r="P246" s="63"/>
      <c r="Q246" s="64"/>
      <c r="R246" s="63"/>
      <c r="S246" s="62"/>
      <c r="T246" s="64">
        <v>37528</v>
      </c>
      <c r="U246" s="62"/>
      <c r="V246" s="66"/>
      <c r="W246" s="64">
        <v>37528</v>
      </c>
      <c r="X246" s="66" t="s">
        <v>14</v>
      </c>
      <c r="Y246" s="54" t="str">
        <f>IF($X246="","",VLOOKUP($X246,Variable!$AC$3:$AH$100,2,0))</f>
        <v>-</v>
      </c>
      <c r="Z246" s="54" t="str">
        <f>IF($X246="","",VLOOKUP($X246,Variable!$AC$3:$AH$100,3,0))</f>
        <v>-</v>
      </c>
      <c r="AA246" s="54" t="str">
        <f>IF($X246="","",VLOOKUP($X246,Variable!$AC$3:$AH$100,4,0))</f>
        <v>-</v>
      </c>
      <c r="AB246" s="54" t="str">
        <f>IF($X246="","",VLOOKUP($X246,Variable!$AC$3:$AH$100,5,0))</f>
        <v>-</v>
      </c>
      <c r="AC246" s="54" t="str">
        <f>IF($X246="","",VLOOKUP($X246,Variable!$AC$3:$AH$100,6,0))</f>
        <v>-</v>
      </c>
      <c r="AD246" s="109" t="s">
        <v>42</v>
      </c>
      <c r="AE246" s="54" t="str">
        <f t="shared" si="64"/>
        <v>กสป-ค.</v>
      </c>
      <c r="AF246" s="54" t="str">
        <f t="shared" si="65"/>
        <v>-</v>
      </c>
      <c r="AG246" s="54" t="str">
        <f t="shared" si="66"/>
        <v>กสป-ค.</v>
      </c>
      <c r="AH246" s="54" t="str">
        <f t="shared" si="67"/>
        <v>-</v>
      </c>
      <c r="AI246" s="54" t="str">
        <f t="shared" si="68"/>
        <v>อปฟ.</v>
      </c>
      <c r="AJ246" s="66" t="s">
        <v>42</v>
      </c>
      <c r="AK246" s="54" t="str">
        <f t="shared" si="69"/>
        <v>กสป-ค.</v>
      </c>
      <c r="AL246" s="54" t="str">
        <f t="shared" si="70"/>
        <v>-</v>
      </c>
      <c r="AM246" s="54" t="str">
        <f t="shared" si="71"/>
        <v>กสป-ค.</v>
      </c>
      <c r="AN246" s="54" t="str">
        <f t="shared" si="72"/>
        <v>-</v>
      </c>
      <c r="AO246" s="54" t="str">
        <f t="shared" si="73"/>
        <v>อปฟ.</v>
      </c>
      <c r="AP246" s="67"/>
      <c r="AQ246" s="68">
        <f t="shared" ca="1" si="74"/>
        <v>10.693150684931506</v>
      </c>
      <c r="AR246" s="64"/>
      <c r="AS246" s="75"/>
      <c r="AT246" s="64"/>
      <c r="AY246" s="71"/>
      <c r="BC246" s="72"/>
      <c r="BD246" s="72"/>
      <c r="BE246" s="72"/>
      <c r="BL246" s="51"/>
      <c r="BM246" s="51"/>
      <c r="BY246" s="10"/>
      <c r="CB246" s="73"/>
      <c r="CC246" s="10"/>
      <c r="CE246" s="10"/>
      <c r="CF246" s="10"/>
      <c r="CK246" s="74" t="s">
        <v>1587</v>
      </c>
      <c r="CQ246" s="71"/>
    </row>
    <row r="247" spans="2:95" s="70" customFormat="1" ht="24" customHeight="1">
      <c r="B247" s="54">
        <v>241</v>
      </c>
      <c r="C247" s="55" t="s">
        <v>19</v>
      </c>
      <c r="D247" s="56" t="s">
        <v>1155</v>
      </c>
      <c r="E247" s="56" t="s">
        <v>1167</v>
      </c>
      <c r="F247" s="57" t="str">
        <f t="shared" si="75"/>
        <v>IDC - L9686065</v>
      </c>
      <c r="G247" s="58" t="s">
        <v>1168</v>
      </c>
      <c r="H247" s="57" t="s">
        <v>1177</v>
      </c>
      <c r="I247" s="57" t="s">
        <v>1170</v>
      </c>
      <c r="J247" s="57" t="s">
        <v>1171</v>
      </c>
      <c r="K247" s="59" t="s">
        <v>1172</v>
      </c>
      <c r="L247" s="60"/>
      <c r="M247" s="61"/>
      <c r="N247" s="62"/>
      <c r="O247" s="62"/>
      <c r="P247" s="63"/>
      <c r="Q247" s="64"/>
      <c r="R247" s="63"/>
      <c r="S247" s="62"/>
      <c r="T247" s="64">
        <v>37528</v>
      </c>
      <c r="U247" s="62"/>
      <c r="V247" s="66"/>
      <c r="W247" s="64">
        <v>37528</v>
      </c>
      <c r="X247" s="66" t="s">
        <v>14</v>
      </c>
      <c r="Y247" s="54" t="str">
        <f>IF($X247="","",VLOOKUP($X247,Variable!$AC$3:$AH$100,2,0))</f>
        <v>-</v>
      </c>
      <c r="Z247" s="54" t="str">
        <f>IF($X247="","",VLOOKUP($X247,Variable!$AC$3:$AH$100,3,0))</f>
        <v>-</v>
      </c>
      <c r="AA247" s="54" t="str">
        <f>IF($X247="","",VLOOKUP($X247,Variable!$AC$3:$AH$100,4,0))</f>
        <v>-</v>
      </c>
      <c r="AB247" s="54" t="str">
        <f>IF($X247="","",VLOOKUP($X247,Variable!$AC$3:$AH$100,5,0))</f>
        <v>-</v>
      </c>
      <c r="AC247" s="54" t="str">
        <f>IF($X247="","",VLOOKUP($X247,Variable!$AC$3:$AH$100,6,0))</f>
        <v>-</v>
      </c>
      <c r="AD247" s="109" t="s">
        <v>42</v>
      </c>
      <c r="AE247" s="54" t="str">
        <f t="shared" si="64"/>
        <v>กสป-ค.</v>
      </c>
      <c r="AF247" s="54" t="str">
        <f t="shared" si="65"/>
        <v>-</v>
      </c>
      <c r="AG247" s="54" t="str">
        <f t="shared" si="66"/>
        <v>กสป-ค.</v>
      </c>
      <c r="AH247" s="54" t="str">
        <f t="shared" si="67"/>
        <v>-</v>
      </c>
      <c r="AI247" s="54" t="str">
        <f t="shared" si="68"/>
        <v>อปฟ.</v>
      </c>
      <c r="AJ247" s="66" t="s">
        <v>42</v>
      </c>
      <c r="AK247" s="54" t="str">
        <f t="shared" si="69"/>
        <v>กสป-ค.</v>
      </c>
      <c r="AL247" s="54" t="str">
        <f t="shared" si="70"/>
        <v>-</v>
      </c>
      <c r="AM247" s="54" t="str">
        <f t="shared" si="71"/>
        <v>กสป-ค.</v>
      </c>
      <c r="AN247" s="54" t="str">
        <f t="shared" si="72"/>
        <v>-</v>
      </c>
      <c r="AO247" s="54" t="str">
        <f t="shared" si="73"/>
        <v>อปฟ.</v>
      </c>
      <c r="AP247" s="67"/>
      <c r="AQ247" s="68">
        <f t="shared" ca="1" si="74"/>
        <v>10.693150684931506</v>
      </c>
      <c r="AR247" s="64"/>
      <c r="AS247" s="75"/>
      <c r="AT247" s="64"/>
      <c r="AY247" s="71"/>
      <c r="BC247" s="72"/>
      <c r="BD247" s="72"/>
      <c r="BE247" s="72"/>
      <c r="BL247" s="51"/>
      <c r="BM247" s="51"/>
      <c r="BY247" s="10"/>
      <c r="CB247" s="73"/>
      <c r="CC247" s="10"/>
      <c r="CE247" s="10"/>
      <c r="CF247" s="10"/>
      <c r="CK247" s="74" t="s">
        <v>1588</v>
      </c>
      <c r="CQ247" s="71"/>
    </row>
    <row r="248" spans="2:95" s="70" customFormat="1" ht="24" customHeight="1">
      <c r="B248" s="54">
        <v>242</v>
      </c>
      <c r="C248" s="55" t="s">
        <v>19</v>
      </c>
      <c r="D248" s="56" t="s">
        <v>1155</v>
      </c>
      <c r="E248" s="56" t="s">
        <v>1178</v>
      </c>
      <c r="F248" s="57" t="str">
        <f t="shared" si="75"/>
        <v>IDC - M 9685877</v>
      </c>
      <c r="G248" s="58" t="s">
        <v>1179</v>
      </c>
      <c r="H248" s="57" t="s">
        <v>1180</v>
      </c>
      <c r="I248" s="57" t="s">
        <v>1170</v>
      </c>
      <c r="J248" s="57" t="s">
        <v>1181</v>
      </c>
      <c r="K248" s="59" t="s">
        <v>1182</v>
      </c>
      <c r="L248" s="60"/>
      <c r="M248" s="61"/>
      <c r="N248" s="62"/>
      <c r="O248" s="62"/>
      <c r="P248" s="63"/>
      <c r="Q248" s="64"/>
      <c r="R248" s="63"/>
      <c r="S248" s="62"/>
      <c r="T248" s="64">
        <v>37528</v>
      </c>
      <c r="U248" s="62"/>
      <c r="V248" s="66"/>
      <c r="W248" s="64">
        <v>37528</v>
      </c>
      <c r="X248" s="66" t="s">
        <v>14</v>
      </c>
      <c r="Y248" s="54" t="str">
        <f>IF($X248="","",VLOOKUP($X248,Variable!$AC$3:$AH$100,2,0))</f>
        <v>-</v>
      </c>
      <c r="Z248" s="54" t="str">
        <f>IF($X248="","",VLOOKUP($X248,Variable!$AC$3:$AH$100,3,0))</f>
        <v>-</v>
      </c>
      <c r="AA248" s="54" t="str">
        <f>IF($X248="","",VLOOKUP($X248,Variable!$AC$3:$AH$100,4,0))</f>
        <v>-</v>
      </c>
      <c r="AB248" s="54" t="str">
        <f>IF($X248="","",VLOOKUP($X248,Variable!$AC$3:$AH$100,5,0))</f>
        <v>-</v>
      </c>
      <c r="AC248" s="54" t="str">
        <f>IF($X248="","",VLOOKUP($X248,Variable!$AC$3:$AH$100,6,0))</f>
        <v>-</v>
      </c>
      <c r="AD248" s="109" t="s">
        <v>42</v>
      </c>
      <c r="AE248" s="54" t="str">
        <f t="shared" si="64"/>
        <v>กสป-ค.</v>
      </c>
      <c r="AF248" s="54" t="str">
        <f t="shared" si="65"/>
        <v>-</v>
      </c>
      <c r="AG248" s="54" t="str">
        <f t="shared" si="66"/>
        <v>กสป-ค.</v>
      </c>
      <c r="AH248" s="54" t="str">
        <f t="shared" si="67"/>
        <v>-</v>
      </c>
      <c r="AI248" s="54" t="str">
        <f t="shared" si="68"/>
        <v>อปฟ.</v>
      </c>
      <c r="AJ248" s="66" t="s">
        <v>42</v>
      </c>
      <c r="AK248" s="54" t="str">
        <f t="shared" si="69"/>
        <v>กสป-ค.</v>
      </c>
      <c r="AL248" s="54" t="str">
        <f t="shared" si="70"/>
        <v>-</v>
      </c>
      <c r="AM248" s="54" t="str">
        <f t="shared" si="71"/>
        <v>กสป-ค.</v>
      </c>
      <c r="AN248" s="54" t="str">
        <f t="shared" si="72"/>
        <v>-</v>
      </c>
      <c r="AO248" s="54" t="str">
        <f t="shared" si="73"/>
        <v>อปฟ.</v>
      </c>
      <c r="AP248" s="67"/>
      <c r="AQ248" s="68">
        <f t="shared" ca="1" si="74"/>
        <v>10.693150684931506</v>
      </c>
      <c r="AR248" s="64"/>
      <c r="AS248" s="75"/>
      <c r="AT248" s="64"/>
      <c r="AY248" s="71"/>
      <c r="BC248" s="72"/>
      <c r="BD248" s="72"/>
      <c r="BE248" s="72"/>
      <c r="BL248" s="51"/>
      <c r="BM248" s="51"/>
      <c r="CB248" s="73"/>
      <c r="CC248" s="10"/>
      <c r="CE248" s="10"/>
      <c r="CF248" s="10"/>
      <c r="CK248" s="74" t="s">
        <v>1589</v>
      </c>
      <c r="CQ248" s="71"/>
    </row>
    <row r="249" spans="2:95" s="70" customFormat="1" ht="24" customHeight="1">
      <c r="B249" s="54">
        <v>243</v>
      </c>
      <c r="C249" s="55" t="s">
        <v>19</v>
      </c>
      <c r="D249" s="56" t="s">
        <v>1155</v>
      </c>
      <c r="E249" s="56" t="s">
        <v>1178</v>
      </c>
      <c r="F249" s="57" t="str">
        <f t="shared" si="75"/>
        <v>IDC - M 9685873</v>
      </c>
      <c r="G249" s="58" t="s">
        <v>1179</v>
      </c>
      <c r="H249" s="57" t="s">
        <v>1183</v>
      </c>
      <c r="I249" s="57" t="s">
        <v>1170</v>
      </c>
      <c r="J249" s="57" t="s">
        <v>1181</v>
      </c>
      <c r="K249" s="59" t="s">
        <v>1182</v>
      </c>
      <c r="L249" s="60"/>
      <c r="M249" s="61"/>
      <c r="N249" s="62"/>
      <c r="O249" s="62"/>
      <c r="P249" s="63"/>
      <c r="Q249" s="64"/>
      <c r="R249" s="63"/>
      <c r="S249" s="62"/>
      <c r="T249" s="64">
        <v>37528</v>
      </c>
      <c r="U249" s="62"/>
      <c r="V249" s="66"/>
      <c r="W249" s="64">
        <v>37528</v>
      </c>
      <c r="X249" s="66" t="s">
        <v>14</v>
      </c>
      <c r="Y249" s="54" t="str">
        <f>IF($X249="","",VLOOKUP($X249,Variable!$AC$3:$AH$100,2,0))</f>
        <v>-</v>
      </c>
      <c r="Z249" s="54" t="str">
        <f>IF($X249="","",VLOOKUP($X249,Variable!$AC$3:$AH$100,3,0))</f>
        <v>-</v>
      </c>
      <c r="AA249" s="54" t="str">
        <f>IF($X249="","",VLOOKUP($X249,Variable!$AC$3:$AH$100,4,0))</f>
        <v>-</v>
      </c>
      <c r="AB249" s="54" t="str">
        <f>IF($X249="","",VLOOKUP($X249,Variable!$AC$3:$AH$100,5,0))</f>
        <v>-</v>
      </c>
      <c r="AC249" s="54" t="str">
        <f>IF($X249="","",VLOOKUP($X249,Variable!$AC$3:$AH$100,6,0))</f>
        <v>-</v>
      </c>
      <c r="AD249" s="109" t="s">
        <v>42</v>
      </c>
      <c r="AE249" s="54" t="str">
        <f t="shared" si="64"/>
        <v>กสป-ค.</v>
      </c>
      <c r="AF249" s="54" t="str">
        <f t="shared" si="65"/>
        <v>-</v>
      </c>
      <c r="AG249" s="54" t="str">
        <f t="shared" si="66"/>
        <v>กสป-ค.</v>
      </c>
      <c r="AH249" s="54" t="str">
        <f t="shared" si="67"/>
        <v>-</v>
      </c>
      <c r="AI249" s="54" t="str">
        <f t="shared" si="68"/>
        <v>อปฟ.</v>
      </c>
      <c r="AJ249" s="66" t="s">
        <v>42</v>
      </c>
      <c r="AK249" s="54" t="str">
        <f t="shared" si="69"/>
        <v>กสป-ค.</v>
      </c>
      <c r="AL249" s="54" t="str">
        <f t="shared" si="70"/>
        <v>-</v>
      </c>
      <c r="AM249" s="54" t="str">
        <f t="shared" si="71"/>
        <v>กสป-ค.</v>
      </c>
      <c r="AN249" s="54" t="str">
        <f t="shared" si="72"/>
        <v>-</v>
      </c>
      <c r="AO249" s="54" t="str">
        <f t="shared" si="73"/>
        <v>อปฟ.</v>
      </c>
      <c r="AP249" s="67"/>
      <c r="AQ249" s="68">
        <f t="shared" ca="1" si="74"/>
        <v>10.693150684931506</v>
      </c>
      <c r="AR249" s="64"/>
      <c r="AS249" s="75"/>
      <c r="AT249" s="64"/>
      <c r="AY249" s="71"/>
      <c r="BC249" s="72"/>
      <c r="BD249" s="72"/>
      <c r="BE249" s="72"/>
      <c r="BL249" s="51"/>
      <c r="BM249" s="51"/>
      <c r="BY249" s="10"/>
      <c r="CA249" s="15"/>
      <c r="CB249" s="73"/>
      <c r="CC249" s="10"/>
      <c r="CE249" s="10"/>
      <c r="CF249" s="10"/>
      <c r="CK249" s="74" t="s">
        <v>1590</v>
      </c>
      <c r="CQ249" s="71"/>
    </row>
    <row r="250" spans="2:95" s="70" customFormat="1" ht="24" customHeight="1">
      <c r="B250" s="54">
        <v>244</v>
      </c>
      <c r="C250" s="55" t="s">
        <v>19</v>
      </c>
      <c r="D250" s="56" t="s">
        <v>1155</v>
      </c>
      <c r="E250" s="56" t="s">
        <v>1178</v>
      </c>
      <c r="F250" s="57" t="str">
        <f t="shared" si="75"/>
        <v>IDC - M 9685867</v>
      </c>
      <c r="G250" s="58" t="s">
        <v>1179</v>
      </c>
      <c r="H250" s="57" t="s">
        <v>1184</v>
      </c>
      <c r="I250" s="57" t="s">
        <v>1170</v>
      </c>
      <c r="J250" s="57" t="s">
        <v>1181</v>
      </c>
      <c r="K250" s="59" t="s">
        <v>1182</v>
      </c>
      <c r="L250" s="60"/>
      <c r="M250" s="61"/>
      <c r="N250" s="62"/>
      <c r="O250" s="62"/>
      <c r="P250" s="63"/>
      <c r="Q250" s="64"/>
      <c r="R250" s="63"/>
      <c r="S250" s="62"/>
      <c r="T250" s="64">
        <v>37528</v>
      </c>
      <c r="U250" s="62"/>
      <c r="V250" s="66"/>
      <c r="W250" s="64">
        <v>37528</v>
      </c>
      <c r="X250" s="66" t="s">
        <v>14</v>
      </c>
      <c r="Y250" s="54" t="str">
        <f>IF($X250="","",VLOOKUP($X250,Variable!$AC$3:$AH$100,2,0))</f>
        <v>-</v>
      </c>
      <c r="Z250" s="54" t="str">
        <f>IF($X250="","",VLOOKUP($X250,Variable!$AC$3:$AH$100,3,0))</f>
        <v>-</v>
      </c>
      <c r="AA250" s="54" t="str">
        <f>IF($X250="","",VLOOKUP($X250,Variable!$AC$3:$AH$100,4,0))</f>
        <v>-</v>
      </c>
      <c r="AB250" s="54" t="str">
        <f>IF($X250="","",VLOOKUP($X250,Variable!$AC$3:$AH$100,5,0))</f>
        <v>-</v>
      </c>
      <c r="AC250" s="54" t="str">
        <f>IF($X250="","",VLOOKUP($X250,Variable!$AC$3:$AH$100,6,0))</f>
        <v>-</v>
      </c>
      <c r="AD250" s="109" t="s">
        <v>42</v>
      </c>
      <c r="AE250" s="54" t="str">
        <f t="shared" si="64"/>
        <v>กสป-ค.</v>
      </c>
      <c r="AF250" s="54" t="str">
        <f t="shared" si="65"/>
        <v>-</v>
      </c>
      <c r="AG250" s="54" t="str">
        <f t="shared" si="66"/>
        <v>กสป-ค.</v>
      </c>
      <c r="AH250" s="54" t="str">
        <f t="shared" si="67"/>
        <v>-</v>
      </c>
      <c r="AI250" s="54" t="str">
        <f t="shared" si="68"/>
        <v>อปฟ.</v>
      </c>
      <c r="AJ250" s="66" t="s">
        <v>42</v>
      </c>
      <c r="AK250" s="54" t="str">
        <f t="shared" si="69"/>
        <v>กสป-ค.</v>
      </c>
      <c r="AL250" s="54" t="str">
        <f t="shared" si="70"/>
        <v>-</v>
      </c>
      <c r="AM250" s="54" t="str">
        <f t="shared" si="71"/>
        <v>กสป-ค.</v>
      </c>
      <c r="AN250" s="54" t="str">
        <f t="shared" si="72"/>
        <v>-</v>
      </c>
      <c r="AO250" s="54" t="str">
        <f t="shared" si="73"/>
        <v>อปฟ.</v>
      </c>
      <c r="AP250" s="67"/>
      <c r="AQ250" s="68">
        <f t="shared" ca="1" si="74"/>
        <v>10.693150684931506</v>
      </c>
      <c r="AR250" s="64"/>
      <c r="AS250" s="75"/>
      <c r="AT250" s="64"/>
      <c r="AY250" s="71"/>
      <c r="BC250" s="72"/>
      <c r="BD250" s="72"/>
      <c r="BE250" s="72"/>
      <c r="BL250" s="51"/>
      <c r="BM250" s="51"/>
      <c r="BY250" s="10"/>
      <c r="CB250" s="73"/>
      <c r="CC250" s="10"/>
      <c r="CE250" s="10"/>
      <c r="CF250" s="10"/>
      <c r="CK250" s="74" t="s">
        <v>1591</v>
      </c>
      <c r="CQ250" s="71"/>
    </row>
    <row r="251" spans="2:95" s="70" customFormat="1" ht="24" customHeight="1">
      <c r="B251" s="54">
        <v>245</v>
      </c>
      <c r="C251" s="55" t="s">
        <v>19</v>
      </c>
      <c r="D251" s="56" t="s">
        <v>1155</v>
      </c>
      <c r="E251" s="56" t="s">
        <v>1178</v>
      </c>
      <c r="F251" s="57" t="str">
        <f t="shared" si="75"/>
        <v>IDC - M 9685878</v>
      </c>
      <c r="G251" s="58" t="s">
        <v>1179</v>
      </c>
      <c r="H251" s="57" t="s">
        <v>1185</v>
      </c>
      <c r="I251" s="57" t="s">
        <v>1170</v>
      </c>
      <c r="J251" s="57" t="s">
        <v>1181</v>
      </c>
      <c r="K251" s="59" t="s">
        <v>1182</v>
      </c>
      <c r="L251" s="60"/>
      <c r="M251" s="61"/>
      <c r="N251" s="62"/>
      <c r="O251" s="62"/>
      <c r="P251" s="63"/>
      <c r="Q251" s="64"/>
      <c r="R251" s="63"/>
      <c r="S251" s="62"/>
      <c r="T251" s="64">
        <v>37528</v>
      </c>
      <c r="U251" s="62"/>
      <c r="V251" s="66"/>
      <c r="W251" s="64">
        <v>37528</v>
      </c>
      <c r="X251" s="66" t="s">
        <v>14</v>
      </c>
      <c r="Y251" s="54" t="str">
        <f>IF($X251="","",VLOOKUP($X251,Variable!$AC$3:$AH$100,2,0))</f>
        <v>-</v>
      </c>
      <c r="Z251" s="54" t="str">
        <f>IF($X251="","",VLOOKUP($X251,Variable!$AC$3:$AH$100,3,0))</f>
        <v>-</v>
      </c>
      <c r="AA251" s="54" t="str">
        <f>IF($X251="","",VLOOKUP($X251,Variable!$AC$3:$AH$100,4,0))</f>
        <v>-</v>
      </c>
      <c r="AB251" s="54" t="str">
        <f>IF($X251="","",VLOOKUP($X251,Variable!$AC$3:$AH$100,5,0))</f>
        <v>-</v>
      </c>
      <c r="AC251" s="54" t="str">
        <f>IF($X251="","",VLOOKUP($X251,Variable!$AC$3:$AH$100,6,0))</f>
        <v>-</v>
      </c>
      <c r="AD251" s="109" t="s">
        <v>42</v>
      </c>
      <c r="AE251" s="54" t="str">
        <f t="shared" si="64"/>
        <v>กสป-ค.</v>
      </c>
      <c r="AF251" s="54" t="str">
        <f t="shared" si="65"/>
        <v>-</v>
      </c>
      <c r="AG251" s="54" t="str">
        <f t="shared" si="66"/>
        <v>กสป-ค.</v>
      </c>
      <c r="AH251" s="54" t="str">
        <f t="shared" si="67"/>
        <v>-</v>
      </c>
      <c r="AI251" s="54" t="str">
        <f t="shared" si="68"/>
        <v>อปฟ.</v>
      </c>
      <c r="AJ251" s="66" t="s">
        <v>42</v>
      </c>
      <c r="AK251" s="54" t="str">
        <f t="shared" si="69"/>
        <v>กสป-ค.</v>
      </c>
      <c r="AL251" s="54" t="str">
        <f t="shared" si="70"/>
        <v>-</v>
      </c>
      <c r="AM251" s="54" t="str">
        <f t="shared" si="71"/>
        <v>กสป-ค.</v>
      </c>
      <c r="AN251" s="54" t="str">
        <f t="shared" si="72"/>
        <v>-</v>
      </c>
      <c r="AO251" s="54" t="str">
        <f t="shared" si="73"/>
        <v>อปฟ.</v>
      </c>
      <c r="AP251" s="67"/>
      <c r="AQ251" s="68">
        <f t="shared" ca="1" si="74"/>
        <v>10.693150684931506</v>
      </c>
      <c r="AR251" s="64"/>
      <c r="AS251" s="75"/>
      <c r="AT251" s="64"/>
      <c r="AY251" s="71"/>
      <c r="BC251" s="72"/>
      <c r="BD251" s="72"/>
      <c r="BE251" s="72"/>
      <c r="BL251" s="51"/>
      <c r="BM251" s="51"/>
      <c r="BY251" s="10"/>
      <c r="CB251" s="73"/>
      <c r="CC251" s="10"/>
      <c r="CE251" s="10"/>
      <c r="CF251" s="10"/>
      <c r="CK251" s="74" t="s">
        <v>1592</v>
      </c>
      <c r="CQ251" s="71"/>
    </row>
    <row r="252" spans="2:95" s="70" customFormat="1" ht="24" customHeight="1">
      <c r="B252" s="54">
        <v>246</v>
      </c>
      <c r="C252" s="55" t="s">
        <v>19</v>
      </c>
      <c r="D252" s="56" t="s">
        <v>1155</v>
      </c>
      <c r="E252" s="56" t="s">
        <v>1178</v>
      </c>
      <c r="F252" s="57" t="str">
        <f t="shared" si="75"/>
        <v>IDC - M 9685862</v>
      </c>
      <c r="G252" s="58" t="s">
        <v>1179</v>
      </c>
      <c r="H252" s="57" t="s">
        <v>1186</v>
      </c>
      <c r="I252" s="57" t="s">
        <v>1170</v>
      </c>
      <c r="J252" s="57" t="s">
        <v>1181</v>
      </c>
      <c r="K252" s="59" t="s">
        <v>1182</v>
      </c>
      <c r="L252" s="60"/>
      <c r="M252" s="61"/>
      <c r="N252" s="62"/>
      <c r="O252" s="62"/>
      <c r="P252" s="63"/>
      <c r="Q252" s="64"/>
      <c r="R252" s="63"/>
      <c r="S252" s="62"/>
      <c r="T252" s="64">
        <v>37528</v>
      </c>
      <c r="U252" s="62"/>
      <c r="V252" s="66"/>
      <c r="W252" s="64">
        <v>37528</v>
      </c>
      <c r="X252" s="66" t="s">
        <v>14</v>
      </c>
      <c r="Y252" s="54" t="str">
        <f>IF($X252="","",VLOOKUP($X252,Variable!$AC$3:$AH$100,2,0))</f>
        <v>-</v>
      </c>
      <c r="Z252" s="54" t="str">
        <f>IF($X252="","",VLOOKUP($X252,Variable!$AC$3:$AH$100,3,0))</f>
        <v>-</v>
      </c>
      <c r="AA252" s="54" t="str">
        <f>IF($X252="","",VLOOKUP($X252,Variable!$AC$3:$AH$100,4,0))</f>
        <v>-</v>
      </c>
      <c r="AB252" s="54" t="str">
        <f>IF($X252="","",VLOOKUP($X252,Variable!$AC$3:$AH$100,5,0))</f>
        <v>-</v>
      </c>
      <c r="AC252" s="54" t="str">
        <f>IF($X252="","",VLOOKUP($X252,Variable!$AC$3:$AH$100,6,0))</f>
        <v>-</v>
      </c>
      <c r="AD252" s="109" t="s">
        <v>42</v>
      </c>
      <c r="AE252" s="54" t="str">
        <f t="shared" si="64"/>
        <v>กสป-ค.</v>
      </c>
      <c r="AF252" s="54" t="str">
        <f t="shared" si="65"/>
        <v>-</v>
      </c>
      <c r="AG252" s="54" t="str">
        <f t="shared" si="66"/>
        <v>กสป-ค.</v>
      </c>
      <c r="AH252" s="54" t="str">
        <f t="shared" si="67"/>
        <v>-</v>
      </c>
      <c r="AI252" s="54" t="str">
        <f t="shared" si="68"/>
        <v>อปฟ.</v>
      </c>
      <c r="AJ252" s="66" t="s">
        <v>42</v>
      </c>
      <c r="AK252" s="54" t="str">
        <f t="shared" si="69"/>
        <v>กสป-ค.</v>
      </c>
      <c r="AL252" s="54" t="str">
        <f t="shared" si="70"/>
        <v>-</v>
      </c>
      <c r="AM252" s="54" t="str">
        <f t="shared" si="71"/>
        <v>กสป-ค.</v>
      </c>
      <c r="AN252" s="54" t="str">
        <f t="shared" si="72"/>
        <v>-</v>
      </c>
      <c r="AO252" s="54" t="str">
        <f t="shared" si="73"/>
        <v>อปฟ.</v>
      </c>
      <c r="AP252" s="67"/>
      <c r="AQ252" s="68">
        <f t="shared" ca="1" si="74"/>
        <v>10.693150684931506</v>
      </c>
      <c r="AR252" s="64"/>
      <c r="AS252" s="75"/>
      <c r="AT252" s="64"/>
      <c r="AY252" s="71"/>
      <c r="BC252" s="72"/>
      <c r="BD252" s="72"/>
      <c r="BE252" s="72"/>
      <c r="BL252" s="51"/>
      <c r="BM252" s="51"/>
      <c r="BY252" s="10"/>
      <c r="CB252" s="73"/>
      <c r="CC252" s="10"/>
      <c r="CE252" s="10"/>
      <c r="CF252" s="10"/>
      <c r="CK252" s="74" t="s">
        <v>1593</v>
      </c>
      <c r="CQ252" s="71"/>
    </row>
    <row r="253" spans="2:95" s="70" customFormat="1" ht="24" customHeight="1">
      <c r="B253" s="54">
        <v>247</v>
      </c>
      <c r="C253" s="55" t="s">
        <v>19</v>
      </c>
      <c r="D253" s="56" t="s">
        <v>1155</v>
      </c>
      <c r="E253" s="56" t="s">
        <v>1178</v>
      </c>
      <c r="F253" s="57" t="str">
        <f t="shared" si="75"/>
        <v>IDC - M 9685871</v>
      </c>
      <c r="G253" s="58" t="s">
        <v>1179</v>
      </c>
      <c r="H253" s="57" t="s">
        <v>1187</v>
      </c>
      <c r="I253" s="57" t="s">
        <v>1170</v>
      </c>
      <c r="J253" s="57" t="s">
        <v>1181</v>
      </c>
      <c r="K253" s="59" t="s">
        <v>1182</v>
      </c>
      <c r="L253" s="60"/>
      <c r="M253" s="61"/>
      <c r="N253" s="62"/>
      <c r="O253" s="62"/>
      <c r="P253" s="63"/>
      <c r="Q253" s="64"/>
      <c r="R253" s="63"/>
      <c r="S253" s="62"/>
      <c r="T253" s="64">
        <v>37528</v>
      </c>
      <c r="U253" s="62"/>
      <c r="V253" s="66"/>
      <c r="W253" s="64">
        <v>37528</v>
      </c>
      <c r="X253" s="66" t="s">
        <v>14</v>
      </c>
      <c r="Y253" s="54" t="str">
        <f>IF($X253="","",VLOOKUP($X253,Variable!$AC$3:$AH$100,2,0))</f>
        <v>-</v>
      </c>
      <c r="Z253" s="54" t="str">
        <f>IF($X253="","",VLOOKUP($X253,Variable!$AC$3:$AH$100,3,0))</f>
        <v>-</v>
      </c>
      <c r="AA253" s="54" t="str">
        <f>IF($X253="","",VLOOKUP($X253,Variable!$AC$3:$AH$100,4,0))</f>
        <v>-</v>
      </c>
      <c r="AB253" s="54" t="str">
        <f>IF($X253="","",VLOOKUP($X253,Variable!$AC$3:$AH$100,5,0))</f>
        <v>-</v>
      </c>
      <c r="AC253" s="54" t="str">
        <f>IF($X253="","",VLOOKUP($X253,Variable!$AC$3:$AH$100,6,0))</f>
        <v>-</v>
      </c>
      <c r="AD253" s="109" t="s">
        <v>42</v>
      </c>
      <c r="AE253" s="54" t="str">
        <f t="shared" si="64"/>
        <v>กสป-ค.</v>
      </c>
      <c r="AF253" s="54" t="str">
        <f t="shared" si="65"/>
        <v>-</v>
      </c>
      <c r="AG253" s="54" t="str">
        <f t="shared" si="66"/>
        <v>กสป-ค.</v>
      </c>
      <c r="AH253" s="54" t="str">
        <f t="shared" si="67"/>
        <v>-</v>
      </c>
      <c r="AI253" s="54" t="str">
        <f t="shared" si="68"/>
        <v>อปฟ.</v>
      </c>
      <c r="AJ253" s="66" t="s">
        <v>42</v>
      </c>
      <c r="AK253" s="54" t="str">
        <f t="shared" si="69"/>
        <v>กสป-ค.</v>
      </c>
      <c r="AL253" s="54" t="str">
        <f t="shared" si="70"/>
        <v>-</v>
      </c>
      <c r="AM253" s="54" t="str">
        <f t="shared" si="71"/>
        <v>กสป-ค.</v>
      </c>
      <c r="AN253" s="54" t="str">
        <f t="shared" si="72"/>
        <v>-</v>
      </c>
      <c r="AO253" s="54" t="str">
        <f t="shared" si="73"/>
        <v>อปฟ.</v>
      </c>
      <c r="AP253" s="67"/>
      <c r="AQ253" s="68">
        <f t="shared" ca="1" si="74"/>
        <v>10.693150684931506</v>
      </c>
      <c r="AR253" s="64"/>
      <c r="AS253" s="75"/>
      <c r="AT253" s="64"/>
      <c r="AY253" s="71"/>
      <c r="BC253" s="72"/>
      <c r="BD253" s="72"/>
      <c r="BE253" s="72"/>
      <c r="BL253" s="51"/>
      <c r="BM253" s="51"/>
      <c r="BY253" s="10"/>
      <c r="CB253" s="73"/>
      <c r="CC253" s="10"/>
      <c r="CE253" s="10"/>
      <c r="CF253" s="10"/>
      <c r="CK253" s="74" t="s">
        <v>1594</v>
      </c>
      <c r="CQ253" s="71"/>
    </row>
    <row r="254" spans="2:95" s="70" customFormat="1" ht="24" customHeight="1">
      <c r="B254" s="54">
        <v>248</v>
      </c>
      <c r="C254" s="55" t="s">
        <v>19</v>
      </c>
      <c r="D254" s="56" t="s">
        <v>1155</v>
      </c>
      <c r="E254" s="56" t="s">
        <v>1178</v>
      </c>
      <c r="F254" s="57" t="str">
        <f t="shared" si="75"/>
        <v>IDC - M 9685872</v>
      </c>
      <c r="G254" s="58" t="s">
        <v>1179</v>
      </c>
      <c r="H254" s="57" t="s">
        <v>1188</v>
      </c>
      <c r="I254" s="57" t="s">
        <v>1170</v>
      </c>
      <c r="J254" s="57" t="s">
        <v>1181</v>
      </c>
      <c r="K254" s="59" t="s">
        <v>1182</v>
      </c>
      <c r="L254" s="60"/>
      <c r="M254" s="61"/>
      <c r="N254" s="62"/>
      <c r="O254" s="62"/>
      <c r="P254" s="63"/>
      <c r="Q254" s="64"/>
      <c r="R254" s="63"/>
      <c r="S254" s="62"/>
      <c r="T254" s="64">
        <v>37528</v>
      </c>
      <c r="U254" s="62"/>
      <c r="V254" s="66"/>
      <c r="W254" s="64">
        <v>37528</v>
      </c>
      <c r="X254" s="66" t="s">
        <v>14</v>
      </c>
      <c r="Y254" s="54" t="str">
        <f>IF($X254="","",VLOOKUP($X254,Variable!$AC$3:$AH$100,2,0))</f>
        <v>-</v>
      </c>
      <c r="Z254" s="54" t="str">
        <f>IF($X254="","",VLOOKUP($X254,Variable!$AC$3:$AH$100,3,0))</f>
        <v>-</v>
      </c>
      <c r="AA254" s="54" t="str">
        <f>IF($X254="","",VLOOKUP($X254,Variable!$AC$3:$AH$100,4,0))</f>
        <v>-</v>
      </c>
      <c r="AB254" s="54" t="str">
        <f>IF($X254="","",VLOOKUP($X254,Variable!$AC$3:$AH$100,5,0))</f>
        <v>-</v>
      </c>
      <c r="AC254" s="54" t="str">
        <f>IF($X254="","",VLOOKUP($X254,Variable!$AC$3:$AH$100,6,0))</f>
        <v>-</v>
      </c>
      <c r="AD254" s="109" t="s">
        <v>42</v>
      </c>
      <c r="AE254" s="54" t="str">
        <f t="shared" si="64"/>
        <v>กสป-ค.</v>
      </c>
      <c r="AF254" s="54" t="str">
        <f t="shared" si="65"/>
        <v>-</v>
      </c>
      <c r="AG254" s="54" t="str">
        <f t="shared" si="66"/>
        <v>กสป-ค.</v>
      </c>
      <c r="AH254" s="54" t="str">
        <f t="shared" si="67"/>
        <v>-</v>
      </c>
      <c r="AI254" s="54" t="str">
        <f t="shared" si="68"/>
        <v>อปฟ.</v>
      </c>
      <c r="AJ254" s="66" t="s">
        <v>42</v>
      </c>
      <c r="AK254" s="54" t="str">
        <f t="shared" si="69"/>
        <v>กสป-ค.</v>
      </c>
      <c r="AL254" s="54" t="str">
        <f t="shared" si="70"/>
        <v>-</v>
      </c>
      <c r="AM254" s="54" t="str">
        <f t="shared" si="71"/>
        <v>กสป-ค.</v>
      </c>
      <c r="AN254" s="54" t="str">
        <f t="shared" si="72"/>
        <v>-</v>
      </c>
      <c r="AO254" s="54" t="str">
        <f t="shared" si="73"/>
        <v>อปฟ.</v>
      </c>
      <c r="AP254" s="67"/>
      <c r="AQ254" s="68">
        <f t="shared" ca="1" si="74"/>
        <v>10.693150684931506</v>
      </c>
      <c r="AR254" s="64"/>
      <c r="AS254" s="75"/>
      <c r="AT254" s="64"/>
      <c r="AY254" s="71"/>
      <c r="BC254" s="72"/>
      <c r="BD254" s="72"/>
      <c r="BE254" s="72"/>
      <c r="BL254" s="51"/>
      <c r="BM254" s="51"/>
      <c r="BY254" s="10"/>
      <c r="CA254" s="15"/>
      <c r="CB254" s="73"/>
      <c r="CC254" s="10"/>
      <c r="CE254" s="10"/>
      <c r="CF254" s="10"/>
      <c r="CK254" s="74" t="s">
        <v>1595</v>
      </c>
      <c r="CQ254" s="71"/>
    </row>
    <row r="255" spans="2:95" s="70" customFormat="1" ht="24" customHeight="1">
      <c r="B255" s="54">
        <v>249</v>
      </c>
      <c r="C255" s="55" t="s">
        <v>19</v>
      </c>
      <c r="D255" s="56" t="s">
        <v>1155</v>
      </c>
      <c r="E255" s="56" t="s">
        <v>1178</v>
      </c>
      <c r="F255" s="57" t="str">
        <f t="shared" si="75"/>
        <v>IDC - M 9685866</v>
      </c>
      <c r="G255" s="58" t="s">
        <v>1179</v>
      </c>
      <c r="H255" s="57" t="s">
        <v>1189</v>
      </c>
      <c r="I255" s="57" t="s">
        <v>1170</v>
      </c>
      <c r="J255" s="57" t="s">
        <v>1181</v>
      </c>
      <c r="K255" s="59" t="s">
        <v>1182</v>
      </c>
      <c r="L255" s="60"/>
      <c r="M255" s="61"/>
      <c r="N255" s="62"/>
      <c r="O255" s="62"/>
      <c r="P255" s="63"/>
      <c r="Q255" s="64"/>
      <c r="R255" s="63"/>
      <c r="S255" s="62"/>
      <c r="T255" s="64">
        <v>37528</v>
      </c>
      <c r="U255" s="62"/>
      <c r="V255" s="66"/>
      <c r="W255" s="64">
        <v>37528</v>
      </c>
      <c r="X255" s="66" t="s">
        <v>14</v>
      </c>
      <c r="Y255" s="54" t="str">
        <f>IF($X255="","",VLOOKUP($X255,Variable!$AC$3:$AH$100,2,0))</f>
        <v>-</v>
      </c>
      <c r="Z255" s="54" t="str">
        <f>IF($X255="","",VLOOKUP($X255,Variable!$AC$3:$AH$100,3,0))</f>
        <v>-</v>
      </c>
      <c r="AA255" s="54" t="str">
        <f>IF($X255="","",VLOOKUP($X255,Variable!$AC$3:$AH$100,4,0))</f>
        <v>-</v>
      </c>
      <c r="AB255" s="54" t="str">
        <f>IF($X255="","",VLOOKUP($X255,Variable!$AC$3:$AH$100,5,0))</f>
        <v>-</v>
      </c>
      <c r="AC255" s="54" t="str">
        <f>IF($X255="","",VLOOKUP($X255,Variable!$AC$3:$AH$100,6,0))</f>
        <v>-</v>
      </c>
      <c r="AD255" s="109" t="s">
        <v>42</v>
      </c>
      <c r="AE255" s="54" t="str">
        <f t="shared" si="64"/>
        <v>กสป-ค.</v>
      </c>
      <c r="AF255" s="54" t="str">
        <f t="shared" si="65"/>
        <v>-</v>
      </c>
      <c r="AG255" s="54" t="str">
        <f t="shared" si="66"/>
        <v>กสป-ค.</v>
      </c>
      <c r="AH255" s="54" t="str">
        <f t="shared" si="67"/>
        <v>-</v>
      </c>
      <c r="AI255" s="54" t="str">
        <f t="shared" si="68"/>
        <v>อปฟ.</v>
      </c>
      <c r="AJ255" s="66" t="s">
        <v>42</v>
      </c>
      <c r="AK255" s="54" t="str">
        <f t="shared" si="69"/>
        <v>กสป-ค.</v>
      </c>
      <c r="AL255" s="54" t="str">
        <f t="shared" si="70"/>
        <v>-</v>
      </c>
      <c r="AM255" s="54" t="str">
        <f t="shared" si="71"/>
        <v>กสป-ค.</v>
      </c>
      <c r="AN255" s="54" t="str">
        <f t="shared" si="72"/>
        <v>-</v>
      </c>
      <c r="AO255" s="54" t="str">
        <f t="shared" si="73"/>
        <v>อปฟ.</v>
      </c>
      <c r="AP255" s="67"/>
      <c r="AQ255" s="68">
        <f t="shared" ca="1" si="74"/>
        <v>10.693150684931506</v>
      </c>
      <c r="AR255" s="64"/>
      <c r="AS255" s="75"/>
      <c r="AT255" s="64"/>
      <c r="AY255" s="71"/>
      <c r="BC255" s="72"/>
      <c r="BD255" s="72"/>
      <c r="BE255" s="72"/>
      <c r="BL255" s="51"/>
      <c r="BM255" s="51"/>
      <c r="CB255" s="73"/>
      <c r="CC255" s="10"/>
      <c r="CE255" s="10"/>
      <c r="CF255" s="10"/>
      <c r="CK255" s="74" t="s">
        <v>1596</v>
      </c>
      <c r="CQ255" s="71"/>
    </row>
    <row r="256" spans="2:95" s="70" customFormat="1" ht="24" customHeight="1">
      <c r="B256" s="54">
        <v>250</v>
      </c>
      <c r="C256" s="55" t="s">
        <v>19</v>
      </c>
      <c r="D256" s="56" t="s">
        <v>1155</v>
      </c>
      <c r="E256" s="56" t="s">
        <v>1178</v>
      </c>
      <c r="F256" s="57" t="str">
        <f t="shared" si="75"/>
        <v>IDC - M 9685876</v>
      </c>
      <c r="G256" s="58" t="s">
        <v>1179</v>
      </c>
      <c r="H256" s="57" t="s">
        <v>1190</v>
      </c>
      <c r="I256" s="57" t="s">
        <v>1170</v>
      </c>
      <c r="J256" s="57" t="s">
        <v>1181</v>
      </c>
      <c r="K256" s="59" t="s">
        <v>1182</v>
      </c>
      <c r="L256" s="60"/>
      <c r="M256" s="61"/>
      <c r="N256" s="62"/>
      <c r="O256" s="62"/>
      <c r="P256" s="63"/>
      <c r="Q256" s="64"/>
      <c r="R256" s="63"/>
      <c r="S256" s="62"/>
      <c r="T256" s="64">
        <v>37528</v>
      </c>
      <c r="U256" s="62"/>
      <c r="V256" s="66"/>
      <c r="W256" s="64">
        <v>37528</v>
      </c>
      <c r="X256" s="66" t="s">
        <v>14</v>
      </c>
      <c r="Y256" s="54" t="str">
        <f>IF($X256="","",VLOOKUP($X256,Variable!$AC$3:$AH$100,2,0))</f>
        <v>-</v>
      </c>
      <c r="Z256" s="54" t="str">
        <f>IF($X256="","",VLOOKUP($X256,Variable!$AC$3:$AH$100,3,0))</f>
        <v>-</v>
      </c>
      <c r="AA256" s="54" t="str">
        <f>IF($X256="","",VLOOKUP($X256,Variable!$AC$3:$AH$100,4,0))</f>
        <v>-</v>
      </c>
      <c r="AB256" s="54" t="str">
        <f>IF($X256="","",VLOOKUP($X256,Variable!$AC$3:$AH$100,5,0))</f>
        <v>-</v>
      </c>
      <c r="AC256" s="54" t="str">
        <f>IF($X256="","",VLOOKUP($X256,Variable!$AC$3:$AH$100,6,0))</f>
        <v>-</v>
      </c>
      <c r="AD256" s="109" t="s">
        <v>42</v>
      </c>
      <c r="AE256" s="54" t="str">
        <f t="shared" si="64"/>
        <v>กสป-ค.</v>
      </c>
      <c r="AF256" s="54" t="str">
        <f t="shared" si="65"/>
        <v>-</v>
      </c>
      <c r="AG256" s="54" t="str">
        <f t="shared" si="66"/>
        <v>กสป-ค.</v>
      </c>
      <c r="AH256" s="54" t="str">
        <f t="shared" si="67"/>
        <v>-</v>
      </c>
      <c r="AI256" s="54" t="str">
        <f t="shared" si="68"/>
        <v>อปฟ.</v>
      </c>
      <c r="AJ256" s="66" t="s">
        <v>42</v>
      </c>
      <c r="AK256" s="54" t="str">
        <f t="shared" si="69"/>
        <v>กสป-ค.</v>
      </c>
      <c r="AL256" s="54" t="str">
        <f t="shared" si="70"/>
        <v>-</v>
      </c>
      <c r="AM256" s="54" t="str">
        <f t="shared" si="71"/>
        <v>กสป-ค.</v>
      </c>
      <c r="AN256" s="54" t="str">
        <f t="shared" si="72"/>
        <v>-</v>
      </c>
      <c r="AO256" s="54" t="str">
        <f t="shared" si="73"/>
        <v>อปฟ.</v>
      </c>
      <c r="AP256" s="67"/>
      <c r="AQ256" s="68">
        <f t="shared" ca="1" si="74"/>
        <v>10.693150684931506</v>
      </c>
      <c r="AR256" s="64"/>
      <c r="AS256" s="75"/>
      <c r="AT256" s="64"/>
      <c r="AY256" s="71"/>
      <c r="BC256" s="72"/>
      <c r="BD256" s="72"/>
      <c r="BE256" s="72"/>
      <c r="BL256" s="51"/>
      <c r="BM256" s="51"/>
      <c r="BY256" s="10"/>
      <c r="CB256" s="73"/>
      <c r="CC256" s="10"/>
      <c r="CE256" s="10"/>
      <c r="CF256" s="10"/>
      <c r="CK256" s="74" t="s">
        <v>1597</v>
      </c>
      <c r="CQ256" s="71"/>
    </row>
    <row r="257" spans="2:95" s="70" customFormat="1" ht="24" customHeight="1">
      <c r="B257" s="54">
        <v>251</v>
      </c>
      <c r="C257" s="55" t="s">
        <v>19</v>
      </c>
      <c r="D257" s="56" t="s">
        <v>1155</v>
      </c>
      <c r="E257" s="56" t="s">
        <v>1178</v>
      </c>
      <c r="F257" s="57" t="str">
        <f t="shared" si="75"/>
        <v>IDC - M 9685868</v>
      </c>
      <c r="G257" s="58" t="s">
        <v>1179</v>
      </c>
      <c r="H257" s="57" t="s">
        <v>1191</v>
      </c>
      <c r="I257" s="57" t="s">
        <v>1170</v>
      </c>
      <c r="J257" s="57" t="s">
        <v>1181</v>
      </c>
      <c r="K257" s="59" t="s">
        <v>1182</v>
      </c>
      <c r="L257" s="60"/>
      <c r="M257" s="61"/>
      <c r="N257" s="62"/>
      <c r="O257" s="62"/>
      <c r="P257" s="63"/>
      <c r="Q257" s="64"/>
      <c r="R257" s="63"/>
      <c r="S257" s="62"/>
      <c r="T257" s="64">
        <v>37528</v>
      </c>
      <c r="U257" s="62"/>
      <c r="V257" s="66"/>
      <c r="W257" s="64">
        <v>37528</v>
      </c>
      <c r="X257" s="66" t="s">
        <v>14</v>
      </c>
      <c r="Y257" s="54" t="str">
        <f>IF($X257="","",VLOOKUP($X257,Variable!$AC$3:$AH$100,2,0))</f>
        <v>-</v>
      </c>
      <c r="Z257" s="54" t="str">
        <f>IF($X257="","",VLOOKUP($X257,Variable!$AC$3:$AH$100,3,0))</f>
        <v>-</v>
      </c>
      <c r="AA257" s="54" t="str">
        <f>IF($X257="","",VLOOKUP($X257,Variable!$AC$3:$AH$100,4,0))</f>
        <v>-</v>
      </c>
      <c r="AB257" s="54" t="str">
        <f>IF($X257="","",VLOOKUP($X257,Variable!$AC$3:$AH$100,5,0))</f>
        <v>-</v>
      </c>
      <c r="AC257" s="54" t="str">
        <f>IF($X257="","",VLOOKUP($X257,Variable!$AC$3:$AH$100,6,0))</f>
        <v>-</v>
      </c>
      <c r="AD257" s="109" t="s">
        <v>42</v>
      </c>
      <c r="AE257" s="54" t="str">
        <f t="shared" si="64"/>
        <v>กสป-ค.</v>
      </c>
      <c r="AF257" s="54" t="str">
        <f t="shared" si="65"/>
        <v>-</v>
      </c>
      <c r="AG257" s="54" t="str">
        <f t="shared" si="66"/>
        <v>กสป-ค.</v>
      </c>
      <c r="AH257" s="54" t="str">
        <f t="shared" si="67"/>
        <v>-</v>
      </c>
      <c r="AI257" s="54" t="str">
        <f t="shared" si="68"/>
        <v>อปฟ.</v>
      </c>
      <c r="AJ257" s="66" t="s">
        <v>42</v>
      </c>
      <c r="AK257" s="54" t="str">
        <f t="shared" si="69"/>
        <v>กสป-ค.</v>
      </c>
      <c r="AL257" s="54" t="str">
        <f t="shared" si="70"/>
        <v>-</v>
      </c>
      <c r="AM257" s="54" t="str">
        <f t="shared" si="71"/>
        <v>กสป-ค.</v>
      </c>
      <c r="AN257" s="54" t="str">
        <f t="shared" si="72"/>
        <v>-</v>
      </c>
      <c r="AO257" s="54" t="str">
        <f t="shared" si="73"/>
        <v>อปฟ.</v>
      </c>
      <c r="AP257" s="67"/>
      <c r="AQ257" s="68">
        <f t="shared" ca="1" si="74"/>
        <v>10.693150684931506</v>
      </c>
      <c r="AR257" s="64"/>
      <c r="AS257" s="75"/>
      <c r="AT257" s="64"/>
      <c r="AY257" s="71"/>
      <c r="BC257" s="72"/>
      <c r="BD257" s="72"/>
      <c r="BE257" s="72"/>
      <c r="BL257" s="51"/>
      <c r="BM257" s="51"/>
      <c r="CB257" s="73"/>
      <c r="CC257" s="10"/>
      <c r="CE257" s="10"/>
      <c r="CF257" s="10"/>
      <c r="CK257" s="74" t="s">
        <v>1598</v>
      </c>
      <c r="CQ257" s="71"/>
    </row>
    <row r="258" spans="2:95" s="70" customFormat="1" ht="24" customHeight="1">
      <c r="B258" s="54">
        <v>252</v>
      </c>
      <c r="C258" s="55" t="s">
        <v>19</v>
      </c>
      <c r="D258" s="56" t="s">
        <v>1155</v>
      </c>
      <c r="E258" s="56" t="s">
        <v>1192</v>
      </c>
      <c r="F258" s="57" t="str">
        <f t="shared" si="75"/>
        <v>IDC - L9552059</v>
      </c>
      <c r="G258" s="58" t="s">
        <v>1193</v>
      </c>
      <c r="H258" s="57" t="s">
        <v>1194</v>
      </c>
      <c r="I258" s="57" t="s">
        <v>1170</v>
      </c>
      <c r="J258" s="57" t="s">
        <v>1195</v>
      </c>
      <c r="K258" s="59" t="s">
        <v>1196</v>
      </c>
      <c r="L258" s="60"/>
      <c r="M258" s="61"/>
      <c r="N258" s="62"/>
      <c r="O258" s="62"/>
      <c r="P258" s="63"/>
      <c r="Q258" s="64"/>
      <c r="R258" s="63"/>
      <c r="S258" s="62"/>
      <c r="T258" s="64">
        <v>37528</v>
      </c>
      <c r="U258" s="62"/>
      <c r="V258" s="66"/>
      <c r="W258" s="64">
        <v>37528</v>
      </c>
      <c r="X258" s="66" t="s">
        <v>14</v>
      </c>
      <c r="Y258" s="54" t="str">
        <f>IF($X258="","",VLOOKUP($X258,Variable!$AC$3:$AH$100,2,0))</f>
        <v>-</v>
      </c>
      <c r="Z258" s="54" t="str">
        <f>IF($X258="","",VLOOKUP($X258,Variable!$AC$3:$AH$100,3,0))</f>
        <v>-</v>
      </c>
      <c r="AA258" s="54" t="str">
        <f>IF($X258="","",VLOOKUP($X258,Variable!$AC$3:$AH$100,4,0))</f>
        <v>-</v>
      </c>
      <c r="AB258" s="54" t="str">
        <f>IF($X258="","",VLOOKUP($X258,Variable!$AC$3:$AH$100,5,0))</f>
        <v>-</v>
      </c>
      <c r="AC258" s="54" t="str">
        <f>IF($X258="","",VLOOKUP($X258,Variable!$AC$3:$AH$100,6,0))</f>
        <v>-</v>
      </c>
      <c r="AD258" s="109" t="s">
        <v>42</v>
      </c>
      <c r="AE258" s="54" t="str">
        <f t="shared" si="64"/>
        <v>กสป-ค.</v>
      </c>
      <c r="AF258" s="54" t="str">
        <f t="shared" si="65"/>
        <v>-</v>
      </c>
      <c r="AG258" s="54" t="str">
        <f t="shared" si="66"/>
        <v>กสป-ค.</v>
      </c>
      <c r="AH258" s="54" t="str">
        <f t="shared" si="67"/>
        <v>-</v>
      </c>
      <c r="AI258" s="54" t="str">
        <f t="shared" si="68"/>
        <v>อปฟ.</v>
      </c>
      <c r="AJ258" s="66" t="s">
        <v>42</v>
      </c>
      <c r="AK258" s="54" t="str">
        <f t="shared" si="69"/>
        <v>กสป-ค.</v>
      </c>
      <c r="AL258" s="54" t="str">
        <f t="shared" si="70"/>
        <v>-</v>
      </c>
      <c r="AM258" s="54" t="str">
        <f t="shared" si="71"/>
        <v>กสป-ค.</v>
      </c>
      <c r="AN258" s="54" t="str">
        <f t="shared" si="72"/>
        <v>-</v>
      </c>
      <c r="AO258" s="54" t="str">
        <f t="shared" si="73"/>
        <v>อปฟ.</v>
      </c>
      <c r="AP258" s="67"/>
      <c r="AQ258" s="68">
        <f t="shared" ca="1" si="74"/>
        <v>10.693150684931506</v>
      </c>
      <c r="AR258" s="64"/>
      <c r="AS258" s="75"/>
      <c r="AT258" s="64"/>
      <c r="AY258" s="71"/>
      <c r="BC258" s="72"/>
      <c r="BD258" s="72"/>
      <c r="BE258" s="72"/>
      <c r="BL258" s="51"/>
      <c r="BM258" s="51"/>
      <c r="BY258" s="10"/>
      <c r="CB258" s="73"/>
      <c r="CC258" s="10"/>
      <c r="CE258" s="10"/>
      <c r="CF258" s="10"/>
      <c r="CK258" s="74" t="s">
        <v>1599</v>
      </c>
      <c r="CQ258" s="71"/>
    </row>
    <row r="259" spans="2:95" s="70" customFormat="1" ht="24" customHeight="1">
      <c r="B259" s="54">
        <v>253</v>
      </c>
      <c r="C259" s="55" t="s">
        <v>19</v>
      </c>
      <c r="D259" s="56" t="s">
        <v>1155</v>
      </c>
      <c r="E259" s="56" t="s">
        <v>1192</v>
      </c>
      <c r="F259" s="57" t="str">
        <f t="shared" si="75"/>
        <v>IDC - L9552070</v>
      </c>
      <c r="G259" s="58" t="s">
        <v>1193</v>
      </c>
      <c r="H259" s="57" t="s">
        <v>1197</v>
      </c>
      <c r="I259" s="57" t="s">
        <v>1170</v>
      </c>
      <c r="J259" s="57" t="s">
        <v>1195</v>
      </c>
      <c r="K259" s="59" t="s">
        <v>1196</v>
      </c>
      <c r="L259" s="60"/>
      <c r="M259" s="61"/>
      <c r="N259" s="62"/>
      <c r="O259" s="62"/>
      <c r="P259" s="63"/>
      <c r="Q259" s="64"/>
      <c r="R259" s="63"/>
      <c r="S259" s="62"/>
      <c r="T259" s="64">
        <v>37528</v>
      </c>
      <c r="U259" s="62"/>
      <c r="V259" s="66"/>
      <c r="W259" s="64">
        <v>37528</v>
      </c>
      <c r="X259" s="66" t="s">
        <v>14</v>
      </c>
      <c r="Y259" s="54" t="str">
        <f>IF($X259="","",VLOOKUP($X259,Variable!$AC$3:$AH$100,2,0))</f>
        <v>-</v>
      </c>
      <c r="Z259" s="54" t="str">
        <f>IF($X259="","",VLOOKUP($X259,Variable!$AC$3:$AH$100,3,0))</f>
        <v>-</v>
      </c>
      <c r="AA259" s="54" t="str">
        <f>IF($X259="","",VLOOKUP($X259,Variable!$AC$3:$AH$100,4,0))</f>
        <v>-</v>
      </c>
      <c r="AB259" s="54" t="str">
        <f>IF($X259="","",VLOOKUP($X259,Variable!$AC$3:$AH$100,5,0))</f>
        <v>-</v>
      </c>
      <c r="AC259" s="54" t="str">
        <f>IF($X259="","",VLOOKUP($X259,Variable!$AC$3:$AH$100,6,0))</f>
        <v>-</v>
      </c>
      <c r="AD259" s="109" t="s">
        <v>42</v>
      </c>
      <c r="AE259" s="54" t="str">
        <f t="shared" si="64"/>
        <v>กสป-ค.</v>
      </c>
      <c r="AF259" s="54" t="str">
        <f t="shared" si="65"/>
        <v>-</v>
      </c>
      <c r="AG259" s="54" t="str">
        <f t="shared" si="66"/>
        <v>กสป-ค.</v>
      </c>
      <c r="AH259" s="54" t="str">
        <f t="shared" si="67"/>
        <v>-</v>
      </c>
      <c r="AI259" s="54" t="str">
        <f t="shared" si="68"/>
        <v>อปฟ.</v>
      </c>
      <c r="AJ259" s="66" t="s">
        <v>42</v>
      </c>
      <c r="AK259" s="54" t="str">
        <f t="shared" si="69"/>
        <v>กสป-ค.</v>
      </c>
      <c r="AL259" s="54" t="str">
        <f t="shared" si="70"/>
        <v>-</v>
      </c>
      <c r="AM259" s="54" t="str">
        <f t="shared" si="71"/>
        <v>กสป-ค.</v>
      </c>
      <c r="AN259" s="54" t="str">
        <f t="shared" si="72"/>
        <v>-</v>
      </c>
      <c r="AO259" s="54" t="str">
        <f t="shared" si="73"/>
        <v>อปฟ.</v>
      </c>
      <c r="AP259" s="67"/>
      <c r="AQ259" s="68">
        <f t="shared" ca="1" si="74"/>
        <v>10.693150684931506</v>
      </c>
      <c r="AR259" s="64"/>
      <c r="AS259" s="75"/>
      <c r="AT259" s="64"/>
      <c r="AY259" s="71"/>
      <c r="BC259" s="72"/>
      <c r="BD259" s="72"/>
      <c r="BE259" s="72"/>
      <c r="BL259" s="51"/>
      <c r="BM259" s="51"/>
      <c r="BY259" s="10"/>
      <c r="CB259" s="73"/>
      <c r="CC259" s="10"/>
      <c r="CE259" s="10"/>
      <c r="CF259" s="10"/>
      <c r="CK259" s="74" t="s">
        <v>1600</v>
      </c>
      <c r="CQ259" s="71"/>
    </row>
    <row r="260" spans="2:95" s="70" customFormat="1" ht="24" customHeight="1">
      <c r="B260" s="54">
        <v>254</v>
      </c>
      <c r="C260" s="55" t="s">
        <v>19</v>
      </c>
      <c r="D260" s="56" t="s">
        <v>1155</v>
      </c>
      <c r="E260" s="56" t="s">
        <v>1192</v>
      </c>
      <c r="F260" s="57" t="str">
        <f t="shared" si="75"/>
        <v>IDC - L9552053</v>
      </c>
      <c r="G260" s="58" t="s">
        <v>1193</v>
      </c>
      <c r="H260" s="57" t="s">
        <v>1198</v>
      </c>
      <c r="I260" s="57" t="s">
        <v>1170</v>
      </c>
      <c r="J260" s="57" t="s">
        <v>1195</v>
      </c>
      <c r="K260" s="59" t="s">
        <v>1196</v>
      </c>
      <c r="L260" s="60"/>
      <c r="M260" s="61"/>
      <c r="N260" s="62"/>
      <c r="O260" s="62"/>
      <c r="P260" s="63"/>
      <c r="Q260" s="64"/>
      <c r="R260" s="63"/>
      <c r="S260" s="62"/>
      <c r="T260" s="64">
        <v>37528</v>
      </c>
      <c r="U260" s="62"/>
      <c r="V260" s="66"/>
      <c r="W260" s="64">
        <v>37528</v>
      </c>
      <c r="X260" s="66" t="s">
        <v>14</v>
      </c>
      <c r="Y260" s="54" t="str">
        <f>IF($X260="","",VLOOKUP($X260,Variable!$AC$3:$AH$100,2,0))</f>
        <v>-</v>
      </c>
      <c r="Z260" s="54" t="str">
        <f>IF($X260="","",VLOOKUP($X260,Variable!$AC$3:$AH$100,3,0))</f>
        <v>-</v>
      </c>
      <c r="AA260" s="54" t="str">
        <f>IF($X260="","",VLOOKUP($X260,Variable!$AC$3:$AH$100,4,0))</f>
        <v>-</v>
      </c>
      <c r="AB260" s="54" t="str">
        <f>IF($X260="","",VLOOKUP($X260,Variable!$AC$3:$AH$100,5,0))</f>
        <v>-</v>
      </c>
      <c r="AC260" s="54" t="str">
        <f>IF($X260="","",VLOOKUP($X260,Variable!$AC$3:$AH$100,6,0))</f>
        <v>-</v>
      </c>
      <c r="AD260" s="109" t="s">
        <v>42</v>
      </c>
      <c r="AE260" s="54" t="str">
        <f t="shared" si="64"/>
        <v>กสป-ค.</v>
      </c>
      <c r="AF260" s="54" t="str">
        <f t="shared" si="65"/>
        <v>-</v>
      </c>
      <c r="AG260" s="54" t="str">
        <f t="shared" si="66"/>
        <v>กสป-ค.</v>
      </c>
      <c r="AH260" s="54" t="str">
        <f t="shared" si="67"/>
        <v>-</v>
      </c>
      <c r="AI260" s="54" t="str">
        <f t="shared" si="68"/>
        <v>อปฟ.</v>
      </c>
      <c r="AJ260" s="66" t="s">
        <v>42</v>
      </c>
      <c r="AK260" s="54" t="str">
        <f t="shared" si="69"/>
        <v>กสป-ค.</v>
      </c>
      <c r="AL260" s="54" t="str">
        <f t="shared" si="70"/>
        <v>-</v>
      </c>
      <c r="AM260" s="54" t="str">
        <f t="shared" si="71"/>
        <v>กสป-ค.</v>
      </c>
      <c r="AN260" s="54" t="str">
        <f t="shared" si="72"/>
        <v>-</v>
      </c>
      <c r="AO260" s="54" t="str">
        <f t="shared" si="73"/>
        <v>อปฟ.</v>
      </c>
      <c r="AP260" s="67"/>
      <c r="AQ260" s="68">
        <f t="shared" ca="1" si="74"/>
        <v>10.693150684931506</v>
      </c>
      <c r="AR260" s="64"/>
      <c r="AS260" s="75"/>
      <c r="AT260" s="64"/>
      <c r="AY260" s="71"/>
      <c r="BC260" s="72"/>
      <c r="BD260" s="72"/>
      <c r="BE260" s="72"/>
      <c r="BL260" s="51"/>
      <c r="BM260" s="51"/>
      <c r="BY260" s="10"/>
      <c r="CB260" s="73"/>
      <c r="CC260" s="10"/>
      <c r="CE260" s="10"/>
      <c r="CF260" s="10"/>
      <c r="CK260" s="74" t="s">
        <v>1601</v>
      </c>
      <c r="CQ260" s="71"/>
    </row>
    <row r="261" spans="2:95" s="70" customFormat="1" ht="24" customHeight="1">
      <c r="B261" s="54">
        <v>255</v>
      </c>
      <c r="C261" s="55" t="s">
        <v>19</v>
      </c>
      <c r="D261" s="56" t="s">
        <v>1155</v>
      </c>
      <c r="E261" s="56" t="s">
        <v>1192</v>
      </c>
      <c r="F261" s="57" t="str">
        <f t="shared" si="75"/>
        <v>IDC - L9552048</v>
      </c>
      <c r="G261" s="58" t="s">
        <v>1193</v>
      </c>
      <c r="H261" s="57" t="s">
        <v>1199</v>
      </c>
      <c r="I261" s="57" t="s">
        <v>1170</v>
      </c>
      <c r="J261" s="57" t="s">
        <v>1195</v>
      </c>
      <c r="K261" s="59" t="s">
        <v>1196</v>
      </c>
      <c r="L261" s="60"/>
      <c r="M261" s="61"/>
      <c r="N261" s="62"/>
      <c r="O261" s="62"/>
      <c r="P261" s="63"/>
      <c r="Q261" s="64"/>
      <c r="R261" s="63"/>
      <c r="S261" s="62"/>
      <c r="T261" s="64">
        <v>37528</v>
      </c>
      <c r="U261" s="62"/>
      <c r="V261" s="66"/>
      <c r="W261" s="64">
        <v>37528</v>
      </c>
      <c r="X261" s="66" t="s">
        <v>14</v>
      </c>
      <c r="Y261" s="54" t="str">
        <f>IF($X261="","",VLOOKUP($X261,Variable!$AC$3:$AH$100,2,0))</f>
        <v>-</v>
      </c>
      <c r="Z261" s="54" t="str">
        <f>IF($X261="","",VLOOKUP($X261,Variable!$AC$3:$AH$100,3,0))</f>
        <v>-</v>
      </c>
      <c r="AA261" s="54" t="str">
        <f>IF($X261="","",VLOOKUP($X261,Variable!$AC$3:$AH$100,4,0))</f>
        <v>-</v>
      </c>
      <c r="AB261" s="54" t="str">
        <f>IF($X261="","",VLOOKUP($X261,Variable!$AC$3:$AH$100,5,0))</f>
        <v>-</v>
      </c>
      <c r="AC261" s="54" t="str">
        <f>IF($X261="","",VLOOKUP($X261,Variable!$AC$3:$AH$100,6,0))</f>
        <v>-</v>
      </c>
      <c r="AD261" s="109" t="s">
        <v>42</v>
      </c>
      <c r="AE261" s="54" t="str">
        <f t="shared" si="64"/>
        <v>กสป-ค.</v>
      </c>
      <c r="AF261" s="54" t="str">
        <f t="shared" si="65"/>
        <v>-</v>
      </c>
      <c r="AG261" s="54" t="str">
        <f t="shared" si="66"/>
        <v>กสป-ค.</v>
      </c>
      <c r="AH261" s="54" t="str">
        <f t="shared" si="67"/>
        <v>-</v>
      </c>
      <c r="AI261" s="54" t="str">
        <f t="shared" si="68"/>
        <v>อปฟ.</v>
      </c>
      <c r="AJ261" s="66" t="s">
        <v>42</v>
      </c>
      <c r="AK261" s="54" t="str">
        <f t="shared" si="69"/>
        <v>กสป-ค.</v>
      </c>
      <c r="AL261" s="54" t="str">
        <f t="shared" si="70"/>
        <v>-</v>
      </c>
      <c r="AM261" s="54" t="str">
        <f t="shared" si="71"/>
        <v>กสป-ค.</v>
      </c>
      <c r="AN261" s="54" t="str">
        <f t="shared" si="72"/>
        <v>-</v>
      </c>
      <c r="AO261" s="54" t="str">
        <f t="shared" si="73"/>
        <v>อปฟ.</v>
      </c>
      <c r="AP261" s="67"/>
      <c r="AQ261" s="68">
        <f t="shared" ca="1" si="74"/>
        <v>10.693150684931506</v>
      </c>
      <c r="AR261" s="64"/>
      <c r="AS261" s="75"/>
      <c r="AT261" s="64"/>
      <c r="AY261" s="71"/>
      <c r="BC261" s="72"/>
      <c r="BD261" s="72"/>
      <c r="BE261" s="72"/>
      <c r="BL261" s="51"/>
      <c r="BM261" s="51"/>
      <c r="CB261" s="73"/>
      <c r="CC261" s="10"/>
      <c r="CE261" s="10"/>
      <c r="CF261" s="10"/>
      <c r="CK261" s="74" t="s">
        <v>1602</v>
      </c>
      <c r="CQ261" s="71"/>
    </row>
    <row r="262" spans="2:95" s="70" customFormat="1" ht="24" customHeight="1">
      <c r="B262" s="54">
        <v>256</v>
      </c>
      <c r="C262" s="55" t="s">
        <v>19</v>
      </c>
      <c r="D262" s="56" t="s">
        <v>1155</v>
      </c>
      <c r="E262" s="56" t="s">
        <v>1192</v>
      </c>
      <c r="F262" s="57" t="str">
        <f t="shared" si="75"/>
        <v>IDC - L9552007</v>
      </c>
      <c r="G262" s="58" t="s">
        <v>1193</v>
      </c>
      <c r="H262" s="57" t="s">
        <v>1200</v>
      </c>
      <c r="I262" s="57" t="s">
        <v>1170</v>
      </c>
      <c r="J262" s="57" t="s">
        <v>1195</v>
      </c>
      <c r="K262" s="59" t="s">
        <v>1196</v>
      </c>
      <c r="L262" s="60"/>
      <c r="M262" s="61"/>
      <c r="N262" s="62"/>
      <c r="O262" s="62"/>
      <c r="P262" s="63"/>
      <c r="Q262" s="64"/>
      <c r="R262" s="63"/>
      <c r="S262" s="62"/>
      <c r="T262" s="64">
        <v>37528</v>
      </c>
      <c r="U262" s="62"/>
      <c r="V262" s="66"/>
      <c r="W262" s="64">
        <v>37528</v>
      </c>
      <c r="X262" s="66" t="s">
        <v>14</v>
      </c>
      <c r="Y262" s="54" t="str">
        <f>IF($X262="","",VLOOKUP($X262,Variable!$AC$3:$AH$100,2,0))</f>
        <v>-</v>
      </c>
      <c r="Z262" s="54" t="str">
        <f>IF($X262="","",VLOOKUP($X262,Variable!$AC$3:$AH$100,3,0))</f>
        <v>-</v>
      </c>
      <c r="AA262" s="54" t="str">
        <f>IF($X262="","",VLOOKUP($X262,Variable!$AC$3:$AH$100,4,0))</f>
        <v>-</v>
      </c>
      <c r="AB262" s="54" t="str">
        <f>IF($X262="","",VLOOKUP($X262,Variable!$AC$3:$AH$100,5,0))</f>
        <v>-</v>
      </c>
      <c r="AC262" s="54" t="str">
        <f>IF($X262="","",VLOOKUP($X262,Variable!$AC$3:$AH$100,6,0))</f>
        <v>-</v>
      </c>
      <c r="AD262" s="109" t="s">
        <v>42</v>
      </c>
      <c r="AE262" s="54" t="str">
        <f t="shared" si="64"/>
        <v>กสป-ค.</v>
      </c>
      <c r="AF262" s="54" t="str">
        <f t="shared" si="65"/>
        <v>-</v>
      </c>
      <c r="AG262" s="54" t="str">
        <f t="shared" si="66"/>
        <v>กสป-ค.</v>
      </c>
      <c r="AH262" s="54" t="str">
        <f t="shared" si="67"/>
        <v>-</v>
      </c>
      <c r="AI262" s="54" t="str">
        <f t="shared" si="68"/>
        <v>อปฟ.</v>
      </c>
      <c r="AJ262" s="66" t="s">
        <v>42</v>
      </c>
      <c r="AK262" s="54" t="str">
        <f t="shared" si="69"/>
        <v>กสป-ค.</v>
      </c>
      <c r="AL262" s="54" t="str">
        <f t="shared" si="70"/>
        <v>-</v>
      </c>
      <c r="AM262" s="54" t="str">
        <f t="shared" si="71"/>
        <v>กสป-ค.</v>
      </c>
      <c r="AN262" s="54" t="str">
        <f t="shared" si="72"/>
        <v>-</v>
      </c>
      <c r="AO262" s="54" t="str">
        <f t="shared" si="73"/>
        <v>อปฟ.</v>
      </c>
      <c r="AP262" s="67"/>
      <c r="AQ262" s="68">
        <f t="shared" ca="1" si="74"/>
        <v>10.693150684931506</v>
      </c>
      <c r="AR262" s="64"/>
      <c r="AS262" s="75"/>
      <c r="AT262" s="64"/>
      <c r="AY262" s="71"/>
      <c r="BC262" s="72"/>
      <c r="BD262" s="72"/>
      <c r="BE262" s="72"/>
      <c r="BL262" s="51"/>
      <c r="BM262" s="51"/>
      <c r="BY262" s="10"/>
      <c r="CB262" s="73"/>
      <c r="CC262" s="10"/>
      <c r="CE262" s="10"/>
      <c r="CF262" s="10"/>
      <c r="CK262" s="74" t="s">
        <v>1603</v>
      </c>
      <c r="CQ262" s="71"/>
    </row>
    <row r="263" spans="2:95" s="70" customFormat="1" ht="24" customHeight="1">
      <c r="B263" s="54">
        <v>257</v>
      </c>
      <c r="C263" s="55" t="s">
        <v>19</v>
      </c>
      <c r="D263" s="56" t="s">
        <v>1155</v>
      </c>
      <c r="E263" s="56" t="s">
        <v>1178</v>
      </c>
      <c r="F263" s="57" t="str">
        <f t="shared" ref="F263:F292" si="76">"PC - "&amp;H263</f>
        <v>PC - 1531</v>
      </c>
      <c r="G263" s="58" t="s">
        <v>1201</v>
      </c>
      <c r="H263" s="57">
        <v>1531</v>
      </c>
      <c r="I263" s="57" t="s">
        <v>279</v>
      </c>
      <c r="J263" s="57" t="s">
        <v>1202</v>
      </c>
      <c r="K263" s="59" t="s">
        <v>1203</v>
      </c>
      <c r="L263" s="60"/>
      <c r="M263" s="61"/>
      <c r="N263" s="62"/>
      <c r="O263" s="62"/>
      <c r="P263" s="63"/>
      <c r="Q263" s="64"/>
      <c r="R263" s="63"/>
      <c r="S263" s="62"/>
      <c r="T263" s="64">
        <v>37528</v>
      </c>
      <c r="U263" s="62"/>
      <c r="V263" s="66"/>
      <c r="W263" s="64">
        <v>37528</v>
      </c>
      <c r="X263" s="66" t="s">
        <v>14</v>
      </c>
      <c r="Y263" s="54" t="str">
        <f>IF($X263="","",VLOOKUP($X263,Variable!$AC$3:$AH$100,2,0))</f>
        <v>-</v>
      </c>
      <c r="Z263" s="54" t="str">
        <f>IF($X263="","",VLOOKUP($X263,Variable!$AC$3:$AH$100,3,0))</f>
        <v>-</v>
      </c>
      <c r="AA263" s="54" t="str">
        <f>IF($X263="","",VLOOKUP($X263,Variable!$AC$3:$AH$100,4,0))</f>
        <v>-</v>
      </c>
      <c r="AB263" s="54" t="str">
        <f>IF($X263="","",VLOOKUP($X263,Variable!$AC$3:$AH$100,5,0))</f>
        <v>-</v>
      </c>
      <c r="AC263" s="54" t="str">
        <f>IF($X263="","",VLOOKUP($X263,Variable!$AC$3:$AH$100,6,0))</f>
        <v>-</v>
      </c>
      <c r="AD263" s="109" t="s">
        <v>42</v>
      </c>
      <c r="AE263" s="54" t="str">
        <f t="shared" si="64"/>
        <v>กสป-ค.</v>
      </c>
      <c r="AF263" s="54" t="str">
        <f t="shared" si="65"/>
        <v>-</v>
      </c>
      <c r="AG263" s="54" t="str">
        <f t="shared" si="66"/>
        <v>กสป-ค.</v>
      </c>
      <c r="AH263" s="54" t="str">
        <f t="shared" si="67"/>
        <v>-</v>
      </c>
      <c r="AI263" s="54" t="str">
        <f t="shared" si="68"/>
        <v>อปฟ.</v>
      </c>
      <c r="AJ263" s="66" t="s">
        <v>42</v>
      </c>
      <c r="AK263" s="54" t="str">
        <f t="shared" si="69"/>
        <v>กสป-ค.</v>
      </c>
      <c r="AL263" s="54" t="str">
        <f t="shared" si="70"/>
        <v>-</v>
      </c>
      <c r="AM263" s="54" t="str">
        <f t="shared" si="71"/>
        <v>กสป-ค.</v>
      </c>
      <c r="AN263" s="54" t="str">
        <f t="shared" si="72"/>
        <v>-</v>
      </c>
      <c r="AO263" s="54" t="str">
        <f t="shared" si="73"/>
        <v>อปฟ.</v>
      </c>
      <c r="AP263" s="67"/>
      <c r="AQ263" s="68">
        <f t="shared" ca="1" si="74"/>
        <v>10.693150684931506</v>
      </c>
      <c r="AR263" s="64"/>
      <c r="AS263" s="75"/>
      <c r="AT263" s="64"/>
      <c r="AY263" s="71"/>
      <c r="BC263" s="72"/>
      <c r="BD263" s="72"/>
      <c r="BE263" s="72"/>
      <c r="BL263" s="51"/>
      <c r="BM263" s="51"/>
      <c r="BY263" s="10"/>
      <c r="CB263" s="73"/>
      <c r="CC263" s="10"/>
      <c r="CE263" s="10"/>
      <c r="CF263" s="10"/>
      <c r="CK263" s="74" t="s">
        <v>1604</v>
      </c>
      <c r="CQ263" s="71"/>
    </row>
    <row r="264" spans="2:95" s="70" customFormat="1" ht="24" customHeight="1">
      <c r="B264" s="54">
        <v>258</v>
      </c>
      <c r="C264" s="55" t="s">
        <v>19</v>
      </c>
      <c r="D264" s="56" t="s">
        <v>1155</v>
      </c>
      <c r="E264" s="56" t="s">
        <v>1178</v>
      </c>
      <c r="F264" s="57" t="str">
        <f t="shared" si="76"/>
        <v>PC - 1533</v>
      </c>
      <c r="G264" s="58" t="s">
        <v>1204</v>
      </c>
      <c r="H264" s="57">
        <v>1533</v>
      </c>
      <c r="I264" s="57" t="s">
        <v>279</v>
      </c>
      <c r="J264" s="57" t="s">
        <v>1202</v>
      </c>
      <c r="K264" s="59" t="s">
        <v>1203</v>
      </c>
      <c r="L264" s="60"/>
      <c r="M264" s="61"/>
      <c r="N264" s="62"/>
      <c r="O264" s="62"/>
      <c r="P264" s="63"/>
      <c r="Q264" s="64"/>
      <c r="R264" s="63"/>
      <c r="S264" s="62"/>
      <c r="T264" s="64">
        <v>37528</v>
      </c>
      <c r="U264" s="62"/>
      <c r="V264" s="66"/>
      <c r="W264" s="64">
        <v>37528</v>
      </c>
      <c r="X264" s="66" t="s">
        <v>14</v>
      </c>
      <c r="Y264" s="54" t="str">
        <f>IF($X264="","",VLOOKUP($X264,Variable!$AC$3:$AH$100,2,0))</f>
        <v>-</v>
      </c>
      <c r="Z264" s="54" t="str">
        <f>IF($X264="","",VLOOKUP($X264,Variable!$AC$3:$AH$100,3,0))</f>
        <v>-</v>
      </c>
      <c r="AA264" s="54" t="str">
        <f>IF($X264="","",VLOOKUP($X264,Variable!$AC$3:$AH$100,4,0))</f>
        <v>-</v>
      </c>
      <c r="AB264" s="54" t="str">
        <f>IF($X264="","",VLOOKUP($X264,Variable!$AC$3:$AH$100,5,0))</f>
        <v>-</v>
      </c>
      <c r="AC264" s="54" t="str">
        <f>IF($X264="","",VLOOKUP($X264,Variable!$AC$3:$AH$100,6,0))</f>
        <v>-</v>
      </c>
      <c r="AD264" s="109" t="s">
        <v>42</v>
      </c>
      <c r="AE264" s="54" t="str">
        <f t="shared" si="64"/>
        <v>กสป-ค.</v>
      </c>
      <c r="AF264" s="54" t="str">
        <f t="shared" si="65"/>
        <v>-</v>
      </c>
      <c r="AG264" s="54" t="str">
        <f t="shared" si="66"/>
        <v>กสป-ค.</v>
      </c>
      <c r="AH264" s="54" t="str">
        <f t="shared" si="67"/>
        <v>-</v>
      </c>
      <c r="AI264" s="54" t="str">
        <f t="shared" si="68"/>
        <v>อปฟ.</v>
      </c>
      <c r="AJ264" s="66" t="s">
        <v>42</v>
      </c>
      <c r="AK264" s="54" t="str">
        <f t="shared" si="69"/>
        <v>กสป-ค.</v>
      </c>
      <c r="AL264" s="54" t="str">
        <f t="shared" si="70"/>
        <v>-</v>
      </c>
      <c r="AM264" s="54" t="str">
        <f t="shared" si="71"/>
        <v>กสป-ค.</v>
      </c>
      <c r="AN264" s="54" t="str">
        <f t="shared" si="72"/>
        <v>-</v>
      </c>
      <c r="AO264" s="54" t="str">
        <f t="shared" si="73"/>
        <v>อปฟ.</v>
      </c>
      <c r="AP264" s="67"/>
      <c r="AQ264" s="68">
        <f t="shared" ca="1" si="74"/>
        <v>10.693150684931506</v>
      </c>
      <c r="AR264" s="64"/>
      <c r="AS264" s="75"/>
      <c r="AT264" s="64"/>
      <c r="AY264" s="71"/>
      <c r="BC264" s="72"/>
      <c r="BD264" s="72"/>
      <c r="BE264" s="72"/>
      <c r="BL264" s="51"/>
      <c r="BM264" s="51"/>
      <c r="BY264" s="10"/>
      <c r="CB264" s="73"/>
      <c r="CC264" s="10"/>
      <c r="CE264" s="10"/>
      <c r="CF264" s="10"/>
      <c r="CK264" s="10" t="s">
        <v>1605</v>
      </c>
      <c r="CQ264" s="71"/>
    </row>
    <row r="265" spans="2:95" s="70" customFormat="1" ht="24" customHeight="1">
      <c r="B265" s="54">
        <v>259</v>
      </c>
      <c r="C265" s="55" t="s">
        <v>19</v>
      </c>
      <c r="D265" s="56" t="s">
        <v>1155</v>
      </c>
      <c r="E265" s="56" t="s">
        <v>1178</v>
      </c>
      <c r="F265" s="57" t="str">
        <f t="shared" si="76"/>
        <v>PC - 1537</v>
      </c>
      <c r="G265" s="58" t="s">
        <v>1205</v>
      </c>
      <c r="H265" s="57">
        <v>1537</v>
      </c>
      <c r="I265" s="57" t="s">
        <v>279</v>
      </c>
      <c r="J265" s="57" t="s">
        <v>1202</v>
      </c>
      <c r="K265" s="59" t="s">
        <v>1203</v>
      </c>
      <c r="L265" s="60"/>
      <c r="M265" s="61"/>
      <c r="N265" s="62"/>
      <c r="O265" s="62"/>
      <c r="P265" s="63"/>
      <c r="Q265" s="64"/>
      <c r="R265" s="63"/>
      <c r="S265" s="62"/>
      <c r="T265" s="64">
        <v>37528</v>
      </c>
      <c r="U265" s="62"/>
      <c r="V265" s="66"/>
      <c r="W265" s="64">
        <v>37528</v>
      </c>
      <c r="X265" s="66" t="s">
        <v>14</v>
      </c>
      <c r="Y265" s="54" t="str">
        <f>IF($X265="","",VLOOKUP($X265,Variable!$AC$3:$AH$100,2,0))</f>
        <v>-</v>
      </c>
      <c r="Z265" s="54" t="str">
        <f>IF($X265="","",VLOOKUP($X265,Variable!$AC$3:$AH$100,3,0))</f>
        <v>-</v>
      </c>
      <c r="AA265" s="54" t="str">
        <f>IF($X265="","",VLOOKUP($X265,Variable!$AC$3:$AH$100,4,0))</f>
        <v>-</v>
      </c>
      <c r="AB265" s="54" t="str">
        <f>IF($X265="","",VLOOKUP($X265,Variable!$AC$3:$AH$100,5,0))</f>
        <v>-</v>
      </c>
      <c r="AC265" s="54" t="str">
        <f>IF($X265="","",VLOOKUP($X265,Variable!$AC$3:$AH$100,6,0))</f>
        <v>-</v>
      </c>
      <c r="AD265" s="109" t="s">
        <v>42</v>
      </c>
      <c r="AE265" s="54" t="str">
        <f t="shared" si="64"/>
        <v>กสป-ค.</v>
      </c>
      <c r="AF265" s="54" t="str">
        <f t="shared" si="65"/>
        <v>-</v>
      </c>
      <c r="AG265" s="54" t="str">
        <f t="shared" si="66"/>
        <v>กสป-ค.</v>
      </c>
      <c r="AH265" s="54" t="str">
        <f t="shared" si="67"/>
        <v>-</v>
      </c>
      <c r="AI265" s="54" t="str">
        <f t="shared" si="68"/>
        <v>อปฟ.</v>
      </c>
      <c r="AJ265" s="66" t="s">
        <v>42</v>
      </c>
      <c r="AK265" s="54" t="str">
        <f t="shared" si="69"/>
        <v>กสป-ค.</v>
      </c>
      <c r="AL265" s="54" t="str">
        <f t="shared" si="70"/>
        <v>-</v>
      </c>
      <c r="AM265" s="54" t="str">
        <f t="shared" si="71"/>
        <v>กสป-ค.</v>
      </c>
      <c r="AN265" s="54" t="str">
        <f t="shared" si="72"/>
        <v>-</v>
      </c>
      <c r="AO265" s="54" t="str">
        <f t="shared" si="73"/>
        <v>อปฟ.</v>
      </c>
      <c r="AP265" s="67"/>
      <c r="AQ265" s="68">
        <f t="shared" ca="1" si="74"/>
        <v>10.693150684931506</v>
      </c>
      <c r="AR265" s="64"/>
      <c r="AS265" s="75"/>
      <c r="AT265" s="64"/>
      <c r="AY265" s="71"/>
      <c r="BC265" s="72"/>
      <c r="BD265" s="72"/>
      <c r="BE265" s="72"/>
      <c r="BL265" s="51"/>
      <c r="BM265" s="51"/>
      <c r="BY265" s="10"/>
      <c r="CB265" s="73"/>
      <c r="CC265" s="10"/>
      <c r="CE265" s="10"/>
      <c r="CF265" s="10"/>
      <c r="CK265" s="74" t="s">
        <v>1606</v>
      </c>
      <c r="CQ265" s="71"/>
    </row>
    <row r="266" spans="2:95" s="70" customFormat="1" ht="24" customHeight="1">
      <c r="B266" s="54">
        <v>260</v>
      </c>
      <c r="C266" s="55" t="s">
        <v>19</v>
      </c>
      <c r="D266" s="56" t="s">
        <v>1155</v>
      </c>
      <c r="E266" s="56" t="s">
        <v>1178</v>
      </c>
      <c r="F266" s="57" t="str">
        <f t="shared" si="76"/>
        <v>PC - 1540</v>
      </c>
      <c r="G266" s="58" t="s">
        <v>1206</v>
      </c>
      <c r="H266" s="57">
        <v>1540</v>
      </c>
      <c r="I266" s="57" t="s">
        <v>279</v>
      </c>
      <c r="J266" s="57" t="s">
        <v>1202</v>
      </c>
      <c r="K266" s="59" t="s">
        <v>1203</v>
      </c>
      <c r="L266" s="60"/>
      <c r="M266" s="61"/>
      <c r="N266" s="62"/>
      <c r="O266" s="62"/>
      <c r="P266" s="63"/>
      <c r="Q266" s="64"/>
      <c r="R266" s="63"/>
      <c r="S266" s="62"/>
      <c r="T266" s="64">
        <v>37528</v>
      </c>
      <c r="U266" s="62"/>
      <c r="V266" s="66"/>
      <c r="W266" s="64">
        <v>37528</v>
      </c>
      <c r="X266" s="66" t="s">
        <v>14</v>
      </c>
      <c r="Y266" s="54" t="str">
        <f>IF($X266="","",VLOOKUP($X266,Variable!$AC$3:$AH$100,2,0))</f>
        <v>-</v>
      </c>
      <c r="Z266" s="54" t="str">
        <f>IF($X266="","",VLOOKUP($X266,Variable!$AC$3:$AH$100,3,0))</f>
        <v>-</v>
      </c>
      <c r="AA266" s="54" t="str">
        <f>IF($X266="","",VLOOKUP($X266,Variable!$AC$3:$AH$100,4,0))</f>
        <v>-</v>
      </c>
      <c r="AB266" s="54" t="str">
        <f>IF($X266="","",VLOOKUP($X266,Variable!$AC$3:$AH$100,5,0))</f>
        <v>-</v>
      </c>
      <c r="AC266" s="54" t="str">
        <f>IF($X266="","",VLOOKUP($X266,Variable!$AC$3:$AH$100,6,0))</f>
        <v>-</v>
      </c>
      <c r="AD266" s="109" t="s">
        <v>42</v>
      </c>
      <c r="AE266" s="54" t="str">
        <f t="shared" si="64"/>
        <v>กสป-ค.</v>
      </c>
      <c r="AF266" s="54" t="str">
        <f t="shared" si="65"/>
        <v>-</v>
      </c>
      <c r="AG266" s="54" t="str">
        <f t="shared" si="66"/>
        <v>กสป-ค.</v>
      </c>
      <c r="AH266" s="54" t="str">
        <f t="shared" si="67"/>
        <v>-</v>
      </c>
      <c r="AI266" s="54" t="str">
        <f t="shared" si="68"/>
        <v>อปฟ.</v>
      </c>
      <c r="AJ266" s="66" t="s">
        <v>42</v>
      </c>
      <c r="AK266" s="54" t="str">
        <f t="shared" si="69"/>
        <v>กสป-ค.</v>
      </c>
      <c r="AL266" s="54" t="str">
        <f t="shared" si="70"/>
        <v>-</v>
      </c>
      <c r="AM266" s="54" t="str">
        <f t="shared" si="71"/>
        <v>กสป-ค.</v>
      </c>
      <c r="AN266" s="54" t="str">
        <f t="shared" si="72"/>
        <v>-</v>
      </c>
      <c r="AO266" s="54" t="str">
        <f t="shared" si="73"/>
        <v>อปฟ.</v>
      </c>
      <c r="AP266" s="67"/>
      <c r="AQ266" s="68">
        <f t="shared" ca="1" si="74"/>
        <v>10.693150684931506</v>
      </c>
      <c r="AR266" s="64"/>
      <c r="AS266" s="75"/>
      <c r="AT266" s="64"/>
      <c r="AY266" s="71"/>
      <c r="BC266" s="72"/>
      <c r="BD266" s="72"/>
      <c r="BE266" s="72"/>
      <c r="BL266" s="51"/>
      <c r="BM266" s="51"/>
      <c r="BY266" s="10"/>
      <c r="CB266" s="73"/>
      <c r="CC266" s="10"/>
      <c r="CE266" s="10"/>
      <c r="CF266" s="10"/>
      <c r="CK266" s="74" t="s">
        <v>1607</v>
      </c>
      <c r="CQ266" s="71"/>
    </row>
    <row r="267" spans="2:95" s="70" customFormat="1" ht="24" customHeight="1">
      <c r="B267" s="54">
        <v>261</v>
      </c>
      <c r="C267" s="55" t="s">
        <v>19</v>
      </c>
      <c r="D267" s="56" t="s">
        <v>1155</v>
      </c>
      <c r="E267" s="56" t="s">
        <v>1178</v>
      </c>
      <c r="F267" s="57" t="str">
        <f t="shared" si="76"/>
        <v>PC - 1542</v>
      </c>
      <c r="G267" s="58" t="s">
        <v>1207</v>
      </c>
      <c r="H267" s="57">
        <v>1542</v>
      </c>
      <c r="I267" s="57" t="s">
        <v>279</v>
      </c>
      <c r="J267" s="57" t="s">
        <v>1202</v>
      </c>
      <c r="K267" s="59" t="s">
        <v>1203</v>
      </c>
      <c r="L267" s="60"/>
      <c r="M267" s="61"/>
      <c r="N267" s="62"/>
      <c r="O267" s="62"/>
      <c r="P267" s="63"/>
      <c r="Q267" s="64"/>
      <c r="R267" s="63"/>
      <c r="S267" s="62"/>
      <c r="T267" s="64">
        <v>37528</v>
      </c>
      <c r="U267" s="62"/>
      <c r="V267" s="66"/>
      <c r="W267" s="64">
        <v>37528</v>
      </c>
      <c r="X267" s="66" t="s">
        <v>14</v>
      </c>
      <c r="Y267" s="54" t="str">
        <f>IF($X267="","",VLOOKUP($X267,Variable!$AC$3:$AH$100,2,0))</f>
        <v>-</v>
      </c>
      <c r="Z267" s="54" t="str">
        <f>IF($X267="","",VLOOKUP($X267,Variable!$AC$3:$AH$100,3,0))</f>
        <v>-</v>
      </c>
      <c r="AA267" s="54" t="str">
        <f>IF($X267="","",VLOOKUP($X267,Variable!$AC$3:$AH$100,4,0))</f>
        <v>-</v>
      </c>
      <c r="AB267" s="54" t="str">
        <f>IF($X267="","",VLOOKUP($X267,Variable!$AC$3:$AH$100,5,0))</f>
        <v>-</v>
      </c>
      <c r="AC267" s="54" t="str">
        <f>IF($X267="","",VLOOKUP($X267,Variable!$AC$3:$AH$100,6,0))</f>
        <v>-</v>
      </c>
      <c r="AD267" s="109" t="s">
        <v>42</v>
      </c>
      <c r="AE267" s="54" t="str">
        <f t="shared" si="64"/>
        <v>กสป-ค.</v>
      </c>
      <c r="AF267" s="54" t="str">
        <f t="shared" si="65"/>
        <v>-</v>
      </c>
      <c r="AG267" s="54" t="str">
        <f t="shared" si="66"/>
        <v>กสป-ค.</v>
      </c>
      <c r="AH267" s="54" t="str">
        <f t="shared" si="67"/>
        <v>-</v>
      </c>
      <c r="AI267" s="54" t="str">
        <f t="shared" si="68"/>
        <v>อปฟ.</v>
      </c>
      <c r="AJ267" s="66" t="s">
        <v>42</v>
      </c>
      <c r="AK267" s="54" t="str">
        <f t="shared" si="69"/>
        <v>กสป-ค.</v>
      </c>
      <c r="AL267" s="54" t="str">
        <f t="shared" si="70"/>
        <v>-</v>
      </c>
      <c r="AM267" s="54" t="str">
        <f t="shared" si="71"/>
        <v>กสป-ค.</v>
      </c>
      <c r="AN267" s="54" t="str">
        <f t="shared" si="72"/>
        <v>-</v>
      </c>
      <c r="AO267" s="54" t="str">
        <f t="shared" si="73"/>
        <v>อปฟ.</v>
      </c>
      <c r="AP267" s="67"/>
      <c r="AQ267" s="68">
        <f t="shared" ca="1" si="74"/>
        <v>10.693150684931506</v>
      </c>
      <c r="AR267" s="64"/>
      <c r="AS267" s="75"/>
      <c r="AT267" s="64"/>
      <c r="AY267" s="71"/>
      <c r="BC267" s="72"/>
      <c r="BD267" s="72"/>
      <c r="BE267" s="72"/>
      <c r="BL267" s="51"/>
      <c r="BM267" s="51"/>
      <c r="CB267" s="73"/>
      <c r="CC267" s="10"/>
      <c r="CE267" s="10"/>
      <c r="CF267" s="10"/>
      <c r="CK267" s="74" t="s">
        <v>1608</v>
      </c>
      <c r="CQ267" s="71"/>
    </row>
    <row r="268" spans="2:95" s="70" customFormat="1" ht="24" customHeight="1">
      <c r="B268" s="54">
        <v>262</v>
      </c>
      <c r="C268" s="55" t="s">
        <v>19</v>
      </c>
      <c r="D268" s="56" t="s">
        <v>1155</v>
      </c>
      <c r="E268" s="56" t="s">
        <v>1178</v>
      </c>
      <c r="F268" s="57" t="str">
        <f t="shared" si="76"/>
        <v>PC - 1545</v>
      </c>
      <c r="G268" s="58" t="s">
        <v>1208</v>
      </c>
      <c r="H268" s="57">
        <v>1545</v>
      </c>
      <c r="I268" s="57" t="s">
        <v>279</v>
      </c>
      <c r="J268" s="57" t="s">
        <v>1202</v>
      </c>
      <c r="K268" s="59" t="s">
        <v>1203</v>
      </c>
      <c r="L268" s="60"/>
      <c r="M268" s="61"/>
      <c r="N268" s="62"/>
      <c r="O268" s="62"/>
      <c r="P268" s="63"/>
      <c r="Q268" s="64"/>
      <c r="R268" s="63"/>
      <c r="S268" s="62"/>
      <c r="T268" s="64">
        <v>37528</v>
      </c>
      <c r="U268" s="62"/>
      <c r="V268" s="66"/>
      <c r="W268" s="64">
        <v>37528</v>
      </c>
      <c r="X268" s="66" t="s">
        <v>14</v>
      </c>
      <c r="Y268" s="54" t="str">
        <f>IF($X268="","",VLOOKUP($X268,Variable!$AC$3:$AH$100,2,0))</f>
        <v>-</v>
      </c>
      <c r="Z268" s="54" t="str">
        <f>IF($X268="","",VLOOKUP($X268,Variable!$AC$3:$AH$100,3,0))</f>
        <v>-</v>
      </c>
      <c r="AA268" s="54" t="str">
        <f>IF($X268="","",VLOOKUP($X268,Variable!$AC$3:$AH$100,4,0))</f>
        <v>-</v>
      </c>
      <c r="AB268" s="54" t="str">
        <f>IF($X268="","",VLOOKUP($X268,Variable!$AC$3:$AH$100,5,0))</f>
        <v>-</v>
      </c>
      <c r="AC268" s="54" t="str">
        <f>IF($X268="","",VLOOKUP($X268,Variable!$AC$3:$AH$100,6,0))</f>
        <v>-</v>
      </c>
      <c r="AD268" s="109" t="s">
        <v>42</v>
      </c>
      <c r="AE268" s="54" t="str">
        <f t="shared" si="64"/>
        <v>กสป-ค.</v>
      </c>
      <c r="AF268" s="54" t="str">
        <f t="shared" si="65"/>
        <v>-</v>
      </c>
      <c r="AG268" s="54" t="str">
        <f t="shared" si="66"/>
        <v>กสป-ค.</v>
      </c>
      <c r="AH268" s="54" t="str">
        <f t="shared" si="67"/>
        <v>-</v>
      </c>
      <c r="AI268" s="54" t="str">
        <f t="shared" si="68"/>
        <v>อปฟ.</v>
      </c>
      <c r="AJ268" s="66" t="s">
        <v>42</v>
      </c>
      <c r="AK268" s="54" t="str">
        <f t="shared" si="69"/>
        <v>กสป-ค.</v>
      </c>
      <c r="AL268" s="54" t="str">
        <f t="shared" si="70"/>
        <v>-</v>
      </c>
      <c r="AM268" s="54" t="str">
        <f t="shared" si="71"/>
        <v>กสป-ค.</v>
      </c>
      <c r="AN268" s="54" t="str">
        <f t="shared" si="72"/>
        <v>-</v>
      </c>
      <c r="AO268" s="54" t="str">
        <f t="shared" si="73"/>
        <v>อปฟ.</v>
      </c>
      <c r="AP268" s="67"/>
      <c r="AQ268" s="68">
        <f t="shared" ca="1" si="74"/>
        <v>10.693150684931506</v>
      </c>
      <c r="AR268" s="64"/>
      <c r="AS268" s="75"/>
      <c r="AT268" s="64"/>
      <c r="AY268" s="71"/>
      <c r="BC268" s="72"/>
      <c r="BD268" s="72"/>
      <c r="BE268" s="72"/>
      <c r="BL268" s="51"/>
      <c r="BM268" s="51"/>
      <c r="BY268" s="10"/>
      <c r="CB268" s="73"/>
      <c r="CC268" s="10"/>
      <c r="CE268" s="10"/>
      <c r="CF268" s="10"/>
      <c r="CK268" s="74" t="s">
        <v>1609</v>
      </c>
      <c r="CQ268" s="71"/>
    </row>
    <row r="269" spans="2:95" s="70" customFormat="1" ht="24" customHeight="1">
      <c r="B269" s="54">
        <v>263</v>
      </c>
      <c r="C269" s="55" t="s">
        <v>19</v>
      </c>
      <c r="D269" s="56" t="s">
        <v>1155</v>
      </c>
      <c r="E269" s="56" t="s">
        <v>1178</v>
      </c>
      <c r="F269" s="57" t="str">
        <f t="shared" si="76"/>
        <v>PC - 1554</v>
      </c>
      <c r="G269" s="58" t="s">
        <v>1209</v>
      </c>
      <c r="H269" s="57">
        <v>1554</v>
      </c>
      <c r="I269" s="57" t="s">
        <v>279</v>
      </c>
      <c r="J269" s="57" t="s">
        <v>1202</v>
      </c>
      <c r="K269" s="59" t="s">
        <v>1203</v>
      </c>
      <c r="L269" s="60"/>
      <c r="M269" s="61"/>
      <c r="N269" s="62"/>
      <c r="O269" s="62"/>
      <c r="P269" s="63"/>
      <c r="Q269" s="64"/>
      <c r="R269" s="63"/>
      <c r="S269" s="62"/>
      <c r="T269" s="64">
        <v>37528</v>
      </c>
      <c r="U269" s="62"/>
      <c r="V269" s="66"/>
      <c r="W269" s="64">
        <v>37528</v>
      </c>
      <c r="X269" s="66" t="s">
        <v>14</v>
      </c>
      <c r="Y269" s="54" t="str">
        <f>IF($X269="","",VLOOKUP($X269,Variable!$AC$3:$AH$100,2,0))</f>
        <v>-</v>
      </c>
      <c r="Z269" s="54" t="str">
        <f>IF($X269="","",VLOOKUP($X269,Variable!$AC$3:$AH$100,3,0))</f>
        <v>-</v>
      </c>
      <c r="AA269" s="54" t="str">
        <f>IF($X269="","",VLOOKUP($X269,Variable!$AC$3:$AH$100,4,0))</f>
        <v>-</v>
      </c>
      <c r="AB269" s="54" t="str">
        <f>IF($X269="","",VLOOKUP($X269,Variable!$AC$3:$AH$100,5,0))</f>
        <v>-</v>
      </c>
      <c r="AC269" s="54" t="str">
        <f>IF($X269="","",VLOOKUP($X269,Variable!$AC$3:$AH$100,6,0))</f>
        <v>-</v>
      </c>
      <c r="AD269" s="109" t="s">
        <v>42</v>
      </c>
      <c r="AE269" s="54" t="str">
        <f t="shared" si="64"/>
        <v>กสป-ค.</v>
      </c>
      <c r="AF269" s="54" t="str">
        <f t="shared" si="65"/>
        <v>-</v>
      </c>
      <c r="AG269" s="54" t="str">
        <f t="shared" si="66"/>
        <v>กสป-ค.</v>
      </c>
      <c r="AH269" s="54" t="str">
        <f t="shared" si="67"/>
        <v>-</v>
      </c>
      <c r="AI269" s="54" t="str">
        <f t="shared" si="68"/>
        <v>อปฟ.</v>
      </c>
      <c r="AJ269" s="66" t="s">
        <v>42</v>
      </c>
      <c r="AK269" s="54" t="str">
        <f t="shared" si="69"/>
        <v>กสป-ค.</v>
      </c>
      <c r="AL269" s="54" t="str">
        <f t="shared" si="70"/>
        <v>-</v>
      </c>
      <c r="AM269" s="54" t="str">
        <f t="shared" si="71"/>
        <v>กสป-ค.</v>
      </c>
      <c r="AN269" s="54" t="str">
        <f t="shared" si="72"/>
        <v>-</v>
      </c>
      <c r="AO269" s="54" t="str">
        <f t="shared" si="73"/>
        <v>อปฟ.</v>
      </c>
      <c r="AP269" s="67"/>
      <c r="AQ269" s="68">
        <f t="shared" ca="1" si="74"/>
        <v>10.693150684931506</v>
      </c>
      <c r="AR269" s="64"/>
      <c r="AS269" s="75"/>
      <c r="AT269" s="64"/>
      <c r="AY269" s="71"/>
      <c r="BC269" s="72"/>
      <c r="BD269" s="72"/>
      <c r="BE269" s="72"/>
      <c r="BL269" s="51"/>
      <c r="BM269" s="51"/>
      <c r="BY269" s="10"/>
      <c r="CB269" s="73"/>
      <c r="CC269" s="10"/>
      <c r="CE269" s="10"/>
      <c r="CF269" s="10"/>
      <c r="CK269" s="74" t="s">
        <v>1610</v>
      </c>
      <c r="CQ269" s="71"/>
    </row>
    <row r="270" spans="2:95" s="70" customFormat="1" ht="24" customHeight="1">
      <c r="B270" s="54">
        <v>264</v>
      </c>
      <c r="C270" s="55" t="s">
        <v>19</v>
      </c>
      <c r="D270" s="56" t="s">
        <v>1155</v>
      </c>
      <c r="E270" s="56" t="s">
        <v>1178</v>
      </c>
      <c r="F270" s="57" t="str">
        <f t="shared" si="76"/>
        <v>PC - 1638</v>
      </c>
      <c r="G270" s="58" t="s">
        <v>1210</v>
      </c>
      <c r="H270" s="57">
        <v>1638</v>
      </c>
      <c r="I270" s="57" t="s">
        <v>279</v>
      </c>
      <c r="J270" s="57" t="s">
        <v>1202</v>
      </c>
      <c r="K270" s="59" t="s">
        <v>1203</v>
      </c>
      <c r="L270" s="60"/>
      <c r="M270" s="61"/>
      <c r="N270" s="62"/>
      <c r="O270" s="62"/>
      <c r="P270" s="63"/>
      <c r="Q270" s="64"/>
      <c r="R270" s="63"/>
      <c r="S270" s="62"/>
      <c r="T270" s="64">
        <v>37528</v>
      </c>
      <c r="U270" s="62"/>
      <c r="V270" s="66"/>
      <c r="W270" s="64">
        <v>37528</v>
      </c>
      <c r="X270" s="66" t="s">
        <v>14</v>
      </c>
      <c r="Y270" s="54" t="str">
        <f>IF($X270="","",VLOOKUP($X270,Variable!$AC$3:$AH$100,2,0))</f>
        <v>-</v>
      </c>
      <c r="Z270" s="54" t="str">
        <f>IF($X270="","",VLOOKUP($X270,Variable!$AC$3:$AH$100,3,0))</f>
        <v>-</v>
      </c>
      <c r="AA270" s="54" t="str">
        <f>IF($X270="","",VLOOKUP($X270,Variable!$AC$3:$AH$100,4,0))</f>
        <v>-</v>
      </c>
      <c r="AB270" s="54" t="str">
        <f>IF($X270="","",VLOOKUP($X270,Variable!$AC$3:$AH$100,5,0))</f>
        <v>-</v>
      </c>
      <c r="AC270" s="54" t="str">
        <f>IF($X270="","",VLOOKUP($X270,Variable!$AC$3:$AH$100,6,0))</f>
        <v>-</v>
      </c>
      <c r="AD270" s="109" t="s">
        <v>42</v>
      </c>
      <c r="AE270" s="54" t="str">
        <f t="shared" si="64"/>
        <v>กสป-ค.</v>
      </c>
      <c r="AF270" s="54" t="str">
        <f t="shared" si="65"/>
        <v>-</v>
      </c>
      <c r="AG270" s="54" t="str">
        <f t="shared" si="66"/>
        <v>กสป-ค.</v>
      </c>
      <c r="AH270" s="54" t="str">
        <f t="shared" si="67"/>
        <v>-</v>
      </c>
      <c r="AI270" s="54" t="str">
        <f t="shared" si="68"/>
        <v>อปฟ.</v>
      </c>
      <c r="AJ270" s="66" t="s">
        <v>42</v>
      </c>
      <c r="AK270" s="54" t="str">
        <f t="shared" si="69"/>
        <v>กสป-ค.</v>
      </c>
      <c r="AL270" s="54" t="str">
        <f t="shared" si="70"/>
        <v>-</v>
      </c>
      <c r="AM270" s="54" t="str">
        <f t="shared" si="71"/>
        <v>กสป-ค.</v>
      </c>
      <c r="AN270" s="54" t="str">
        <f t="shared" si="72"/>
        <v>-</v>
      </c>
      <c r="AO270" s="54" t="str">
        <f t="shared" si="73"/>
        <v>อปฟ.</v>
      </c>
      <c r="AP270" s="67"/>
      <c r="AQ270" s="68">
        <f t="shared" ca="1" si="74"/>
        <v>10.693150684931506</v>
      </c>
      <c r="AR270" s="64"/>
      <c r="AS270" s="75"/>
      <c r="AT270" s="64"/>
      <c r="AY270" s="71"/>
      <c r="BC270" s="72"/>
      <c r="BD270" s="72"/>
      <c r="BE270" s="72"/>
      <c r="BL270" s="51"/>
      <c r="BM270" s="51"/>
      <c r="BY270" s="10"/>
      <c r="CB270" s="73"/>
      <c r="CC270" s="10"/>
      <c r="CE270" s="10"/>
      <c r="CF270" s="10"/>
      <c r="CK270" s="74" t="s">
        <v>1611</v>
      </c>
      <c r="CQ270" s="71"/>
    </row>
    <row r="271" spans="2:95" s="70" customFormat="1" ht="24" customHeight="1">
      <c r="B271" s="54">
        <v>265</v>
      </c>
      <c r="C271" s="55" t="s">
        <v>19</v>
      </c>
      <c r="D271" s="56" t="s">
        <v>1155</v>
      </c>
      <c r="E271" s="56" t="s">
        <v>1178</v>
      </c>
      <c r="F271" s="57" t="str">
        <f t="shared" si="76"/>
        <v>PC - 1639</v>
      </c>
      <c r="G271" s="58" t="s">
        <v>1211</v>
      </c>
      <c r="H271" s="57">
        <v>1639</v>
      </c>
      <c r="I271" s="57" t="s">
        <v>279</v>
      </c>
      <c r="J271" s="57" t="s">
        <v>1202</v>
      </c>
      <c r="K271" s="59" t="s">
        <v>1203</v>
      </c>
      <c r="L271" s="60"/>
      <c r="M271" s="61"/>
      <c r="N271" s="62"/>
      <c r="O271" s="62"/>
      <c r="P271" s="63"/>
      <c r="Q271" s="64"/>
      <c r="R271" s="63"/>
      <c r="S271" s="62"/>
      <c r="T271" s="64">
        <v>37528</v>
      </c>
      <c r="U271" s="62"/>
      <c r="V271" s="66"/>
      <c r="W271" s="64">
        <v>37528</v>
      </c>
      <c r="X271" s="66" t="s">
        <v>14</v>
      </c>
      <c r="Y271" s="54" t="str">
        <f>IF($X271="","",VLOOKUP($X271,Variable!$AC$3:$AH$100,2,0))</f>
        <v>-</v>
      </c>
      <c r="Z271" s="54" t="str">
        <f>IF($X271="","",VLOOKUP($X271,Variable!$AC$3:$AH$100,3,0))</f>
        <v>-</v>
      </c>
      <c r="AA271" s="54" t="str">
        <f>IF($X271="","",VLOOKUP($X271,Variable!$AC$3:$AH$100,4,0))</f>
        <v>-</v>
      </c>
      <c r="AB271" s="54" t="str">
        <f>IF($X271="","",VLOOKUP($X271,Variable!$AC$3:$AH$100,5,0))</f>
        <v>-</v>
      </c>
      <c r="AC271" s="54" t="str">
        <f>IF($X271="","",VLOOKUP($X271,Variable!$AC$3:$AH$100,6,0))</f>
        <v>-</v>
      </c>
      <c r="AD271" s="109" t="s">
        <v>42</v>
      </c>
      <c r="AE271" s="54" t="str">
        <f t="shared" si="64"/>
        <v>กสป-ค.</v>
      </c>
      <c r="AF271" s="54" t="str">
        <f t="shared" si="65"/>
        <v>-</v>
      </c>
      <c r="AG271" s="54" t="str">
        <f t="shared" si="66"/>
        <v>กสป-ค.</v>
      </c>
      <c r="AH271" s="54" t="str">
        <f t="shared" si="67"/>
        <v>-</v>
      </c>
      <c r="AI271" s="54" t="str">
        <f t="shared" si="68"/>
        <v>อปฟ.</v>
      </c>
      <c r="AJ271" s="66" t="s">
        <v>42</v>
      </c>
      <c r="AK271" s="54" t="str">
        <f t="shared" si="69"/>
        <v>กสป-ค.</v>
      </c>
      <c r="AL271" s="54" t="str">
        <f t="shared" si="70"/>
        <v>-</v>
      </c>
      <c r="AM271" s="54" t="str">
        <f t="shared" si="71"/>
        <v>กสป-ค.</v>
      </c>
      <c r="AN271" s="54" t="str">
        <f t="shared" si="72"/>
        <v>-</v>
      </c>
      <c r="AO271" s="54" t="str">
        <f t="shared" si="73"/>
        <v>อปฟ.</v>
      </c>
      <c r="AP271" s="67"/>
      <c r="AQ271" s="68">
        <f t="shared" ca="1" si="74"/>
        <v>10.693150684931506</v>
      </c>
      <c r="AR271" s="64"/>
      <c r="AS271" s="75"/>
      <c r="AT271" s="64"/>
      <c r="AY271" s="71"/>
      <c r="BC271" s="72"/>
      <c r="BD271" s="72"/>
      <c r="BE271" s="72"/>
      <c r="BL271" s="51"/>
      <c r="BM271" s="51"/>
      <c r="BY271" s="10"/>
      <c r="CB271" s="73"/>
      <c r="CC271" s="10"/>
      <c r="CE271" s="10"/>
      <c r="CF271" s="10"/>
      <c r="CK271" s="74" t="s">
        <v>1612</v>
      </c>
      <c r="CQ271" s="71"/>
    </row>
    <row r="272" spans="2:95" s="70" customFormat="1" ht="24" customHeight="1">
      <c r="B272" s="54">
        <v>266</v>
      </c>
      <c r="C272" s="55" t="s">
        <v>19</v>
      </c>
      <c r="D272" s="56" t="s">
        <v>1155</v>
      </c>
      <c r="E272" s="56" t="s">
        <v>1178</v>
      </c>
      <c r="F272" s="57" t="str">
        <f t="shared" si="76"/>
        <v>PC - 1644</v>
      </c>
      <c r="G272" s="58" t="s">
        <v>1212</v>
      </c>
      <c r="H272" s="57">
        <v>1644</v>
      </c>
      <c r="I272" s="57" t="s">
        <v>279</v>
      </c>
      <c r="J272" s="57" t="s">
        <v>1202</v>
      </c>
      <c r="K272" s="59" t="s">
        <v>1203</v>
      </c>
      <c r="L272" s="60"/>
      <c r="M272" s="61"/>
      <c r="N272" s="62"/>
      <c r="O272" s="62"/>
      <c r="P272" s="63"/>
      <c r="Q272" s="64"/>
      <c r="R272" s="63"/>
      <c r="S272" s="62"/>
      <c r="T272" s="64">
        <v>37528</v>
      </c>
      <c r="U272" s="62"/>
      <c r="V272" s="66"/>
      <c r="W272" s="64">
        <v>37528</v>
      </c>
      <c r="X272" s="66" t="s">
        <v>14</v>
      </c>
      <c r="Y272" s="54" t="str">
        <f>IF($X272="","",VLOOKUP($X272,Variable!$AC$3:$AH$100,2,0))</f>
        <v>-</v>
      </c>
      <c r="Z272" s="54" t="str">
        <f>IF($X272="","",VLOOKUP($X272,Variable!$AC$3:$AH$100,3,0))</f>
        <v>-</v>
      </c>
      <c r="AA272" s="54" t="str">
        <f>IF($X272="","",VLOOKUP($X272,Variable!$AC$3:$AH$100,4,0))</f>
        <v>-</v>
      </c>
      <c r="AB272" s="54" t="str">
        <f>IF($X272="","",VLOOKUP($X272,Variable!$AC$3:$AH$100,5,0))</f>
        <v>-</v>
      </c>
      <c r="AC272" s="54" t="str">
        <f>IF($X272="","",VLOOKUP($X272,Variable!$AC$3:$AH$100,6,0))</f>
        <v>-</v>
      </c>
      <c r="AD272" s="109" t="s">
        <v>42</v>
      </c>
      <c r="AE272" s="54" t="str">
        <f t="shared" si="64"/>
        <v>กสป-ค.</v>
      </c>
      <c r="AF272" s="54" t="str">
        <f t="shared" si="65"/>
        <v>-</v>
      </c>
      <c r="AG272" s="54" t="str">
        <f t="shared" si="66"/>
        <v>กสป-ค.</v>
      </c>
      <c r="AH272" s="54" t="str">
        <f t="shared" si="67"/>
        <v>-</v>
      </c>
      <c r="AI272" s="54" t="str">
        <f t="shared" si="68"/>
        <v>อปฟ.</v>
      </c>
      <c r="AJ272" s="66" t="s">
        <v>42</v>
      </c>
      <c r="AK272" s="54" t="str">
        <f t="shared" si="69"/>
        <v>กสป-ค.</v>
      </c>
      <c r="AL272" s="54" t="str">
        <f t="shared" si="70"/>
        <v>-</v>
      </c>
      <c r="AM272" s="54" t="str">
        <f t="shared" si="71"/>
        <v>กสป-ค.</v>
      </c>
      <c r="AN272" s="54" t="str">
        <f t="shared" si="72"/>
        <v>-</v>
      </c>
      <c r="AO272" s="54" t="str">
        <f t="shared" si="73"/>
        <v>อปฟ.</v>
      </c>
      <c r="AP272" s="67"/>
      <c r="AQ272" s="68">
        <f t="shared" ca="1" si="74"/>
        <v>10.693150684931506</v>
      </c>
      <c r="AR272" s="64"/>
      <c r="AS272" s="75"/>
      <c r="AT272" s="64"/>
      <c r="AY272" s="71"/>
      <c r="BC272" s="72"/>
      <c r="BD272" s="72"/>
      <c r="BE272" s="72"/>
      <c r="BL272" s="51"/>
      <c r="BM272" s="51"/>
      <c r="CB272" s="73"/>
      <c r="CC272" s="10"/>
      <c r="CE272" s="10"/>
      <c r="CF272" s="10"/>
      <c r="CK272" s="74" t="s">
        <v>1613</v>
      </c>
      <c r="CQ272" s="71"/>
    </row>
    <row r="273" spans="2:95" s="70" customFormat="1" ht="24" customHeight="1">
      <c r="B273" s="54">
        <v>267</v>
      </c>
      <c r="C273" s="55" t="s">
        <v>19</v>
      </c>
      <c r="D273" s="56" t="s">
        <v>1155</v>
      </c>
      <c r="E273" s="56" t="s">
        <v>1178</v>
      </c>
      <c r="F273" s="57" t="str">
        <f t="shared" si="76"/>
        <v>PC - 1645</v>
      </c>
      <c r="G273" s="58" t="s">
        <v>1213</v>
      </c>
      <c r="H273" s="57">
        <v>1645</v>
      </c>
      <c r="I273" s="57" t="s">
        <v>279</v>
      </c>
      <c r="J273" s="57" t="s">
        <v>1202</v>
      </c>
      <c r="K273" s="59" t="s">
        <v>1203</v>
      </c>
      <c r="L273" s="60"/>
      <c r="M273" s="61"/>
      <c r="N273" s="62"/>
      <c r="O273" s="62"/>
      <c r="P273" s="63"/>
      <c r="Q273" s="64"/>
      <c r="R273" s="63"/>
      <c r="S273" s="62"/>
      <c r="T273" s="64">
        <v>37528</v>
      </c>
      <c r="U273" s="62"/>
      <c r="V273" s="66"/>
      <c r="W273" s="64">
        <v>37528</v>
      </c>
      <c r="X273" s="66" t="s">
        <v>14</v>
      </c>
      <c r="Y273" s="54" t="str">
        <f>IF($X273="","",VLOOKUP($X273,Variable!$AC$3:$AH$100,2,0))</f>
        <v>-</v>
      </c>
      <c r="Z273" s="54" t="str">
        <f>IF($X273="","",VLOOKUP($X273,Variable!$AC$3:$AH$100,3,0))</f>
        <v>-</v>
      </c>
      <c r="AA273" s="54" t="str">
        <f>IF($X273="","",VLOOKUP($X273,Variable!$AC$3:$AH$100,4,0))</f>
        <v>-</v>
      </c>
      <c r="AB273" s="54" t="str">
        <f>IF($X273="","",VLOOKUP($X273,Variable!$AC$3:$AH$100,5,0))</f>
        <v>-</v>
      </c>
      <c r="AC273" s="54" t="str">
        <f>IF($X273="","",VLOOKUP($X273,Variable!$AC$3:$AH$100,6,0))</f>
        <v>-</v>
      </c>
      <c r="AD273" s="109" t="s">
        <v>42</v>
      </c>
      <c r="AE273" s="54" t="str">
        <f t="shared" ref="AE273:AE336" si="77">IF($AD273="","",VLOOKUP($AD273,VLUP_NAME,2,0))</f>
        <v>กสป-ค.</v>
      </c>
      <c r="AF273" s="54" t="str">
        <f t="shared" ref="AF273:AF336" si="78">IF($AD273="","",VLOOKUP($AD273,VLUP_NAME,3,0))</f>
        <v>-</v>
      </c>
      <c r="AG273" s="54" t="str">
        <f t="shared" ref="AG273:AG336" si="79">IF($AD273="","",VLOOKUP($AD273,VLUP_NAME,4,0))</f>
        <v>กสป-ค.</v>
      </c>
      <c r="AH273" s="54" t="str">
        <f t="shared" ref="AH273:AH336" si="80">IF($AD273="","",VLOOKUP($AD273,VLUP_NAME,5,0))</f>
        <v>-</v>
      </c>
      <c r="AI273" s="54" t="str">
        <f t="shared" ref="AI273:AI336" si="81">IF($AD273="","",VLOOKUP($AD273,VLUP_NAME,6,0))</f>
        <v>อปฟ.</v>
      </c>
      <c r="AJ273" s="66" t="s">
        <v>42</v>
      </c>
      <c r="AK273" s="54" t="str">
        <f t="shared" ref="AK273:AK336" si="82">IF($AJ273="","",VLOOKUP($AJ273,VLUP_NAME,2,0))</f>
        <v>กสป-ค.</v>
      </c>
      <c r="AL273" s="54" t="str">
        <f t="shared" ref="AL273:AL336" si="83">IF($AJ273="","",VLOOKUP($AJ273,VLUP_NAME,3,0))</f>
        <v>-</v>
      </c>
      <c r="AM273" s="54" t="str">
        <f t="shared" ref="AM273:AM336" si="84">IF($AJ273="","",VLOOKUP($AJ273,VLUP_NAME,4,0))</f>
        <v>กสป-ค.</v>
      </c>
      <c r="AN273" s="54" t="str">
        <f t="shared" ref="AN273:AN336" si="85">IF($AJ273="","",VLOOKUP($AJ273,VLUP_NAME,5,0))</f>
        <v>-</v>
      </c>
      <c r="AO273" s="54" t="str">
        <f t="shared" ref="AO273:AO336" si="86">IF($AJ273="","",VLOOKUP($AJ273,VLUP_NAME,6,0))</f>
        <v>อปฟ.</v>
      </c>
      <c r="AP273" s="67"/>
      <c r="AQ273" s="68">
        <f t="shared" ca="1" si="74"/>
        <v>10.693150684931506</v>
      </c>
      <c r="AR273" s="64"/>
      <c r="AS273" s="75"/>
      <c r="AT273" s="64"/>
      <c r="AY273" s="71"/>
      <c r="BC273" s="72"/>
      <c r="BD273" s="72"/>
      <c r="BE273" s="72"/>
      <c r="BL273" s="51"/>
      <c r="BM273" s="51"/>
      <c r="BY273" s="10"/>
      <c r="CB273" s="73"/>
      <c r="CC273" s="10"/>
      <c r="CE273" s="10"/>
      <c r="CF273" s="10"/>
      <c r="CK273" s="74" t="s">
        <v>1614</v>
      </c>
      <c r="CQ273" s="71"/>
    </row>
    <row r="274" spans="2:95" s="70" customFormat="1" ht="24" customHeight="1">
      <c r="B274" s="54">
        <v>268</v>
      </c>
      <c r="C274" s="55" t="s">
        <v>19</v>
      </c>
      <c r="D274" s="56" t="s">
        <v>1155</v>
      </c>
      <c r="E274" s="56" t="s">
        <v>1178</v>
      </c>
      <c r="F274" s="57" t="str">
        <f t="shared" si="76"/>
        <v>PC - 1646</v>
      </c>
      <c r="G274" s="58" t="s">
        <v>1214</v>
      </c>
      <c r="H274" s="57">
        <v>1646</v>
      </c>
      <c r="I274" s="57" t="s">
        <v>279</v>
      </c>
      <c r="J274" s="57" t="s">
        <v>1202</v>
      </c>
      <c r="K274" s="59" t="s">
        <v>1203</v>
      </c>
      <c r="L274" s="60"/>
      <c r="M274" s="61"/>
      <c r="N274" s="62"/>
      <c r="O274" s="62"/>
      <c r="P274" s="63"/>
      <c r="Q274" s="64"/>
      <c r="R274" s="63"/>
      <c r="S274" s="62"/>
      <c r="T274" s="64">
        <v>37528</v>
      </c>
      <c r="U274" s="62"/>
      <c r="V274" s="66"/>
      <c r="W274" s="64">
        <v>37528</v>
      </c>
      <c r="X274" s="66" t="s">
        <v>14</v>
      </c>
      <c r="Y274" s="54" t="str">
        <f>IF($X274="","",VLOOKUP($X274,Variable!$AC$3:$AH$100,2,0))</f>
        <v>-</v>
      </c>
      <c r="Z274" s="54" t="str">
        <f>IF($X274="","",VLOOKUP($X274,Variable!$AC$3:$AH$100,3,0))</f>
        <v>-</v>
      </c>
      <c r="AA274" s="54" t="str">
        <f>IF($X274="","",VLOOKUP($X274,Variable!$AC$3:$AH$100,4,0))</f>
        <v>-</v>
      </c>
      <c r="AB274" s="54" t="str">
        <f>IF($X274="","",VLOOKUP($X274,Variable!$AC$3:$AH$100,5,0))</f>
        <v>-</v>
      </c>
      <c r="AC274" s="54" t="str">
        <f>IF($X274="","",VLOOKUP($X274,Variable!$AC$3:$AH$100,6,0))</f>
        <v>-</v>
      </c>
      <c r="AD274" s="109" t="s">
        <v>42</v>
      </c>
      <c r="AE274" s="54" t="str">
        <f t="shared" si="77"/>
        <v>กสป-ค.</v>
      </c>
      <c r="AF274" s="54" t="str">
        <f t="shared" si="78"/>
        <v>-</v>
      </c>
      <c r="AG274" s="54" t="str">
        <f t="shared" si="79"/>
        <v>กสป-ค.</v>
      </c>
      <c r="AH274" s="54" t="str">
        <f t="shared" si="80"/>
        <v>-</v>
      </c>
      <c r="AI274" s="54" t="str">
        <f t="shared" si="81"/>
        <v>อปฟ.</v>
      </c>
      <c r="AJ274" s="66" t="s">
        <v>42</v>
      </c>
      <c r="AK274" s="54" t="str">
        <f t="shared" si="82"/>
        <v>กสป-ค.</v>
      </c>
      <c r="AL274" s="54" t="str">
        <f t="shared" si="83"/>
        <v>-</v>
      </c>
      <c r="AM274" s="54" t="str">
        <f t="shared" si="84"/>
        <v>กสป-ค.</v>
      </c>
      <c r="AN274" s="54" t="str">
        <f t="shared" si="85"/>
        <v>-</v>
      </c>
      <c r="AO274" s="54" t="str">
        <f t="shared" si="86"/>
        <v>อปฟ.</v>
      </c>
      <c r="AP274" s="67"/>
      <c r="AQ274" s="68">
        <f t="shared" ca="1" si="74"/>
        <v>10.693150684931506</v>
      </c>
      <c r="AR274" s="64"/>
      <c r="AS274" s="75"/>
      <c r="AT274" s="64"/>
      <c r="AY274" s="71"/>
      <c r="BC274" s="72"/>
      <c r="BD274" s="72"/>
      <c r="BE274" s="72"/>
      <c r="BL274" s="51"/>
      <c r="BM274" s="51"/>
      <c r="CB274" s="73"/>
      <c r="CC274" s="10"/>
      <c r="CE274" s="10"/>
      <c r="CF274" s="10"/>
      <c r="CK274" s="74" t="s">
        <v>1615</v>
      </c>
      <c r="CQ274" s="71"/>
    </row>
    <row r="275" spans="2:95" s="70" customFormat="1" ht="24" customHeight="1">
      <c r="B275" s="54">
        <v>269</v>
      </c>
      <c r="C275" s="55" t="s">
        <v>19</v>
      </c>
      <c r="D275" s="56" t="s">
        <v>1155</v>
      </c>
      <c r="E275" s="56" t="s">
        <v>1178</v>
      </c>
      <c r="F275" s="57" t="str">
        <f t="shared" si="76"/>
        <v>PC - 1648</v>
      </c>
      <c r="G275" s="58" t="s">
        <v>1215</v>
      </c>
      <c r="H275" s="57">
        <v>1648</v>
      </c>
      <c r="I275" s="57" t="s">
        <v>279</v>
      </c>
      <c r="J275" s="57" t="s">
        <v>1202</v>
      </c>
      <c r="K275" s="59" t="s">
        <v>1203</v>
      </c>
      <c r="L275" s="60"/>
      <c r="M275" s="61"/>
      <c r="N275" s="62"/>
      <c r="O275" s="62"/>
      <c r="P275" s="63"/>
      <c r="Q275" s="64"/>
      <c r="R275" s="63"/>
      <c r="S275" s="62"/>
      <c r="T275" s="64">
        <v>37528</v>
      </c>
      <c r="U275" s="62"/>
      <c r="V275" s="66"/>
      <c r="W275" s="64">
        <v>37528</v>
      </c>
      <c r="X275" s="66" t="s">
        <v>14</v>
      </c>
      <c r="Y275" s="54" t="str">
        <f>IF($X275="","",VLOOKUP($X275,Variable!$AC$3:$AH$100,2,0))</f>
        <v>-</v>
      </c>
      <c r="Z275" s="54" t="str">
        <f>IF($X275="","",VLOOKUP($X275,Variable!$AC$3:$AH$100,3,0))</f>
        <v>-</v>
      </c>
      <c r="AA275" s="54" t="str">
        <f>IF($X275="","",VLOOKUP($X275,Variable!$AC$3:$AH$100,4,0))</f>
        <v>-</v>
      </c>
      <c r="AB275" s="54" t="str">
        <f>IF($X275="","",VLOOKUP($X275,Variable!$AC$3:$AH$100,5,0))</f>
        <v>-</v>
      </c>
      <c r="AC275" s="54" t="str">
        <f>IF($X275="","",VLOOKUP($X275,Variable!$AC$3:$AH$100,6,0))</f>
        <v>-</v>
      </c>
      <c r="AD275" s="109" t="s">
        <v>42</v>
      </c>
      <c r="AE275" s="54" t="str">
        <f t="shared" si="77"/>
        <v>กสป-ค.</v>
      </c>
      <c r="AF275" s="54" t="str">
        <f t="shared" si="78"/>
        <v>-</v>
      </c>
      <c r="AG275" s="54" t="str">
        <f t="shared" si="79"/>
        <v>กสป-ค.</v>
      </c>
      <c r="AH275" s="54" t="str">
        <f t="shared" si="80"/>
        <v>-</v>
      </c>
      <c r="AI275" s="54" t="str">
        <f t="shared" si="81"/>
        <v>อปฟ.</v>
      </c>
      <c r="AJ275" s="66" t="s">
        <v>42</v>
      </c>
      <c r="AK275" s="54" t="str">
        <f t="shared" si="82"/>
        <v>กสป-ค.</v>
      </c>
      <c r="AL275" s="54" t="str">
        <f t="shared" si="83"/>
        <v>-</v>
      </c>
      <c r="AM275" s="54" t="str">
        <f t="shared" si="84"/>
        <v>กสป-ค.</v>
      </c>
      <c r="AN275" s="54" t="str">
        <f t="shared" si="85"/>
        <v>-</v>
      </c>
      <c r="AO275" s="54" t="str">
        <f t="shared" si="86"/>
        <v>อปฟ.</v>
      </c>
      <c r="AP275" s="67"/>
      <c r="AQ275" s="68">
        <f t="shared" ca="1" si="74"/>
        <v>10.693150684931506</v>
      </c>
      <c r="AR275" s="64"/>
      <c r="AS275" s="75"/>
      <c r="AT275" s="64"/>
      <c r="AY275" s="71"/>
      <c r="BC275" s="72"/>
      <c r="BD275" s="72"/>
      <c r="BE275" s="72"/>
      <c r="BL275" s="51"/>
      <c r="BM275" s="51"/>
      <c r="BY275" s="10"/>
      <c r="CB275" s="73"/>
      <c r="CC275" s="10"/>
      <c r="CE275" s="10"/>
      <c r="CF275" s="10"/>
      <c r="CK275" s="74" t="s">
        <v>1616</v>
      </c>
      <c r="CQ275" s="71"/>
    </row>
    <row r="276" spans="2:95" s="70" customFormat="1" ht="24" customHeight="1">
      <c r="B276" s="54">
        <v>270</v>
      </c>
      <c r="C276" s="55" t="s">
        <v>19</v>
      </c>
      <c r="D276" s="56" t="s">
        <v>1155</v>
      </c>
      <c r="E276" s="56" t="s">
        <v>1178</v>
      </c>
      <c r="F276" s="57" t="str">
        <f t="shared" si="76"/>
        <v>PC - 1650</v>
      </c>
      <c r="G276" s="58" t="s">
        <v>1216</v>
      </c>
      <c r="H276" s="57">
        <v>1650</v>
      </c>
      <c r="I276" s="57" t="s">
        <v>279</v>
      </c>
      <c r="J276" s="57" t="s">
        <v>1202</v>
      </c>
      <c r="K276" s="59" t="s">
        <v>1203</v>
      </c>
      <c r="L276" s="60"/>
      <c r="M276" s="61"/>
      <c r="N276" s="62"/>
      <c r="O276" s="62"/>
      <c r="P276" s="63"/>
      <c r="Q276" s="64"/>
      <c r="R276" s="63"/>
      <c r="S276" s="62"/>
      <c r="T276" s="64">
        <v>37528</v>
      </c>
      <c r="U276" s="62"/>
      <c r="V276" s="66"/>
      <c r="W276" s="64">
        <v>37528</v>
      </c>
      <c r="X276" s="66" t="s">
        <v>14</v>
      </c>
      <c r="Y276" s="54" t="str">
        <f>IF($X276="","",VLOOKUP($X276,Variable!$AC$3:$AH$100,2,0))</f>
        <v>-</v>
      </c>
      <c r="Z276" s="54" t="str">
        <f>IF($X276="","",VLOOKUP($X276,Variable!$AC$3:$AH$100,3,0))</f>
        <v>-</v>
      </c>
      <c r="AA276" s="54" t="str">
        <f>IF($X276="","",VLOOKUP($X276,Variable!$AC$3:$AH$100,4,0))</f>
        <v>-</v>
      </c>
      <c r="AB276" s="54" t="str">
        <f>IF($X276="","",VLOOKUP($X276,Variable!$AC$3:$AH$100,5,0))</f>
        <v>-</v>
      </c>
      <c r="AC276" s="54" t="str">
        <f>IF($X276="","",VLOOKUP($X276,Variable!$AC$3:$AH$100,6,0))</f>
        <v>-</v>
      </c>
      <c r="AD276" s="109" t="s">
        <v>42</v>
      </c>
      <c r="AE276" s="54" t="str">
        <f t="shared" si="77"/>
        <v>กสป-ค.</v>
      </c>
      <c r="AF276" s="54" t="str">
        <f t="shared" si="78"/>
        <v>-</v>
      </c>
      <c r="AG276" s="54" t="str">
        <f t="shared" si="79"/>
        <v>กสป-ค.</v>
      </c>
      <c r="AH276" s="54" t="str">
        <f t="shared" si="80"/>
        <v>-</v>
      </c>
      <c r="AI276" s="54" t="str">
        <f t="shared" si="81"/>
        <v>อปฟ.</v>
      </c>
      <c r="AJ276" s="66" t="s">
        <v>42</v>
      </c>
      <c r="AK276" s="54" t="str">
        <f t="shared" si="82"/>
        <v>กสป-ค.</v>
      </c>
      <c r="AL276" s="54" t="str">
        <f t="shared" si="83"/>
        <v>-</v>
      </c>
      <c r="AM276" s="54" t="str">
        <f t="shared" si="84"/>
        <v>กสป-ค.</v>
      </c>
      <c r="AN276" s="54" t="str">
        <f t="shared" si="85"/>
        <v>-</v>
      </c>
      <c r="AO276" s="54" t="str">
        <f t="shared" si="86"/>
        <v>อปฟ.</v>
      </c>
      <c r="AP276" s="67"/>
      <c r="AQ276" s="68">
        <f t="shared" ca="1" si="74"/>
        <v>10.693150684931506</v>
      </c>
      <c r="AR276" s="64"/>
      <c r="AS276" s="75"/>
      <c r="AT276" s="64"/>
      <c r="AY276" s="71"/>
      <c r="BC276" s="72"/>
      <c r="BD276" s="72"/>
      <c r="BE276" s="72"/>
      <c r="BL276" s="51"/>
      <c r="BM276" s="51"/>
      <c r="CB276" s="73"/>
      <c r="CC276" s="10"/>
      <c r="CE276" s="10"/>
      <c r="CF276" s="10"/>
      <c r="CK276" s="74" t="s">
        <v>1617</v>
      </c>
      <c r="CQ276" s="71"/>
    </row>
    <row r="277" spans="2:95" s="70" customFormat="1" ht="24" customHeight="1">
      <c r="B277" s="54">
        <v>271</v>
      </c>
      <c r="C277" s="55" t="s">
        <v>19</v>
      </c>
      <c r="D277" s="56" t="s">
        <v>1155</v>
      </c>
      <c r="E277" s="56" t="s">
        <v>1178</v>
      </c>
      <c r="F277" s="57" t="str">
        <f t="shared" si="76"/>
        <v>PC - 1653</v>
      </c>
      <c r="G277" s="58" t="s">
        <v>1217</v>
      </c>
      <c r="H277" s="57">
        <v>1653</v>
      </c>
      <c r="I277" s="57" t="s">
        <v>279</v>
      </c>
      <c r="J277" s="57" t="s">
        <v>1202</v>
      </c>
      <c r="K277" s="59" t="s">
        <v>1203</v>
      </c>
      <c r="L277" s="60"/>
      <c r="M277" s="61"/>
      <c r="N277" s="62"/>
      <c r="O277" s="62"/>
      <c r="P277" s="63"/>
      <c r="Q277" s="64"/>
      <c r="R277" s="63"/>
      <c r="S277" s="62"/>
      <c r="T277" s="64">
        <v>37528</v>
      </c>
      <c r="U277" s="62"/>
      <c r="V277" s="66"/>
      <c r="W277" s="64">
        <v>37528</v>
      </c>
      <c r="X277" s="66" t="s">
        <v>14</v>
      </c>
      <c r="Y277" s="54" t="str">
        <f>IF($X277="","",VLOOKUP($X277,Variable!$AC$3:$AH$100,2,0))</f>
        <v>-</v>
      </c>
      <c r="Z277" s="54" t="str">
        <f>IF($X277="","",VLOOKUP($X277,Variable!$AC$3:$AH$100,3,0))</f>
        <v>-</v>
      </c>
      <c r="AA277" s="54" t="str">
        <f>IF($X277="","",VLOOKUP($X277,Variable!$AC$3:$AH$100,4,0))</f>
        <v>-</v>
      </c>
      <c r="AB277" s="54" t="str">
        <f>IF($X277="","",VLOOKUP($X277,Variable!$AC$3:$AH$100,5,0))</f>
        <v>-</v>
      </c>
      <c r="AC277" s="54" t="str">
        <f>IF($X277="","",VLOOKUP($X277,Variable!$AC$3:$AH$100,6,0))</f>
        <v>-</v>
      </c>
      <c r="AD277" s="109" t="s">
        <v>42</v>
      </c>
      <c r="AE277" s="54" t="str">
        <f t="shared" si="77"/>
        <v>กสป-ค.</v>
      </c>
      <c r="AF277" s="54" t="str">
        <f t="shared" si="78"/>
        <v>-</v>
      </c>
      <c r="AG277" s="54" t="str">
        <f t="shared" si="79"/>
        <v>กสป-ค.</v>
      </c>
      <c r="AH277" s="54" t="str">
        <f t="shared" si="80"/>
        <v>-</v>
      </c>
      <c r="AI277" s="54" t="str">
        <f t="shared" si="81"/>
        <v>อปฟ.</v>
      </c>
      <c r="AJ277" s="66" t="s">
        <v>42</v>
      </c>
      <c r="AK277" s="54" t="str">
        <f t="shared" si="82"/>
        <v>กสป-ค.</v>
      </c>
      <c r="AL277" s="54" t="str">
        <f t="shared" si="83"/>
        <v>-</v>
      </c>
      <c r="AM277" s="54" t="str">
        <f t="shared" si="84"/>
        <v>กสป-ค.</v>
      </c>
      <c r="AN277" s="54" t="str">
        <f t="shared" si="85"/>
        <v>-</v>
      </c>
      <c r="AO277" s="54" t="str">
        <f t="shared" si="86"/>
        <v>อปฟ.</v>
      </c>
      <c r="AP277" s="67"/>
      <c r="AQ277" s="68">
        <f t="shared" ca="1" si="74"/>
        <v>10.693150684931506</v>
      </c>
      <c r="AR277" s="64"/>
      <c r="AS277" s="75"/>
      <c r="AT277" s="64"/>
      <c r="AY277" s="71"/>
      <c r="BC277" s="72"/>
      <c r="BD277" s="72"/>
      <c r="BE277" s="72"/>
      <c r="BL277" s="51"/>
      <c r="BM277" s="51"/>
      <c r="BY277" s="10"/>
      <c r="CB277" s="73"/>
      <c r="CC277" s="10"/>
      <c r="CE277" s="10"/>
      <c r="CF277" s="10"/>
      <c r="CK277" s="74" t="s">
        <v>1618</v>
      </c>
      <c r="CQ277" s="71"/>
    </row>
    <row r="278" spans="2:95" s="70" customFormat="1" ht="24" customHeight="1">
      <c r="B278" s="54">
        <v>272</v>
      </c>
      <c r="C278" s="55" t="s">
        <v>19</v>
      </c>
      <c r="D278" s="56" t="s">
        <v>1155</v>
      </c>
      <c r="E278" s="56" t="s">
        <v>1178</v>
      </c>
      <c r="F278" s="57" t="str">
        <f t="shared" si="76"/>
        <v>PC - 1658</v>
      </c>
      <c r="G278" s="58" t="s">
        <v>1218</v>
      </c>
      <c r="H278" s="57">
        <v>1658</v>
      </c>
      <c r="I278" s="57" t="s">
        <v>279</v>
      </c>
      <c r="J278" s="57" t="s">
        <v>1202</v>
      </c>
      <c r="K278" s="59" t="s">
        <v>1203</v>
      </c>
      <c r="L278" s="60"/>
      <c r="M278" s="61"/>
      <c r="N278" s="62"/>
      <c r="O278" s="62"/>
      <c r="P278" s="63"/>
      <c r="Q278" s="64"/>
      <c r="R278" s="63"/>
      <c r="S278" s="62"/>
      <c r="T278" s="64">
        <v>37528</v>
      </c>
      <c r="U278" s="62"/>
      <c r="V278" s="66"/>
      <c r="W278" s="64">
        <v>37528</v>
      </c>
      <c r="X278" s="66" t="s">
        <v>14</v>
      </c>
      <c r="Y278" s="54" t="str">
        <f>IF($X278="","",VLOOKUP($X278,Variable!$AC$3:$AH$100,2,0))</f>
        <v>-</v>
      </c>
      <c r="Z278" s="54" t="str">
        <f>IF($X278="","",VLOOKUP($X278,Variable!$AC$3:$AH$100,3,0))</f>
        <v>-</v>
      </c>
      <c r="AA278" s="54" t="str">
        <f>IF($X278="","",VLOOKUP($X278,Variable!$AC$3:$AH$100,4,0))</f>
        <v>-</v>
      </c>
      <c r="AB278" s="54" t="str">
        <f>IF($X278="","",VLOOKUP($X278,Variable!$AC$3:$AH$100,5,0))</f>
        <v>-</v>
      </c>
      <c r="AC278" s="54" t="str">
        <f>IF($X278="","",VLOOKUP($X278,Variable!$AC$3:$AH$100,6,0))</f>
        <v>-</v>
      </c>
      <c r="AD278" s="109" t="s">
        <v>42</v>
      </c>
      <c r="AE278" s="54" t="str">
        <f t="shared" si="77"/>
        <v>กสป-ค.</v>
      </c>
      <c r="AF278" s="54" t="str">
        <f t="shared" si="78"/>
        <v>-</v>
      </c>
      <c r="AG278" s="54" t="str">
        <f t="shared" si="79"/>
        <v>กสป-ค.</v>
      </c>
      <c r="AH278" s="54" t="str">
        <f t="shared" si="80"/>
        <v>-</v>
      </c>
      <c r="AI278" s="54" t="str">
        <f t="shared" si="81"/>
        <v>อปฟ.</v>
      </c>
      <c r="AJ278" s="66" t="s">
        <v>42</v>
      </c>
      <c r="AK278" s="54" t="str">
        <f t="shared" si="82"/>
        <v>กสป-ค.</v>
      </c>
      <c r="AL278" s="54" t="str">
        <f t="shared" si="83"/>
        <v>-</v>
      </c>
      <c r="AM278" s="54" t="str">
        <f t="shared" si="84"/>
        <v>กสป-ค.</v>
      </c>
      <c r="AN278" s="54" t="str">
        <f t="shared" si="85"/>
        <v>-</v>
      </c>
      <c r="AO278" s="54" t="str">
        <f t="shared" si="86"/>
        <v>อปฟ.</v>
      </c>
      <c r="AP278" s="67"/>
      <c r="AQ278" s="68">
        <f t="shared" ca="1" si="74"/>
        <v>10.693150684931506</v>
      </c>
      <c r="AR278" s="64"/>
      <c r="AS278" s="75"/>
      <c r="AT278" s="64"/>
      <c r="AY278" s="71"/>
      <c r="BC278" s="72"/>
      <c r="BD278" s="72"/>
      <c r="BE278" s="72"/>
      <c r="BL278" s="51"/>
      <c r="BM278" s="51"/>
      <c r="BY278" s="10"/>
      <c r="CB278" s="73"/>
      <c r="CC278" s="10"/>
      <c r="CE278" s="10"/>
      <c r="CF278" s="10"/>
      <c r="CK278" s="74" t="s">
        <v>1619</v>
      </c>
      <c r="CQ278" s="71"/>
    </row>
    <row r="279" spans="2:95" s="70" customFormat="1" ht="24" customHeight="1">
      <c r="B279" s="54">
        <v>273</v>
      </c>
      <c r="C279" s="55" t="s">
        <v>19</v>
      </c>
      <c r="D279" s="56" t="s">
        <v>1155</v>
      </c>
      <c r="E279" s="56" t="s">
        <v>1178</v>
      </c>
      <c r="F279" s="57" t="str">
        <f t="shared" si="76"/>
        <v>PC - 1663</v>
      </c>
      <c r="G279" s="58" t="s">
        <v>1219</v>
      </c>
      <c r="H279" s="57">
        <v>1663</v>
      </c>
      <c r="I279" s="57" t="s">
        <v>279</v>
      </c>
      <c r="J279" s="57" t="s">
        <v>1202</v>
      </c>
      <c r="K279" s="59" t="s">
        <v>1203</v>
      </c>
      <c r="L279" s="60"/>
      <c r="M279" s="61"/>
      <c r="N279" s="62"/>
      <c r="O279" s="62"/>
      <c r="P279" s="63"/>
      <c r="Q279" s="64"/>
      <c r="R279" s="63"/>
      <c r="S279" s="62"/>
      <c r="T279" s="64">
        <v>37528</v>
      </c>
      <c r="U279" s="62"/>
      <c r="V279" s="66"/>
      <c r="W279" s="64">
        <v>37528</v>
      </c>
      <c r="X279" s="66" t="s">
        <v>14</v>
      </c>
      <c r="Y279" s="54" t="str">
        <f>IF($X279="","",VLOOKUP($X279,Variable!$AC$3:$AH$100,2,0))</f>
        <v>-</v>
      </c>
      <c r="Z279" s="54" t="str">
        <f>IF($X279="","",VLOOKUP($X279,Variable!$AC$3:$AH$100,3,0))</f>
        <v>-</v>
      </c>
      <c r="AA279" s="54" t="str">
        <f>IF($X279="","",VLOOKUP($X279,Variable!$AC$3:$AH$100,4,0))</f>
        <v>-</v>
      </c>
      <c r="AB279" s="54" t="str">
        <f>IF($X279="","",VLOOKUP($X279,Variable!$AC$3:$AH$100,5,0))</f>
        <v>-</v>
      </c>
      <c r="AC279" s="54" t="str">
        <f>IF($X279="","",VLOOKUP($X279,Variable!$AC$3:$AH$100,6,0))</f>
        <v>-</v>
      </c>
      <c r="AD279" s="109" t="s">
        <v>42</v>
      </c>
      <c r="AE279" s="54" t="str">
        <f t="shared" si="77"/>
        <v>กสป-ค.</v>
      </c>
      <c r="AF279" s="54" t="str">
        <f t="shared" si="78"/>
        <v>-</v>
      </c>
      <c r="AG279" s="54" t="str">
        <f t="shared" si="79"/>
        <v>กสป-ค.</v>
      </c>
      <c r="AH279" s="54" t="str">
        <f t="shared" si="80"/>
        <v>-</v>
      </c>
      <c r="AI279" s="54" t="str">
        <f t="shared" si="81"/>
        <v>อปฟ.</v>
      </c>
      <c r="AJ279" s="66" t="s">
        <v>42</v>
      </c>
      <c r="AK279" s="54" t="str">
        <f t="shared" si="82"/>
        <v>กสป-ค.</v>
      </c>
      <c r="AL279" s="54" t="str">
        <f t="shared" si="83"/>
        <v>-</v>
      </c>
      <c r="AM279" s="54" t="str">
        <f t="shared" si="84"/>
        <v>กสป-ค.</v>
      </c>
      <c r="AN279" s="54" t="str">
        <f t="shared" si="85"/>
        <v>-</v>
      </c>
      <c r="AO279" s="54" t="str">
        <f t="shared" si="86"/>
        <v>อปฟ.</v>
      </c>
      <c r="AP279" s="67"/>
      <c r="AQ279" s="68">
        <f t="shared" ca="1" si="74"/>
        <v>10.693150684931506</v>
      </c>
      <c r="AR279" s="64"/>
      <c r="AS279" s="75"/>
      <c r="AT279" s="64"/>
      <c r="AY279" s="71"/>
      <c r="BC279" s="72"/>
      <c r="BD279" s="72"/>
      <c r="BE279" s="72"/>
      <c r="BL279" s="51"/>
      <c r="BM279" s="51"/>
      <c r="BY279" s="10"/>
      <c r="CB279" s="73"/>
      <c r="CC279" s="10"/>
      <c r="CE279" s="10"/>
      <c r="CF279" s="10"/>
      <c r="CK279" s="74" t="s">
        <v>1620</v>
      </c>
      <c r="CQ279" s="71"/>
    </row>
    <row r="280" spans="2:95" s="70" customFormat="1" ht="24" customHeight="1">
      <c r="B280" s="54">
        <v>274</v>
      </c>
      <c r="C280" s="55" t="s">
        <v>19</v>
      </c>
      <c r="D280" s="56" t="s">
        <v>1155</v>
      </c>
      <c r="E280" s="56" t="s">
        <v>1178</v>
      </c>
      <c r="F280" s="57" t="str">
        <f t="shared" si="76"/>
        <v>PC - 1668</v>
      </c>
      <c r="G280" s="58" t="s">
        <v>1220</v>
      </c>
      <c r="H280" s="57">
        <v>1668</v>
      </c>
      <c r="I280" s="57" t="s">
        <v>279</v>
      </c>
      <c r="J280" s="57" t="s">
        <v>1202</v>
      </c>
      <c r="K280" s="59" t="s">
        <v>1203</v>
      </c>
      <c r="L280" s="60"/>
      <c r="M280" s="61"/>
      <c r="N280" s="62"/>
      <c r="O280" s="62"/>
      <c r="P280" s="63"/>
      <c r="Q280" s="64"/>
      <c r="R280" s="63"/>
      <c r="S280" s="62"/>
      <c r="T280" s="64">
        <v>37528</v>
      </c>
      <c r="U280" s="62"/>
      <c r="V280" s="66"/>
      <c r="W280" s="64">
        <v>37528</v>
      </c>
      <c r="X280" s="66" t="s">
        <v>14</v>
      </c>
      <c r="Y280" s="54" t="str">
        <f>IF($X280="","",VLOOKUP($X280,Variable!$AC$3:$AH$100,2,0))</f>
        <v>-</v>
      </c>
      <c r="Z280" s="54" t="str">
        <f>IF($X280="","",VLOOKUP($X280,Variable!$AC$3:$AH$100,3,0))</f>
        <v>-</v>
      </c>
      <c r="AA280" s="54" t="str">
        <f>IF($X280="","",VLOOKUP($X280,Variable!$AC$3:$AH$100,4,0))</f>
        <v>-</v>
      </c>
      <c r="AB280" s="54" t="str">
        <f>IF($X280="","",VLOOKUP($X280,Variable!$AC$3:$AH$100,5,0))</f>
        <v>-</v>
      </c>
      <c r="AC280" s="54" t="str">
        <f>IF($X280="","",VLOOKUP($X280,Variable!$AC$3:$AH$100,6,0))</f>
        <v>-</v>
      </c>
      <c r="AD280" s="109" t="s">
        <v>42</v>
      </c>
      <c r="AE280" s="54" t="str">
        <f t="shared" si="77"/>
        <v>กสป-ค.</v>
      </c>
      <c r="AF280" s="54" t="str">
        <f t="shared" si="78"/>
        <v>-</v>
      </c>
      <c r="AG280" s="54" t="str">
        <f t="shared" si="79"/>
        <v>กสป-ค.</v>
      </c>
      <c r="AH280" s="54" t="str">
        <f t="shared" si="80"/>
        <v>-</v>
      </c>
      <c r="AI280" s="54" t="str">
        <f t="shared" si="81"/>
        <v>อปฟ.</v>
      </c>
      <c r="AJ280" s="66" t="s">
        <v>42</v>
      </c>
      <c r="AK280" s="54" t="str">
        <f t="shared" si="82"/>
        <v>กสป-ค.</v>
      </c>
      <c r="AL280" s="54" t="str">
        <f t="shared" si="83"/>
        <v>-</v>
      </c>
      <c r="AM280" s="54" t="str">
        <f t="shared" si="84"/>
        <v>กสป-ค.</v>
      </c>
      <c r="AN280" s="54" t="str">
        <f t="shared" si="85"/>
        <v>-</v>
      </c>
      <c r="AO280" s="54" t="str">
        <f t="shared" si="86"/>
        <v>อปฟ.</v>
      </c>
      <c r="AP280" s="67"/>
      <c r="AQ280" s="68">
        <f t="shared" ca="1" si="74"/>
        <v>10.693150684931506</v>
      </c>
      <c r="AR280" s="64"/>
      <c r="AS280" s="75"/>
      <c r="AT280" s="64"/>
      <c r="AY280" s="71"/>
      <c r="BC280" s="72"/>
      <c r="BD280" s="72"/>
      <c r="BE280" s="72"/>
      <c r="BL280" s="51"/>
      <c r="BM280" s="51"/>
      <c r="BY280" s="10"/>
      <c r="CB280" s="73"/>
      <c r="CC280" s="10"/>
      <c r="CE280" s="10"/>
      <c r="CF280" s="10"/>
      <c r="CK280" s="74" t="s">
        <v>1621</v>
      </c>
      <c r="CQ280" s="71"/>
    </row>
    <row r="281" spans="2:95" s="70" customFormat="1" ht="24" customHeight="1">
      <c r="B281" s="54">
        <v>275</v>
      </c>
      <c r="C281" s="55" t="s">
        <v>19</v>
      </c>
      <c r="D281" s="56" t="s">
        <v>1155</v>
      </c>
      <c r="E281" s="56" t="s">
        <v>1178</v>
      </c>
      <c r="F281" s="57" t="str">
        <f t="shared" si="76"/>
        <v>PC - 1667</v>
      </c>
      <c r="G281" s="58" t="s">
        <v>1221</v>
      </c>
      <c r="H281" s="57">
        <v>1667</v>
      </c>
      <c r="I281" s="57" t="s">
        <v>279</v>
      </c>
      <c r="J281" s="57" t="s">
        <v>1202</v>
      </c>
      <c r="K281" s="59" t="s">
        <v>1203</v>
      </c>
      <c r="L281" s="60"/>
      <c r="M281" s="61"/>
      <c r="N281" s="62"/>
      <c r="O281" s="62"/>
      <c r="P281" s="63"/>
      <c r="Q281" s="64"/>
      <c r="R281" s="63"/>
      <c r="S281" s="62"/>
      <c r="T281" s="64">
        <v>37528</v>
      </c>
      <c r="U281" s="62"/>
      <c r="V281" s="66"/>
      <c r="W281" s="64">
        <v>37528</v>
      </c>
      <c r="X281" s="66" t="s">
        <v>14</v>
      </c>
      <c r="Y281" s="54" t="str">
        <f>IF($X281="","",VLOOKUP($X281,Variable!$AC$3:$AH$100,2,0))</f>
        <v>-</v>
      </c>
      <c r="Z281" s="54" t="str">
        <f>IF($X281="","",VLOOKUP($X281,Variable!$AC$3:$AH$100,3,0))</f>
        <v>-</v>
      </c>
      <c r="AA281" s="54" t="str">
        <f>IF($X281="","",VLOOKUP($X281,Variable!$AC$3:$AH$100,4,0))</f>
        <v>-</v>
      </c>
      <c r="AB281" s="54" t="str">
        <f>IF($X281="","",VLOOKUP($X281,Variable!$AC$3:$AH$100,5,0))</f>
        <v>-</v>
      </c>
      <c r="AC281" s="54" t="str">
        <f>IF($X281="","",VLOOKUP($X281,Variable!$AC$3:$AH$100,6,0))</f>
        <v>-</v>
      </c>
      <c r="AD281" s="109" t="s">
        <v>42</v>
      </c>
      <c r="AE281" s="54" t="str">
        <f t="shared" si="77"/>
        <v>กสป-ค.</v>
      </c>
      <c r="AF281" s="54" t="str">
        <f t="shared" si="78"/>
        <v>-</v>
      </c>
      <c r="AG281" s="54" t="str">
        <f t="shared" si="79"/>
        <v>กสป-ค.</v>
      </c>
      <c r="AH281" s="54" t="str">
        <f t="shared" si="80"/>
        <v>-</v>
      </c>
      <c r="AI281" s="54" t="str">
        <f t="shared" si="81"/>
        <v>อปฟ.</v>
      </c>
      <c r="AJ281" s="66" t="s">
        <v>42</v>
      </c>
      <c r="AK281" s="54" t="str">
        <f t="shared" si="82"/>
        <v>กสป-ค.</v>
      </c>
      <c r="AL281" s="54" t="str">
        <f t="shared" si="83"/>
        <v>-</v>
      </c>
      <c r="AM281" s="54" t="str">
        <f t="shared" si="84"/>
        <v>กสป-ค.</v>
      </c>
      <c r="AN281" s="54" t="str">
        <f t="shared" si="85"/>
        <v>-</v>
      </c>
      <c r="AO281" s="54" t="str">
        <f t="shared" si="86"/>
        <v>อปฟ.</v>
      </c>
      <c r="AP281" s="67"/>
      <c r="AQ281" s="68">
        <f t="shared" ca="1" si="74"/>
        <v>10.693150684931506</v>
      </c>
      <c r="AR281" s="64"/>
      <c r="AS281" s="75"/>
      <c r="AT281" s="64"/>
      <c r="AY281" s="71"/>
      <c r="BC281" s="72"/>
      <c r="BD281" s="72"/>
      <c r="BE281" s="72"/>
      <c r="BL281" s="51"/>
      <c r="BM281" s="51"/>
      <c r="CB281" s="73"/>
      <c r="CC281" s="10"/>
      <c r="CE281" s="10"/>
      <c r="CF281" s="10"/>
      <c r="CK281" s="74" t="s">
        <v>1622</v>
      </c>
      <c r="CQ281" s="71"/>
    </row>
    <row r="282" spans="2:95" s="70" customFormat="1" ht="24" customHeight="1">
      <c r="B282" s="54">
        <v>276</v>
      </c>
      <c r="C282" s="55" t="s">
        <v>19</v>
      </c>
      <c r="D282" s="56" t="s">
        <v>1155</v>
      </c>
      <c r="E282" s="56" t="s">
        <v>1178</v>
      </c>
      <c r="F282" s="57" t="str">
        <f t="shared" si="76"/>
        <v>PC - 1684</v>
      </c>
      <c r="G282" s="58" t="s">
        <v>1222</v>
      </c>
      <c r="H282" s="57">
        <v>1684</v>
      </c>
      <c r="I282" s="57" t="s">
        <v>279</v>
      </c>
      <c r="J282" s="57" t="s">
        <v>1202</v>
      </c>
      <c r="K282" s="59" t="s">
        <v>1203</v>
      </c>
      <c r="L282" s="60"/>
      <c r="M282" s="61"/>
      <c r="N282" s="62"/>
      <c r="O282" s="62"/>
      <c r="P282" s="63"/>
      <c r="Q282" s="64"/>
      <c r="R282" s="63"/>
      <c r="S282" s="62"/>
      <c r="T282" s="64">
        <v>37528</v>
      </c>
      <c r="U282" s="62"/>
      <c r="V282" s="66"/>
      <c r="W282" s="64">
        <v>37528</v>
      </c>
      <c r="X282" s="66" t="s">
        <v>14</v>
      </c>
      <c r="Y282" s="54" t="str">
        <f>IF($X282="","",VLOOKUP($X282,Variable!$AC$3:$AH$100,2,0))</f>
        <v>-</v>
      </c>
      <c r="Z282" s="54" t="str">
        <f>IF($X282="","",VLOOKUP($X282,Variable!$AC$3:$AH$100,3,0))</f>
        <v>-</v>
      </c>
      <c r="AA282" s="54" t="str">
        <f>IF($X282="","",VLOOKUP($X282,Variable!$AC$3:$AH$100,4,0))</f>
        <v>-</v>
      </c>
      <c r="AB282" s="54" t="str">
        <f>IF($X282="","",VLOOKUP($X282,Variable!$AC$3:$AH$100,5,0))</f>
        <v>-</v>
      </c>
      <c r="AC282" s="54" t="str">
        <f>IF($X282="","",VLOOKUP($X282,Variable!$AC$3:$AH$100,6,0))</f>
        <v>-</v>
      </c>
      <c r="AD282" s="109" t="s">
        <v>42</v>
      </c>
      <c r="AE282" s="54" t="str">
        <f t="shared" si="77"/>
        <v>กสป-ค.</v>
      </c>
      <c r="AF282" s="54" t="str">
        <f t="shared" si="78"/>
        <v>-</v>
      </c>
      <c r="AG282" s="54" t="str">
        <f t="shared" si="79"/>
        <v>กสป-ค.</v>
      </c>
      <c r="AH282" s="54" t="str">
        <f t="shared" si="80"/>
        <v>-</v>
      </c>
      <c r="AI282" s="54" t="str">
        <f t="shared" si="81"/>
        <v>อปฟ.</v>
      </c>
      <c r="AJ282" s="66" t="s">
        <v>42</v>
      </c>
      <c r="AK282" s="54" t="str">
        <f t="shared" si="82"/>
        <v>กสป-ค.</v>
      </c>
      <c r="AL282" s="54" t="str">
        <f t="shared" si="83"/>
        <v>-</v>
      </c>
      <c r="AM282" s="54" t="str">
        <f t="shared" si="84"/>
        <v>กสป-ค.</v>
      </c>
      <c r="AN282" s="54" t="str">
        <f t="shared" si="85"/>
        <v>-</v>
      </c>
      <c r="AO282" s="54" t="str">
        <f t="shared" si="86"/>
        <v>อปฟ.</v>
      </c>
      <c r="AP282" s="67"/>
      <c r="AQ282" s="68">
        <f t="shared" ref="AQ282:AQ345" ca="1" si="87">IF(T282=0,"ไม่มีวันที่รับพัสดุ",(TODAY()-T282)/365)</f>
        <v>10.693150684931506</v>
      </c>
      <c r="AR282" s="64"/>
      <c r="AS282" s="75"/>
      <c r="AT282" s="64"/>
      <c r="AY282" s="71"/>
      <c r="BC282" s="72"/>
      <c r="BD282" s="72"/>
      <c r="BE282" s="72"/>
      <c r="BL282" s="51"/>
      <c r="BM282" s="51"/>
      <c r="CB282" s="73"/>
      <c r="CC282" s="10"/>
      <c r="CE282" s="10"/>
      <c r="CF282" s="10"/>
      <c r="CK282" s="74" t="s">
        <v>1623</v>
      </c>
      <c r="CQ282" s="71"/>
    </row>
    <row r="283" spans="2:95" s="70" customFormat="1" ht="24" customHeight="1">
      <c r="B283" s="54">
        <v>277</v>
      </c>
      <c r="C283" s="55" t="s">
        <v>19</v>
      </c>
      <c r="D283" s="56" t="s">
        <v>1155</v>
      </c>
      <c r="E283" s="56" t="s">
        <v>1178</v>
      </c>
      <c r="F283" s="57" t="str">
        <f t="shared" si="76"/>
        <v>PC - 1310</v>
      </c>
      <c r="G283" s="58" t="s">
        <v>1223</v>
      </c>
      <c r="H283" s="57">
        <v>1310</v>
      </c>
      <c r="I283" s="57" t="s">
        <v>279</v>
      </c>
      <c r="J283" s="57" t="s">
        <v>1202</v>
      </c>
      <c r="K283" s="59" t="s">
        <v>1203</v>
      </c>
      <c r="L283" s="60"/>
      <c r="M283" s="61"/>
      <c r="N283" s="62"/>
      <c r="O283" s="62"/>
      <c r="P283" s="63"/>
      <c r="Q283" s="64"/>
      <c r="R283" s="63"/>
      <c r="S283" s="62"/>
      <c r="T283" s="64">
        <v>37528</v>
      </c>
      <c r="U283" s="62"/>
      <c r="V283" s="66"/>
      <c r="W283" s="64">
        <v>37528</v>
      </c>
      <c r="X283" s="66" t="s">
        <v>14</v>
      </c>
      <c r="Y283" s="54" t="str">
        <f>IF($X283="","",VLOOKUP($X283,Variable!$AC$3:$AH$100,2,0))</f>
        <v>-</v>
      </c>
      <c r="Z283" s="54" t="str">
        <f>IF($X283="","",VLOOKUP($X283,Variable!$AC$3:$AH$100,3,0))</f>
        <v>-</v>
      </c>
      <c r="AA283" s="54" t="str">
        <f>IF($X283="","",VLOOKUP($X283,Variable!$AC$3:$AH$100,4,0))</f>
        <v>-</v>
      </c>
      <c r="AB283" s="54" t="str">
        <f>IF($X283="","",VLOOKUP($X283,Variable!$AC$3:$AH$100,5,0))</f>
        <v>-</v>
      </c>
      <c r="AC283" s="54" t="str">
        <f>IF($X283="","",VLOOKUP($X283,Variable!$AC$3:$AH$100,6,0))</f>
        <v>-</v>
      </c>
      <c r="AD283" s="109" t="s">
        <v>42</v>
      </c>
      <c r="AE283" s="54" t="str">
        <f t="shared" si="77"/>
        <v>กสป-ค.</v>
      </c>
      <c r="AF283" s="54" t="str">
        <f t="shared" si="78"/>
        <v>-</v>
      </c>
      <c r="AG283" s="54" t="str">
        <f t="shared" si="79"/>
        <v>กสป-ค.</v>
      </c>
      <c r="AH283" s="54" t="str">
        <f t="shared" si="80"/>
        <v>-</v>
      </c>
      <c r="AI283" s="54" t="str">
        <f t="shared" si="81"/>
        <v>อปฟ.</v>
      </c>
      <c r="AJ283" s="66" t="s">
        <v>42</v>
      </c>
      <c r="AK283" s="54" t="str">
        <f t="shared" si="82"/>
        <v>กสป-ค.</v>
      </c>
      <c r="AL283" s="54" t="str">
        <f t="shared" si="83"/>
        <v>-</v>
      </c>
      <c r="AM283" s="54" t="str">
        <f t="shared" si="84"/>
        <v>กสป-ค.</v>
      </c>
      <c r="AN283" s="54" t="str">
        <f t="shared" si="85"/>
        <v>-</v>
      </c>
      <c r="AO283" s="54" t="str">
        <f t="shared" si="86"/>
        <v>อปฟ.</v>
      </c>
      <c r="AP283" s="67"/>
      <c r="AQ283" s="68">
        <f t="shared" ca="1" si="87"/>
        <v>10.693150684931506</v>
      </c>
      <c r="AR283" s="64"/>
      <c r="AS283" s="75"/>
      <c r="AT283" s="64"/>
      <c r="AY283" s="71"/>
      <c r="BC283" s="72"/>
      <c r="BD283" s="72"/>
      <c r="BE283" s="72"/>
      <c r="BL283" s="51"/>
      <c r="BM283" s="51"/>
      <c r="CB283" s="73"/>
      <c r="CC283" s="10"/>
      <c r="CE283" s="10"/>
      <c r="CF283" s="10"/>
      <c r="CK283" s="74" t="s">
        <v>1624</v>
      </c>
      <c r="CQ283" s="71"/>
    </row>
    <row r="284" spans="2:95" s="70" customFormat="1" ht="24" customHeight="1">
      <c r="B284" s="54">
        <v>278</v>
      </c>
      <c r="C284" s="55" t="s">
        <v>19</v>
      </c>
      <c r="D284" s="56" t="s">
        <v>1155</v>
      </c>
      <c r="E284" s="56" t="s">
        <v>1178</v>
      </c>
      <c r="F284" s="57" t="str">
        <f t="shared" si="76"/>
        <v>PC - 1549</v>
      </c>
      <c r="G284" s="58" t="s">
        <v>1224</v>
      </c>
      <c r="H284" s="57">
        <v>1549</v>
      </c>
      <c r="I284" s="57" t="s">
        <v>279</v>
      </c>
      <c r="J284" s="57" t="s">
        <v>1202</v>
      </c>
      <c r="K284" s="59" t="s">
        <v>1203</v>
      </c>
      <c r="L284" s="60"/>
      <c r="M284" s="61"/>
      <c r="N284" s="62"/>
      <c r="O284" s="62"/>
      <c r="P284" s="63"/>
      <c r="Q284" s="64"/>
      <c r="R284" s="63"/>
      <c r="S284" s="62"/>
      <c r="T284" s="64">
        <v>37528</v>
      </c>
      <c r="U284" s="62"/>
      <c r="V284" s="66"/>
      <c r="W284" s="64">
        <v>37528</v>
      </c>
      <c r="X284" s="66" t="s">
        <v>14</v>
      </c>
      <c r="Y284" s="54" t="str">
        <f>IF($X284="","",VLOOKUP($X284,Variable!$AC$3:$AH$100,2,0))</f>
        <v>-</v>
      </c>
      <c r="Z284" s="54" t="str">
        <f>IF($X284="","",VLOOKUP($X284,Variable!$AC$3:$AH$100,3,0))</f>
        <v>-</v>
      </c>
      <c r="AA284" s="54" t="str">
        <f>IF($X284="","",VLOOKUP($X284,Variable!$AC$3:$AH$100,4,0))</f>
        <v>-</v>
      </c>
      <c r="AB284" s="54" t="str">
        <f>IF($X284="","",VLOOKUP($X284,Variable!$AC$3:$AH$100,5,0))</f>
        <v>-</v>
      </c>
      <c r="AC284" s="54" t="str">
        <f>IF($X284="","",VLOOKUP($X284,Variable!$AC$3:$AH$100,6,0))</f>
        <v>-</v>
      </c>
      <c r="AD284" s="109" t="s">
        <v>42</v>
      </c>
      <c r="AE284" s="54" t="str">
        <f t="shared" si="77"/>
        <v>กสป-ค.</v>
      </c>
      <c r="AF284" s="54" t="str">
        <f t="shared" si="78"/>
        <v>-</v>
      </c>
      <c r="AG284" s="54" t="str">
        <f t="shared" si="79"/>
        <v>กสป-ค.</v>
      </c>
      <c r="AH284" s="54" t="str">
        <f t="shared" si="80"/>
        <v>-</v>
      </c>
      <c r="AI284" s="54" t="str">
        <f t="shared" si="81"/>
        <v>อปฟ.</v>
      </c>
      <c r="AJ284" s="66" t="s">
        <v>42</v>
      </c>
      <c r="AK284" s="54" t="str">
        <f t="shared" si="82"/>
        <v>กสป-ค.</v>
      </c>
      <c r="AL284" s="54" t="str">
        <f t="shared" si="83"/>
        <v>-</v>
      </c>
      <c r="AM284" s="54" t="str">
        <f t="shared" si="84"/>
        <v>กสป-ค.</v>
      </c>
      <c r="AN284" s="54" t="str">
        <f t="shared" si="85"/>
        <v>-</v>
      </c>
      <c r="AO284" s="54" t="str">
        <f t="shared" si="86"/>
        <v>อปฟ.</v>
      </c>
      <c r="AP284" s="67"/>
      <c r="AQ284" s="68">
        <f t="shared" ca="1" si="87"/>
        <v>10.693150684931506</v>
      </c>
      <c r="AR284" s="64"/>
      <c r="AS284" s="75"/>
      <c r="AT284" s="64"/>
      <c r="AY284" s="71"/>
      <c r="BC284" s="72"/>
      <c r="BD284" s="72"/>
      <c r="BE284" s="72"/>
      <c r="BL284" s="51"/>
      <c r="BM284" s="51"/>
      <c r="CB284" s="73"/>
      <c r="CC284" s="10"/>
      <c r="CE284" s="10"/>
      <c r="CF284" s="10"/>
      <c r="CK284" s="74" t="s">
        <v>1625</v>
      </c>
      <c r="CQ284" s="71"/>
    </row>
    <row r="285" spans="2:95" s="70" customFormat="1" ht="24" customHeight="1">
      <c r="B285" s="54">
        <v>279</v>
      </c>
      <c r="C285" s="55" t="s">
        <v>19</v>
      </c>
      <c r="D285" s="56" t="s">
        <v>1155</v>
      </c>
      <c r="E285" s="56" t="s">
        <v>1178</v>
      </c>
      <c r="F285" s="57" t="str">
        <f t="shared" si="76"/>
        <v>PC - 1311</v>
      </c>
      <c r="G285" s="58" t="s">
        <v>1225</v>
      </c>
      <c r="H285" s="57">
        <v>1311</v>
      </c>
      <c r="I285" s="57" t="s">
        <v>279</v>
      </c>
      <c r="J285" s="57" t="s">
        <v>1202</v>
      </c>
      <c r="K285" s="59" t="s">
        <v>1203</v>
      </c>
      <c r="L285" s="60"/>
      <c r="M285" s="61"/>
      <c r="N285" s="62"/>
      <c r="O285" s="62"/>
      <c r="P285" s="63"/>
      <c r="Q285" s="64"/>
      <c r="R285" s="63"/>
      <c r="S285" s="62"/>
      <c r="T285" s="64">
        <v>37528</v>
      </c>
      <c r="U285" s="62"/>
      <c r="V285" s="66"/>
      <c r="W285" s="64">
        <v>37528</v>
      </c>
      <c r="X285" s="66" t="s">
        <v>14</v>
      </c>
      <c r="Y285" s="54" t="str">
        <f>IF($X285="","",VLOOKUP($X285,Variable!$AC$3:$AH$100,2,0))</f>
        <v>-</v>
      </c>
      <c r="Z285" s="54" t="str">
        <f>IF($X285="","",VLOOKUP($X285,Variable!$AC$3:$AH$100,3,0))</f>
        <v>-</v>
      </c>
      <c r="AA285" s="54" t="str">
        <f>IF($X285="","",VLOOKUP($X285,Variable!$AC$3:$AH$100,4,0))</f>
        <v>-</v>
      </c>
      <c r="AB285" s="54" t="str">
        <f>IF($X285="","",VLOOKUP($X285,Variable!$AC$3:$AH$100,5,0))</f>
        <v>-</v>
      </c>
      <c r="AC285" s="54" t="str">
        <f>IF($X285="","",VLOOKUP($X285,Variable!$AC$3:$AH$100,6,0))</f>
        <v>-</v>
      </c>
      <c r="AD285" s="109" t="s">
        <v>42</v>
      </c>
      <c r="AE285" s="54" t="str">
        <f t="shared" si="77"/>
        <v>กสป-ค.</v>
      </c>
      <c r="AF285" s="54" t="str">
        <f t="shared" si="78"/>
        <v>-</v>
      </c>
      <c r="AG285" s="54" t="str">
        <f t="shared" si="79"/>
        <v>กสป-ค.</v>
      </c>
      <c r="AH285" s="54" t="str">
        <f t="shared" si="80"/>
        <v>-</v>
      </c>
      <c r="AI285" s="54" t="str">
        <f t="shared" si="81"/>
        <v>อปฟ.</v>
      </c>
      <c r="AJ285" s="66" t="s">
        <v>42</v>
      </c>
      <c r="AK285" s="54" t="str">
        <f t="shared" si="82"/>
        <v>กสป-ค.</v>
      </c>
      <c r="AL285" s="54" t="str">
        <f t="shared" si="83"/>
        <v>-</v>
      </c>
      <c r="AM285" s="54" t="str">
        <f t="shared" si="84"/>
        <v>กสป-ค.</v>
      </c>
      <c r="AN285" s="54" t="str">
        <f t="shared" si="85"/>
        <v>-</v>
      </c>
      <c r="AO285" s="54" t="str">
        <f t="shared" si="86"/>
        <v>อปฟ.</v>
      </c>
      <c r="AP285" s="67"/>
      <c r="AQ285" s="68">
        <f t="shared" ca="1" si="87"/>
        <v>10.693150684931506</v>
      </c>
      <c r="AR285" s="64"/>
      <c r="AS285" s="75"/>
      <c r="AT285" s="64"/>
      <c r="AY285" s="71"/>
      <c r="BC285" s="72"/>
      <c r="BD285" s="72"/>
      <c r="BE285" s="72"/>
      <c r="BL285" s="51"/>
      <c r="BM285" s="51"/>
      <c r="BY285" s="10"/>
      <c r="CB285" s="73"/>
      <c r="CC285" s="10"/>
      <c r="CE285" s="10"/>
      <c r="CF285" s="10"/>
      <c r="CK285" s="10" t="s">
        <v>1626</v>
      </c>
      <c r="CQ285" s="71"/>
    </row>
    <row r="286" spans="2:95" s="70" customFormat="1" ht="24" customHeight="1">
      <c r="B286" s="54">
        <v>280</v>
      </c>
      <c r="C286" s="55" t="s">
        <v>19</v>
      </c>
      <c r="D286" s="56" t="s">
        <v>1155</v>
      </c>
      <c r="E286" s="56" t="s">
        <v>1178</v>
      </c>
      <c r="F286" s="57" t="str">
        <f t="shared" si="76"/>
        <v>PC - 1345</v>
      </c>
      <c r="G286" s="58" t="s">
        <v>1226</v>
      </c>
      <c r="H286" s="57">
        <v>1345</v>
      </c>
      <c r="I286" s="57" t="s">
        <v>279</v>
      </c>
      <c r="J286" s="57" t="s">
        <v>1202</v>
      </c>
      <c r="K286" s="59" t="s">
        <v>1203</v>
      </c>
      <c r="L286" s="60"/>
      <c r="M286" s="61"/>
      <c r="N286" s="62"/>
      <c r="O286" s="62"/>
      <c r="P286" s="63"/>
      <c r="Q286" s="64"/>
      <c r="R286" s="63"/>
      <c r="S286" s="62"/>
      <c r="T286" s="64">
        <v>37528</v>
      </c>
      <c r="U286" s="62"/>
      <c r="V286" s="66"/>
      <c r="W286" s="64">
        <v>37528</v>
      </c>
      <c r="X286" s="66" t="s">
        <v>14</v>
      </c>
      <c r="Y286" s="54" t="str">
        <f>IF($X286="","",VLOOKUP($X286,Variable!$AC$3:$AH$100,2,0))</f>
        <v>-</v>
      </c>
      <c r="Z286" s="54" t="str">
        <f>IF($X286="","",VLOOKUP($X286,Variable!$AC$3:$AH$100,3,0))</f>
        <v>-</v>
      </c>
      <c r="AA286" s="54" t="str">
        <f>IF($X286="","",VLOOKUP($X286,Variable!$AC$3:$AH$100,4,0))</f>
        <v>-</v>
      </c>
      <c r="AB286" s="54" t="str">
        <f>IF($X286="","",VLOOKUP($X286,Variable!$AC$3:$AH$100,5,0))</f>
        <v>-</v>
      </c>
      <c r="AC286" s="54" t="str">
        <f>IF($X286="","",VLOOKUP($X286,Variable!$AC$3:$AH$100,6,0))</f>
        <v>-</v>
      </c>
      <c r="AD286" s="109" t="s">
        <v>42</v>
      </c>
      <c r="AE286" s="54" t="str">
        <f t="shared" si="77"/>
        <v>กสป-ค.</v>
      </c>
      <c r="AF286" s="54" t="str">
        <f t="shared" si="78"/>
        <v>-</v>
      </c>
      <c r="AG286" s="54" t="str">
        <f t="shared" si="79"/>
        <v>กสป-ค.</v>
      </c>
      <c r="AH286" s="54" t="str">
        <f t="shared" si="80"/>
        <v>-</v>
      </c>
      <c r="AI286" s="54" t="str">
        <f t="shared" si="81"/>
        <v>อปฟ.</v>
      </c>
      <c r="AJ286" s="66" t="s">
        <v>42</v>
      </c>
      <c r="AK286" s="54" t="str">
        <f t="shared" si="82"/>
        <v>กสป-ค.</v>
      </c>
      <c r="AL286" s="54" t="str">
        <f t="shared" si="83"/>
        <v>-</v>
      </c>
      <c r="AM286" s="54" t="str">
        <f t="shared" si="84"/>
        <v>กสป-ค.</v>
      </c>
      <c r="AN286" s="54" t="str">
        <f t="shared" si="85"/>
        <v>-</v>
      </c>
      <c r="AO286" s="54" t="str">
        <f t="shared" si="86"/>
        <v>อปฟ.</v>
      </c>
      <c r="AP286" s="67"/>
      <c r="AQ286" s="68">
        <f t="shared" ca="1" si="87"/>
        <v>10.693150684931506</v>
      </c>
      <c r="AR286" s="64"/>
      <c r="AS286" s="75"/>
      <c r="AT286" s="64"/>
      <c r="AY286" s="71"/>
      <c r="BC286" s="72"/>
      <c r="BD286" s="72"/>
      <c r="BE286" s="72"/>
      <c r="BL286" s="51"/>
      <c r="BM286" s="51"/>
      <c r="BY286" s="10"/>
      <c r="CB286" s="73"/>
      <c r="CC286" s="10"/>
      <c r="CE286" s="10"/>
      <c r="CF286" s="10"/>
      <c r="CK286" s="74" t="s">
        <v>1693</v>
      </c>
      <c r="CQ286" s="71"/>
    </row>
    <row r="287" spans="2:95" s="70" customFormat="1" ht="24" customHeight="1">
      <c r="B287" s="54">
        <v>281</v>
      </c>
      <c r="C287" s="55" t="s">
        <v>19</v>
      </c>
      <c r="D287" s="56" t="s">
        <v>1155</v>
      </c>
      <c r="E287" s="56" t="s">
        <v>1178</v>
      </c>
      <c r="F287" s="57" t="str">
        <f t="shared" si="76"/>
        <v>PC - 1641</v>
      </c>
      <c r="G287" s="58" t="s">
        <v>1227</v>
      </c>
      <c r="H287" s="57">
        <v>1641</v>
      </c>
      <c r="I287" s="57" t="s">
        <v>279</v>
      </c>
      <c r="J287" s="57" t="s">
        <v>1202</v>
      </c>
      <c r="K287" s="59" t="s">
        <v>1203</v>
      </c>
      <c r="L287" s="60"/>
      <c r="M287" s="61"/>
      <c r="N287" s="62"/>
      <c r="O287" s="62"/>
      <c r="P287" s="63"/>
      <c r="Q287" s="64"/>
      <c r="R287" s="63"/>
      <c r="S287" s="62"/>
      <c r="T287" s="64">
        <v>37528</v>
      </c>
      <c r="U287" s="62"/>
      <c r="V287" s="66"/>
      <c r="W287" s="64">
        <v>37528</v>
      </c>
      <c r="X287" s="66" t="s">
        <v>14</v>
      </c>
      <c r="Y287" s="54" t="str">
        <f>IF($X287="","",VLOOKUP($X287,Variable!$AC$3:$AH$100,2,0))</f>
        <v>-</v>
      </c>
      <c r="Z287" s="54" t="str">
        <f>IF($X287="","",VLOOKUP($X287,Variable!$AC$3:$AH$100,3,0))</f>
        <v>-</v>
      </c>
      <c r="AA287" s="54" t="str">
        <f>IF($X287="","",VLOOKUP($X287,Variable!$AC$3:$AH$100,4,0))</f>
        <v>-</v>
      </c>
      <c r="AB287" s="54" t="str">
        <f>IF($X287="","",VLOOKUP($X287,Variable!$AC$3:$AH$100,5,0))</f>
        <v>-</v>
      </c>
      <c r="AC287" s="54" t="str">
        <f>IF($X287="","",VLOOKUP($X287,Variable!$AC$3:$AH$100,6,0))</f>
        <v>-</v>
      </c>
      <c r="AD287" s="109" t="s">
        <v>42</v>
      </c>
      <c r="AE287" s="54" t="str">
        <f t="shared" si="77"/>
        <v>กสป-ค.</v>
      </c>
      <c r="AF287" s="54" t="str">
        <f t="shared" si="78"/>
        <v>-</v>
      </c>
      <c r="AG287" s="54" t="str">
        <f t="shared" si="79"/>
        <v>กสป-ค.</v>
      </c>
      <c r="AH287" s="54" t="str">
        <f t="shared" si="80"/>
        <v>-</v>
      </c>
      <c r="AI287" s="54" t="str">
        <f t="shared" si="81"/>
        <v>อปฟ.</v>
      </c>
      <c r="AJ287" s="66" t="s">
        <v>42</v>
      </c>
      <c r="AK287" s="54" t="str">
        <f t="shared" si="82"/>
        <v>กสป-ค.</v>
      </c>
      <c r="AL287" s="54" t="str">
        <f t="shared" si="83"/>
        <v>-</v>
      </c>
      <c r="AM287" s="54" t="str">
        <f t="shared" si="84"/>
        <v>กสป-ค.</v>
      </c>
      <c r="AN287" s="54" t="str">
        <f t="shared" si="85"/>
        <v>-</v>
      </c>
      <c r="AO287" s="54" t="str">
        <f t="shared" si="86"/>
        <v>อปฟ.</v>
      </c>
      <c r="AP287" s="67"/>
      <c r="AQ287" s="68">
        <f t="shared" ca="1" si="87"/>
        <v>10.693150684931506</v>
      </c>
      <c r="AR287" s="64"/>
      <c r="AS287" s="75"/>
      <c r="AT287" s="64"/>
      <c r="AY287" s="71"/>
      <c r="BC287" s="72"/>
      <c r="BD287" s="72"/>
      <c r="BE287" s="72"/>
      <c r="BL287" s="51"/>
      <c r="BM287" s="51"/>
      <c r="BY287" s="10"/>
      <c r="CB287" s="73"/>
      <c r="CC287" s="10"/>
      <c r="CE287" s="10"/>
      <c r="CF287" s="10"/>
      <c r="CK287" s="74" t="s">
        <v>1694</v>
      </c>
      <c r="CQ287" s="71"/>
    </row>
    <row r="288" spans="2:95" s="70" customFormat="1" ht="24" customHeight="1">
      <c r="B288" s="54">
        <v>282</v>
      </c>
      <c r="C288" s="55" t="s">
        <v>19</v>
      </c>
      <c r="D288" s="56" t="s">
        <v>1155</v>
      </c>
      <c r="E288" s="56" t="s">
        <v>1178</v>
      </c>
      <c r="F288" s="57" t="str">
        <f t="shared" si="76"/>
        <v>PC - 1353</v>
      </c>
      <c r="G288" s="58" t="s">
        <v>1228</v>
      </c>
      <c r="H288" s="57">
        <v>1353</v>
      </c>
      <c r="I288" s="57" t="s">
        <v>279</v>
      </c>
      <c r="J288" s="57" t="s">
        <v>1202</v>
      </c>
      <c r="K288" s="59" t="s">
        <v>1203</v>
      </c>
      <c r="L288" s="60"/>
      <c r="M288" s="61"/>
      <c r="N288" s="62"/>
      <c r="O288" s="62"/>
      <c r="P288" s="63"/>
      <c r="Q288" s="64"/>
      <c r="R288" s="63"/>
      <c r="S288" s="62"/>
      <c r="T288" s="64">
        <v>37528</v>
      </c>
      <c r="U288" s="62"/>
      <c r="V288" s="66"/>
      <c r="W288" s="64">
        <v>37528</v>
      </c>
      <c r="X288" s="66" t="s">
        <v>14</v>
      </c>
      <c r="Y288" s="54" t="str">
        <f>IF($X288="","",VLOOKUP($X288,Variable!$AC$3:$AH$100,2,0))</f>
        <v>-</v>
      </c>
      <c r="Z288" s="54" t="str">
        <f>IF($X288="","",VLOOKUP($X288,Variable!$AC$3:$AH$100,3,0))</f>
        <v>-</v>
      </c>
      <c r="AA288" s="54" t="str">
        <f>IF($X288="","",VLOOKUP($X288,Variable!$AC$3:$AH$100,4,0))</f>
        <v>-</v>
      </c>
      <c r="AB288" s="54" t="str">
        <f>IF($X288="","",VLOOKUP($X288,Variable!$AC$3:$AH$100,5,0))</f>
        <v>-</v>
      </c>
      <c r="AC288" s="54" t="str">
        <f>IF($X288="","",VLOOKUP($X288,Variable!$AC$3:$AH$100,6,0))</f>
        <v>-</v>
      </c>
      <c r="AD288" s="109" t="s">
        <v>42</v>
      </c>
      <c r="AE288" s="54" t="str">
        <f t="shared" si="77"/>
        <v>กสป-ค.</v>
      </c>
      <c r="AF288" s="54" t="str">
        <f t="shared" si="78"/>
        <v>-</v>
      </c>
      <c r="AG288" s="54" t="str">
        <f t="shared" si="79"/>
        <v>กสป-ค.</v>
      </c>
      <c r="AH288" s="54" t="str">
        <f t="shared" si="80"/>
        <v>-</v>
      </c>
      <c r="AI288" s="54" t="str">
        <f t="shared" si="81"/>
        <v>อปฟ.</v>
      </c>
      <c r="AJ288" s="66" t="s">
        <v>42</v>
      </c>
      <c r="AK288" s="54" t="str">
        <f t="shared" si="82"/>
        <v>กสป-ค.</v>
      </c>
      <c r="AL288" s="54" t="str">
        <f t="shared" si="83"/>
        <v>-</v>
      </c>
      <c r="AM288" s="54" t="str">
        <f t="shared" si="84"/>
        <v>กสป-ค.</v>
      </c>
      <c r="AN288" s="54" t="str">
        <f t="shared" si="85"/>
        <v>-</v>
      </c>
      <c r="AO288" s="54" t="str">
        <f t="shared" si="86"/>
        <v>อปฟ.</v>
      </c>
      <c r="AP288" s="67"/>
      <c r="AQ288" s="68">
        <f t="shared" ca="1" si="87"/>
        <v>10.693150684931506</v>
      </c>
      <c r="AR288" s="64"/>
      <c r="AS288" s="75"/>
      <c r="AT288" s="64"/>
      <c r="AY288" s="71"/>
      <c r="BC288" s="72"/>
      <c r="BD288" s="72"/>
      <c r="BE288" s="72"/>
      <c r="BL288" s="51"/>
      <c r="BM288" s="51"/>
      <c r="BY288" s="10"/>
      <c r="CB288" s="73"/>
      <c r="CC288" s="10"/>
      <c r="CE288" s="10"/>
      <c r="CF288" s="10"/>
      <c r="CK288" s="74" t="s">
        <v>1695</v>
      </c>
      <c r="CQ288" s="71"/>
    </row>
    <row r="289" spans="2:95" s="70" customFormat="1" ht="24" customHeight="1">
      <c r="B289" s="54">
        <v>283</v>
      </c>
      <c r="C289" s="55" t="s">
        <v>19</v>
      </c>
      <c r="D289" s="56" t="s">
        <v>1155</v>
      </c>
      <c r="E289" s="56" t="s">
        <v>1178</v>
      </c>
      <c r="F289" s="57" t="str">
        <f t="shared" si="76"/>
        <v>PC - 1313</v>
      </c>
      <c r="G289" s="58" t="s">
        <v>1229</v>
      </c>
      <c r="H289" s="57">
        <v>1313</v>
      </c>
      <c r="I289" s="57" t="s">
        <v>279</v>
      </c>
      <c r="J289" s="57" t="s">
        <v>1202</v>
      </c>
      <c r="K289" s="59" t="s">
        <v>1203</v>
      </c>
      <c r="L289" s="60"/>
      <c r="M289" s="61"/>
      <c r="N289" s="62"/>
      <c r="O289" s="62"/>
      <c r="P289" s="63"/>
      <c r="Q289" s="64"/>
      <c r="R289" s="63"/>
      <c r="S289" s="62"/>
      <c r="T289" s="64">
        <v>37528</v>
      </c>
      <c r="U289" s="62"/>
      <c r="V289" s="66"/>
      <c r="W289" s="64">
        <v>37528</v>
      </c>
      <c r="X289" s="66" t="s">
        <v>14</v>
      </c>
      <c r="Y289" s="54" t="str">
        <f>IF($X289="","",VLOOKUP($X289,Variable!$AC$3:$AH$100,2,0))</f>
        <v>-</v>
      </c>
      <c r="Z289" s="54" t="str">
        <f>IF($X289="","",VLOOKUP($X289,Variable!$AC$3:$AH$100,3,0))</f>
        <v>-</v>
      </c>
      <c r="AA289" s="54" t="str">
        <f>IF($X289="","",VLOOKUP($X289,Variable!$AC$3:$AH$100,4,0))</f>
        <v>-</v>
      </c>
      <c r="AB289" s="54" t="str">
        <f>IF($X289="","",VLOOKUP($X289,Variable!$AC$3:$AH$100,5,0))</f>
        <v>-</v>
      </c>
      <c r="AC289" s="54" t="str">
        <f>IF($X289="","",VLOOKUP($X289,Variable!$AC$3:$AH$100,6,0))</f>
        <v>-</v>
      </c>
      <c r="AD289" s="109" t="s">
        <v>42</v>
      </c>
      <c r="AE289" s="54" t="str">
        <f t="shared" si="77"/>
        <v>กสป-ค.</v>
      </c>
      <c r="AF289" s="54" t="str">
        <f t="shared" si="78"/>
        <v>-</v>
      </c>
      <c r="AG289" s="54" t="str">
        <f t="shared" si="79"/>
        <v>กสป-ค.</v>
      </c>
      <c r="AH289" s="54" t="str">
        <f t="shared" si="80"/>
        <v>-</v>
      </c>
      <c r="AI289" s="54" t="str">
        <f t="shared" si="81"/>
        <v>อปฟ.</v>
      </c>
      <c r="AJ289" s="66" t="s">
        <v>42</v>
      </c>
      <c r="AK289" s="54" t="str">
        <f t="shared" si="82"/>
        <v>กสป-ค.</v>
      </c>
      <c r="AL289" s="54" t="str">
        <f t="shared" si="83"/>
        <v>-</v>
      </c>
      <c r="AM289" s="54" t="str">
        <f t="shared" si="84"/>
        <v>กสป-ค.</v>
      </c>
      <c r="AN289" s="54" t="str">
        <f t="shared" si="85"/>
        <v>-</v>
      </c>
      <c r="AO289" s="54" t="str">
        <f t="shared" si="86"/>
        <v>อปฟ.</v>
      </c>
      <c r="AP289" s="67"/>
      <c r="AQ289" s="68">
        <f t="shared" ca="1" si="87"/>
        <v>10.693150684931506</v>
      </c>
      <c r="AR289" s="64"/>
      <c r="AS289" s="75"/>
      <c r="AT289" s="64"/>
      <c r="AY289" s="71"/>
      <c r="BC289" s="72"/>
      <c r="BD289" s="72"/>
      <c r="BE289" s="72"/>
      <c r="BL289" s="51"/>
      <c r="BM289" s="51"/>
      <c r="BY289" s="10"/>
      <c r="CB289" s="73"/>
      <c r="CC289" s="10"/>
      <c r="CE289" s="10"/>
      <c r="CF289" s="10"/>
      <c r="CK289" s="74" t="s">
        <v>1696</v>
      </c>
      <c r="CQ289" s="71"/>
    </row>
    <row r="290" spans="2:95" s="70" customFormat="1" ht="24" customHeight="1">
      <c r="B290" s="54">
        <v>284</v>
      </c>
      <c r="C290" s="55" t="s">
        <v>19</v>
      </c>
      <c r="D290" s="56" t="s">
        <v>1155</v>
      </c>
      <c r="E290" s="56" t="s">
        <v>1178</v>
      </c>
      <c r="F290" s="57" t="str">
        <f t="shared" si="76"/>
        <v>PC - 1324</v>
      </c>
      <c r="G290" s="58" t="s">
        <v>1230</v>
      </c>
      <c r="H290" s="57">
        <v>1324</v>
      </c>
      <c r="I290" s="57" t="s">
        <v>279</v>
      </c>
      <c r="J290" s="57" t="s">
        <v>1202</v>
      </c>
      <c r="K290" s="59" t="s">
        <v>1203</v>
      </c>
      <c r="L290" s="60"/>
      <c r="M290" s="61"/>
      <c r="N290" s="62"/>
      <c r="O290" s="62"/>
      <c r="P290" s="63"/>
      <c r="Q290" s="64"/>
      <c r="R290" s="63"/>
      <c r="S290" s="62"/>
      <c r="T290" s="64">
        <v>37528</v>
      </c>
      <c r="U290" s="62"/>
      <c r="V290" s="66"/>
      <c r="W290" s="64">
        <v>37528</v>
      </c>
      <c r="X290" s="66" t="s">
        <v>14</v>
      </c>
      <c r="Y290" s="54" t="str">
        <f>IF($X290="","",VLOOKUP($X290,Variable!$AC$3:$AH$100,2,0))</f>
        <v>-</v>
      </c>
      <c r="Z290" s="54" t="str">
        <f>IF($X290="","",VLOOKUP($X290,Variable!$AC$3:$AH$100,3,0))</f>
        <v>-</v>
      </c>
      <c r="AA290" s="54" t="str">
        <f>IF($X290="","",VLOOKUP($X290,Variable!$AC$3:$AH$100,4,0))</f>
        <v>-</v>
      </c>
      <c r="AB290" s="54" t="str">
        <f>IF($X290="","",VLOOKUP($X290,Variable!$AC$3:$AH$100,5,0))</f>
        <v>-</v>
      </c>
      <c r="AC290" s="54" t="str">
        <f>IF($X290="","",VLOOKUP($X290,Variable!$AC$3:$AH$100,6,0))</f>
        <v>-</v>
      </c>
      <c r="AD290" s="109" t="s">
        <v>42</v>
      </c>
      <c r="AE290" s="54" t="str">
        <f t="shared" si="77"/>
        <v>กสป-ค.</v>
      </c>
      <c r="AF290" s="54" t="str">
        <f t="shared" si="78"/>
        <v>-</v>
      </c>
      <c r="AG290" s="54" t="str">
        <f t="shared" si="79"/>
        <v>กสป-ค.</v>
      </c>
      <c r="AH290" s="54" t="str">
        <f t="shared" si="80"/>
        <v>-</v>
      </c>
      <c r="AI290" s="54" t="str">
        <f t="shared" si="81"/>
        <v>อปฟ.</v>
      </c>
      <c r="AJ290" s="66" t="s">
        <v>42</v>
      </c>
      <c r="AK290" s="54" t="str">
        <f t="shared" si="82"/>
        <v>กสป-ค.</v>
      </c>
      <c r="AL290" s="54" t="str">
        <f t="shared" si="83"/>
        <v>-</v>
      </c>
      <c r="AM290" s="54" t="str">
        <f t="shared" si="84"/>
        <v>กสป-ค.</v>
      </c>
      <c r="AN290" s="54" t="str">
        <f t="shared" si="85"/>
        <v>-</v>
      </c>
      <c r="AO290" s="54" t="str">
        <f t="shared" si="86"/>
        <v>อปฟ.</v>
      </c>
      <c r="AP290" s="67"/>
      <c r="AQ290" s="68">
        <f t="shared" ca="1" si="87"/>
        <v>10.693150684931506</v>
      </c>
      <c r="AR290" s="64"/>
      <c r="AS290" s="75"/>
      <c r="AT290" s="64"/>
      <c r="AY290" s="71"/>
      <c r="BC290" s="72"/>
      <c r="BD290" s="72"/>
      <c r="BE290" s="72"/>
      <c r="BL290" s="51"/>
      <c r="BM290" s="51"/>
      <c r="BY290" s="10"/>
      <c r="CB290" s="73"/>
      <c r="CC290" s="77"/>
      <c r="CE290" s="10"/>
      <c r="CF290" s="10"/>
      <c r="CK290" s="74" t="s">
        <v>1697</v>
      </c>
      <c r="CQ290" s="71"/>
    </row>
    <row r="291" spans="2:95" s="70" customFormat="1" ht="24" customHeight="1">
      <c r="B291" s="54">
        <v>285</v>
      </c>
      <c r="C291" s="55" t="s">
        <v>19</v>
      </c>
      <c r="D291" s="56" t="s">
        <v>1155</v>
      </c>
      <c r="E291" s="56" t="s">
        <v>1178</v>
      </c>
      <c r="F291" s="57" t="str">
        <f t="shared" si="76"/>
        <v>PC - 1339</v>
      </c>
      <c r="G291" s="58" t="s">
        <v>1231</v>
      </c>
      <c r="H291" s="57">
        <v>1339</v>
      </c>
      <c r="I291" s="57" t="s">
        <v>279</v>
      </c>
      <c r="J291" s="57" t="s">
        <v>1202</v>
      </c>
      <c r="K291" s="59" t="s">
        <v>1203</v>
      </c>
      <c r="L291" s="60"/>
      <c r="M291" s="61"/>
      <c r="N291" s="62"/>
      <c r="O291" s="62"/>
      <c r="P291" s="63"/>
      <c r="Q291" s="64"/>
      <c r="R291" s="63"/>
      <c r="S291" s="62"/>
      <c r="T291" s="64">
        <v>37528</v>
      </c>
      <c r="U291" s="62"/>
      <c r="V291" s="66"/>
      <c r="W291" s="64">
        <v>37528</v>
      </c>
      <c r="X291" s="66" t="s">
        <v>14</v>
      </c>
      <c r="Y291" s="54" t="str">
        <f>IF($X291="","",VLOOKUP($X291,Variable!$AC$3:$AH$100,2,0))</f>
        <v>-</v>
      </c>
      <c r="Z291" s="54" t="str">
        <f>IF($X291="","",VLOOKUP($X291,Variable!$AC$3:$AH$100,3,0))</f>
        <v>-</v>
      </c>
      <c r="AA291" s="54" t="str">
        <f>IF($X291="","",VLOOKUP($X291,Variable!$AC$3:$AH$100,4,0))</f>
        <v>-</v>
      </c>
      <c r="AB291" s="54" t="str">
        <f>IF($X291="","",VLOOKUP($X291,Variable!$AC$3:$AH$100,5,0))</f>
        <v>-</v>
      </c>
      <c r="AC291" s="54" t="str">
        <f>IF($X291="","",VLOOKUP($X291,Variable!$AC$3:$AH$100,6,0))</f>
        <v>-</v>
      </c>
      <c r="AD291" s="109" t="s">
        <v>42</v>
      </c>
      <c r="AE291" s="54" t="str">
        <f t="shared" si="77"/>
        <v>กสป-ค.</v>
      </c>
      <c r="AF291" s="54" t="str">
        <f t="shared" si="78"/>
        <v>-</v>
      </c>
      <c r="AG291" s="54" t="str">
        <f t="shared" si="79"/>
        <v>กสป-ค.</v>
      </c>
      <c r="AH291" s="54" t="str">
        <f t="shared" si="80"/>
        <v>-</v>
      </c>
      <c r="AI291" s="54" t="str">
        <f t="shared" si="81"/>
        <v>อปฟ.</v>
      </c>
      <c r="AJ291" s="66" t="s">
        <v>42</v>
      </c>
      <c r="AK291" s="54" t="str">
        <f t="shared" si="82"/>
        <v>กสป-ค.</v>
      </c>
      <c r="AL291" s="54" t="str">
        <f t="shared" si="83"/>
        <v>-</v>
      </c>
      <c r="AM291" s="54" t="str">
        <f t="shared" si="84"/>
        <v>กสป-ค.</v>
      </c>
      <c r="AN291" s="54" t="str">
        <f t="shared" si="85"/>
        <v>-</v>
      </c>
      <c r="AO291" s="54" t="str">
        <f t="shared" si="86"/>
        <v>อปฟ.</v>
      </c>
      <c r="AP291" s="67"/>
      <c r="AQ291" s="68">
        <f t="shared" ca="1" si="87"/>
        <v>10.693150684931506</v>
      </c>
      <c r="AR291" s="64"/>
      <c r="AS291" s="75"/>
      <c r="AT291" s="64"/>
      <c r="AY291" s="71"/>
      <c r="BC291" s="72"/>
      <c r="BD291" s="72"/>
      <c r="BE291" s="72"/>
      <c r="BL291" s="51"/>
      <c r="BM291" s="51"/>
      <c r="BY291" s="10"/>
      <c r="CB291" s="73"/>
      <c r="CC291" s="10"/>
      <c r="CE291" s="10"/>
      <c r="CF291" s="10"/>
      <c r="CK291" s="74" t="s">
        <v>1698</v>
      </c>
      <c r="CQ291" s="71"/>
    </row>
    <row r="292" spans="2:95" s="70" customFormat="1" ht="24" customHeight="1">
      <c r="B292" s="54">
        <v>286</v>
      </c>
      <c r="C292" s="55" t="s">
        <v>19</v>
      </c>
      <c r="D292" s="56" t="s">
        <v>1155</v>
      </c>
      <c r="E292" s="56" t="s">
        <v>1178</v>
      </c>
      <c r="F292" s="57" t="str">
        <f t="shared" si="76"/>
        <v>PC - 1530</v>
      </c>
      <c r="G292" s="58" t="s">
        <v>1232</v>
      </c>
      <c r="H292" s="57">
        <v>1530</v>
      </c>
      <c r="I292" s="57" t="s">
        <v>279</v>
      </c>
      <c r="J292" s="57" t="s">
        <v>1202</v>
      </c>
      <c r="K292" s="59" t="s">
        <v>1203</v>
      </c>
      <c r="L292" s="60"/>
      <c r="M292" s="61"/>
      <c r="N292" s="62"/>
      <c r="O292" s="62"/>
      <c r="P292" s="63"/>
      <c r="Q292" s="64"/>
      <c r="R292" s="63"/>
      <c r="S292" s="62"/>
      <c r="T292" s="64">
        <v>37528</v>
      </c>
      <c r="U292" s="62"/>
      <c r="V292" s="66"/>
      <c r="W292" s="64">
        <v>37528</v>
      </c>
      <c r="X292" s="66" t="s">
        <v>14</v>
      </c>
      <c r="Y292" s="54" t="str">
        <f>IF($X292="","",VLOOKUP($X292,Variable!$AC$3:$AH$100,2,0))</f>
        <v>-</v>
      </c>
      <c r="Z292" s="54" t="str">
        <f>IF($X292="","",VLOOKUP($X292,Variable!$AC$3:$AH$100,3,0))</f>
        <v>-</v>
      </c>
      <c r="AA292" s="54" t="str">
        <f>IF($X292="","",VLOOKUP($X292,Variable!$AC$3:$AH$100,4,0))</f>
        <v>-</v>
      </c>
      <c r="AB292" s="54" t="str">
        <f>IF($X292="","",VLOOKUP($X292,Variable!$AC$3:$AH$100,5,0))</f>
        <v>-</v>
      </c>
      <c r="AC292" s="54" t="str">
        <f>IF($X292="","",VLOOKUP($X292,Variable!$AC$3:$AH$100,6,0))</f>
        <v>-</v>
      </c>
      <c r="AD292" s="109" t="s">
        <v>42</v>
      </c>
      <c r="AE292" s="54" t="str">
        <f t="shared" si="77"/>
        <v>กสป-ค.</v>
      </c>
      <c r="AF292" s="54" t="str">
        <f t="shared" si="78"/>
        <v>-</v>
      </c>
      <c r="AG292" s="54" t="str">
        <f t="shared" si="79"/>
        <v>กสป-ค.</v>
      </c>
      <c r="AH292" s="54" t="str">
        <f t="shared" si="80"/>
        <v>-</v>
      </c>
      <c r="AI292" s="54" t="str">
        <f t="shared" si="81"/>
        <v>อปฟ.</v>
      </c>
      <c r="AJ292" s="66" t="s">
        <v>42</v>
      </c>
      <c r="AK292" s="54" t="str">
        <f t="shared" si="82"/>
        <v>กสป-ค.</v>
      </c>
      <c r="AL292" s="54" t="str">
        <f t="shared" si="83"/>
        <v>-</v>
      </c>
      <c r="AM292" s="54" t="str">
        <f t="shared" si="84"/>
        <v>กสป-ค.</v>
      </c>
      <c r="AN292" s="54" t="str">
        <f t="shared" si="85"/>
        <v>-</v>
      </c>
      <c r="AO292" s="54" t="str">
        <f t="shared" si="86"/>
        <v>อปฟ.</v>
      </c>
      <c r="AP292" s="67"/>
      <c r="AQ292" s="68">
        <f t="shared" ca="1" si="87"/>
        <v>10.693150684931506</v>
      </c>
      <c r="AR292" s="64"/>
      <c r="AS292" s="75"/>
      <c r="AT292" s="64"/>
      <c r="AY292" s="71"/>
      <c r="BC292" s="72"/>
      <c r="BD292" s="72"/>
      <c r="BE292" s="72"/>
      <c r="BL292" s="51"/>
      <c r="BM292" s="51"/>
      <c r="BY292" s="10"/>
      <c r="CB292" s="73"/>
      <c r="CC292" s="10"/>
      <c r="CE292" s="10"/>
      <c r="CF292" s="10"/>
      <c r="CK292" s="74" t="s">
        <v>1699</v>
      </c>
      <c r="CQ292" s="71"/>
    </row>
    <row r="293" spans="2:95" s="70" customFormat="1" ht="24" customHeight="1">
      <c r="B293" s="54">
        <v>287</v>
      </c>
      <c r="C293" s="55" t="s">
        <v>19</v>
      </c>
      <c r="D293" s="56" t="s">
        <v>1155</v>
      </c>
      <c r="E293" s="56" t="s">
        <v>1233</v>
      </c>
      <c r="F293" s="57" t="str">
        <f>"RPT - "&amp;H293</f>
        <v>RPT - 1064</v>
      </c>
      <c r="G293" s="58" t="s">
        <v>1234</v>
      </c>
      <c r="H293" s="57">
        <v>1064</v>
      </c>
      <c r="I293" s="57" t="s">
        <v>279</v>
      </c>
      <c r="J293" s="57" t="s">
        <v>1235</v>
      </c>
      <c r="K293" s="59" t="s">
        <v>1236</v>
      </c>
      <c r="L293" s="60"/>
      <c r="M293" s="61"/>
      <c r="N293" s="62"/>
      <c r="O293" s="62"/>
      <c r="P293" s="63"/>
      <c r="Q293" s="64"/>
      <c r="R293" s="63"/>
      <c r="S293" s="62"/>
      <c r="T293" s="64">
        <v>37528</v>
      </c>
      <c r="U293" s="62"/>
      <c r="V293" s="66"/>
      <c r="W293" s="64">
        <v>37528</v>
      </c>
      <c r="X293" s="66" t="s">
        <v>14</v>
      </c>
      <c r="Y293" s="54" t="str">
        <f>IF($X293="","",VLOOKUP($X293,Variable!$AC$3:$AH$100,2,0))</f>
        <v>-</v>
      </c>
      <c r="Z293" s="54" t="str">
        <f>IF($X293="","",VLOOKUP($X293,Variable!$AC$3:$AH$100,3,0))</f>
        <v>-</v>
      </c>
      <c r="AA293" s="54" t="str">
        <f>IF($X293="","",VLOOKUP($X293,Variable!$AC$3:$AH$100,4,0))</f>
        <v>-</v>
      </c>
      <c r="AB293" s="54" t="str">
        <f>IF($X293="","",VLOOKUP($X293,Variable!$AC$3:$AH$100,5,0))</f>
        <v>-</v>
      </c>
      <c r="AC293" s="54" t="str">
        <f>IF($X293="","",VLOOKUP($X293,Variable!$AC$3:$AH$100,6,0))</f>
        <v>-</v>
      </c>
      <c r="AD293" s="109" t="s">
        <v>42</v>
      </c>
      <c r="AE293" s="54" t="str">
        <f t="shared" si="77"/>
        <v>กสป-ค.</v>
      </c>
      <c r="AF293" s="54" t="str">
        <f t="shared" si="78"/>
        <v>-</v>
      </c>
      <c r="AG293" s="54" t="str">
        <f t="shared" si="79"/>
        <v>กสป-ค.</v>
      </c>
      <c r="AH293" s="54" t="str">
        <f t="shared" si="80"/>
        <v>-</v>
      </c>
      <c r="AI293" s="54" t="str">
        <f t="shared" si="81"/>
        <v>อปฟ.</v>
      </c>
      <c r="AJ293" s="66" t="s">
        <v>42</v>
      </c>
      <c r="AK293" s="54" t="str">
        <f t="shared" si="82"/>
        <v>กสป-ค.</v>
      </c>
      <c r="AL293" s="54" t="str">
        <f t="shared" si="83"/>
        <v>-</v>
      </c>
      <c r="AM293" s="54" t="str">
        <f t="shared" si="84"/>
        <v>กสป-ค.</v>
      </c>
      <c r="AN293" s="54" t="str">
        <f t="shared" si="85"/>
        <v>-</v>
      </c>
      <c r="AO293" s="54" t="str">
        <f t="shared" si="86"/>
        <v>อปฟ.</v>
      </c>
      <c r="AP293" s="67"/>
      <c r="AQ293" s="68">
        <f t="shared" ca="1" si="87"/>
        <v>10.693150684931506</v>
      </c>
      <c r="AR293" s="64"/>
      <c r="AS293" s="75"/>
      <c r="AT293" s="64"/>
      <c r="AY293" s="71"/>
      <c r="BC293" s="72"/>
      <c r="BD293" s="72"/>
      <c r="BE293" s="72"/>
      <c r="BL293" s="51"/>
      <c r="BM293" s="51"/>
      <c r="BY293" s="10"/>
      <c r="CB293" s="73"/>
      <c r="CC293" s="10"/>
      <c r="CE293" s="10"/>
      <c r="CF293" s="10"/>
      <c r="CK293" s="74" t="s">
        <v>1700</v>
      </c>
      <c r="CQ293" s="71"/>
    </row>
    <row r="294" spans="2:95" s="70" customFormat="1" ht="24" customHeight="1">
      <c r="B294" s="54">
        <v>288</v>
      </c>
      <c r="C294" s="55" t="s">
        <v>19</v>
      </c>
      <c r="D294" s="56" t="s">
        <v>1155</v>
      </c>
      <c r="E294" s="56" t="s">
        <v>1233</v>
      </c>
      <c r="F294" s="57" t="str">
        <f>"RPT - "&amp;H294</f>
        <v>RPT - 1082</v>
      </c>
      <c r="G294" s="58" t="s">
        <v>1234</v>
      </c>
      <c r="H294" s="57">
        <v>1082</v>
      </c>
      <c r="I294" s="57" t="s">
        <v>279</v>
      </c>
      <c r="J294" s="57" t="s">
        <v>1237</v>
      </c>
      <c r="K294" s="59" t="s">
        <v>1236</v>
      </c>
      <c r="L294" s="60"/>
      <c r="M294" s="61"/>
      <c r="N294" s="62"/>
      <c r="O294" s="62"/>
      <c r="P294" s="63"/>
      <c r="Q294" s="64"/>
      <c r="R294" s="63"/>
      <c r="S294" s="62"/>
      <c r="T294" s="64">
        <v>37528</v>
      </c>
      <c r="U294" s="62"/>
      <c r="V294" s="66"/>
      <c r="W294" s="64">
        <v>37528</v>
      </c>
      <c r="X294" s="66" t="s">
        <v>14</v>
      </c>
      <c r="Y294" s="54" t="str">
        <f>IF($X294="","",VLOOKUP($X294,Variable!$AC$3:$AH$100,2,0))</f>
        <v>-</v>
      </c>
      <c r="Z294" s="54" t="str">
        <f>IF($X294="","",VLOOKUP($X294,Variable!$AC$3:$AH$100,3,0))</f>
        <v>-</v>
      </c>
      <c r="AA294" s="54" t="str">
        <f>IF($X294="","",VLOOKUP($X294,Variable!$AC$3:$AH$100,4,0))</f>
        <v>-</v>
      </c>
      <c r="AB294" s="54" t="str">
        <f>IF($X294="","",VLOOKUP($X294,Variable!$AC$3:$AH$100,5,0))</f>
        <v>-</v>
      </c>
      <c r="AC294" s="54" t="str">
        <f>IF($X294="","",VLOOKUP($X294,Variable!$AC$3:$AH$100,6,0))</f>
        <v>-</v>
      </c>
      <c r="AD294" s="109" t="s">
        <v>42</v>
      </c>
      <c r="AE294" s="54" t="str">
        <f t="shared" si="77"/>
        <v>กสป-ค.</v>
      </c>
      <c r="AF294" s="54" t="str">
        <f t="shared" si="78"/>
        <v>-</v>
      </c>
      <c r="AG294" s="54" t="str">
        <f t="shared" si="79"/>
        <v>กสป-ค.</v>
      </c>
      <c r="AH294" s="54" t="str">
        <f t="shared" si="80"/>
        <v>-</v>
      </c>
      <c r="AI294" s="54" t="str">
        <f t="shared" si="81"/>
        <v>อปฟ.</v>
      </c>
      <c r="AJ294" s="66" t="s">
        <v>42</v>
      </c>
      <c r="AK294" s="54" t="str">
        <f t="shared" si="82"/>
        <v>กสป-ค.</v>
      </c>
      <c r="AL294" s="54" t="str">
        <f t="shared" si="83"/>
        <v>-</v>
      </c>
      <c r="AM294" s="54" t="str">
        <f t="shared" si="84"/>
        <v>กสป-ค.</v>
      </c>
      <c r="AN294" s="54" t="str">
        <f t="shared" si="85"/>
        <v>-</v>
      </c>
      <c r="AO294" s="54" t="str">
        <f t="shared" si="86"/>
        <v>อปฟ.</v>
      </c>
      <c r="AP294" s="67"/>
      <c r="AQ294" s="68">
        <f t="shared" ca="1" si="87"/>
        <v>10.693150684931506</v>
      </c>
      <c r="AR294" s="64"/>
      <c r="AS294" s="75"/>
      <c r="AT294" s="64"/>
      <c r="AY294" s="71"/>
      <c r="BC294" s="72"/>
      <c r="BD294" s="72"/>
      <c r="BE294" s="72"/>
      <c r="BL294" s="51"/>
      <c r="BM294" s="51"/>
      <c r="BY294" s="10"/>
      <c r="CB294" s="73"/>
      <c r="CC294" s="10"/>
      <c r="CE294" s="10"/>
      <c r="CF294" s="10"/>
      <c r="CK294" s="74" t="s">
        <v>1701</v>
      </c>
      <c r="CQ294" s="71"/>
    </row>
    <row r="295" spans="2:95" s="70" customFormat="1" ht="24" customHeight="1">
      <c r="B295" s="54">
        <v>289</v>
      </c>
      <c r="C295" s="55" t="s">
        <v>19</v>
      </c>
      <c r="D295" s="56" t="s">
        <v>1155</v>
      </c>
      <c r="E295" s="56" t="s">
        <v>1238</v>
      </c>
      <c r="F295" s="57" t="str">
        <f t="shared" ref="F295:F323" si="88">"HL - "&amp;H295</f>
        <v>HL - VIP-32-00001</v>
      </c>
      <c r="G295" s="58" t="s">
        <v>1239</v>
      </c>
      <c r="H295" s="57" t="s">
        <v>1240</v>
      </c>
      <c r="I295" s="57" t="s">
        <v>279</v>
      </c>
      <c r="J295" s="57" t="s">
        <v>1241</v>
      </c>
      <c r="K295" s="59" t="s">
        <v>1242</v>
      </c>
      <c r="L295" s="60"/>
      <c r="M295" s="61"/>
      <c r="N295" s="62"/>
      <c r="O295" s="62"/>
      <c r="P295" s="63"/>
      <c r="Q295" s="64"/>
      <c r="R295" s="63"/>
      <c r="S295" s="62"/>
      <c r="T295" s="64">
        <v>37528</v>
      </c>
      <c r="U295" s="62"/>
      <c r="V295" s="66"/>
      <c r="W295" s="64">
        <v>37528</v>
      </c>
      <c r="X295" s="66" t="s">
        <v>14</v>
      </c>
      <c r="Y295" s="54" t="str">
        <f>IF($X295="","",VLOOKUP($X295,Variable!$AC$3:$AH$100,2,0))</f>
        <v>-</v>
      </c>
      <c r="Z295" s="54" t="str">
        <f>IF($X295="","",VLOOKUP($X295,Variable!$AC$3:$AH$100,3,0))</f>
        <v>-</v>
      </c>
      <c r="AA295" s="54" t="str">
        <f>IF($X295="","",VLOOKUP($X295,Variable!$AC$3:$AH$100,4,0))</f>
        <v>-</v>
      </c>
      <c r="AB295" s="54" t="str">
        <f>IF($X295="","",VLOOKUP($X295,Variable!$AC$3:$AH$100,5,0))</f>
        <v>-</v>
      </c>
      <c r="AC295" s="54" t="str">
        <f>IF($X295="","",VLOOKUP($X295,Variable!$AC$3:$AH$100,6,0))</f>
        <v>-</v>
      </c>
      <c r="AD295" s="109" t="s">
        <v>42</v>
      </c>
      <c r="AE295" s="54" t="str">
        <f t="shared" si="77"/>
        <v>กสป-ค.</v>
      </c>
      <c r="AF295" s="54" t="str">
        <f t="shared" si="78"/>
        <v>-</v>
      </c>
      <c r="AG295" s="54" t="str">
        <f t="shared" si="79"/>
        <v>กสป-ค.</v>
      </c>
      <c r="AH295" s="54" t="str">
        <f t="shared" si="80"/>
        <v>-</v>
      </c>
      <c r="AI295" s="54" t="str">
        <f t="shared" si="81"/>
        <v>อปฟ.</v>
      </c>
      <c r="AJ295" s="66" t="s">
        <v>42</v>
      </c>
      <c r="AK295" s="54" t="str">
        <f t="shared" si="82"/>
        <v>กสป-ค.</v>
      </c>
      <c r="AL295" s="54" t="str">
        <f t="shared" si="83"/>
        <v>-</v>
      </c>
      <c r="AM295" s="54" t="str">
        <f t="shared" si="84"/>
        <v>กสป-ค.</v>
      </c>
      <c r="AN295" s="54" t="str">
        <f t="shared" si="85"/>
        <v>-</v>
      </c>
      <c r="AO295" s="54" t="str">
        <f t="shared" si="86"/>
        <v>อปฟ.</v>
      </c>
      <c r="AP295" s="67"/>
      <c r="AQ295" s="68">
        <f t="shared" ca="1" si="87"/>
        <v>10.693150684931506</v>
      </c>
      <c r="AR295" s="64"/>
      <c r="AS295" s="75"/>
      <c r="AT295" s="64"/>
      <c r="AY295" s="71"/>
      <c r="BC295" s="72"/>
      <c r="BD295" s="72"/>
      <c r="BE295" s="72"/>
      <c r="BL295" s="51"/>
      <c r="BM295" s="51"/>
      <c r="BY295" s="10"/>
      <c r="CB295" s="73"/>
      <c r="CC295" s="10"/>
      <c r="CE295" s="10"/>
      <c r="CF295" s="10"/>
      <c r="CK295" s="74" t="s">
        <v>1702</v>
      </c>
      <c r="CQ295" s="71"/>
    </row>
    <row r="296" spans="2:95" s="70" customFormat="1" ht="24" customHeight="1">
      <c r="B296" s="54">
        <v>290</v>
      </c>
      <c r="C296" s="55" t="s">
        <v>19</v>
      </c>
      <c r="D296" s="56" t="s">
        <v>1155</v>
      </c>
      <c r="E296" s="56" t="s">
        <v>1238</v>
      </c>
      <c r="F296" s="57" t="str">
        <f t="shared" si="88"/>
        <v>HL - VIP-32-00002</v>
      </c>
      <c r="G296" s="58" t="s">
        <v>1239</v>
      </c>
      <c r="H296" s="57" t="s">
        <v>1243</v>
      </c>
      <c r="I296" s="57" t="s">
        <v>279</v>
      </c>
      <c r="J296" s="57" t="s">
        <v>1241</v>
      </c>
      <c r="K296" s="59" t="s">
        <v>1242</v>
      </c>
      <c r="L296" s="60"/>
      <c r="M296" s="61"/>
      <c r="N296" s="62"/>
      <c r="O296" s="62"/>
      <c r="P296" s="63"/>
      <c r="Q296" s="64"/>
      <c r="R296" s="63"/>
      <c r="S296" s="62"/>
      <c r="T296" s="64">
        <v>37528</v>
      </c>
      <c r="U296" s="62"/>
      <c r="V296" s="66"/>
      <c r="W296" s="64">
        <v>37528</v>
      </c>
      <c r="X296" s="66" t="s">
        <v>14</v>
      </c>
      <c r="Y296" s="54" t="str">
        <f>IF($X296="","",VLOOKUP($X296,Variable!$AC$3:$AH$100,2,0))</f>
        <v>-</v>
      </c>
      <c r="Z296" s="54" t="str">
        <f>IF($X296="","",VLOOKUP($X296,Variable!$AC$3:$AH$100,3,0))</f>
        <v>-</v>
      </c>
      <c r="AA296" s="54" t="str">
        <f>IF($X296="","",VLOOKUP($X296,Variable!$AC$3:$AH$100,4,0))</f>
        <v>-</v>
      </c>
      <c r="AB296" s="54" t="str">
        <f>IF($X296="","",VLOOKUP($X296,Variable!$AC$3:$AH$100,5,0))</f>
        <v>-</v>
      </c>
      <c r="AC296" s="54" t="str">
        <f>IF($X296="","",VLOOKUP($X296,Variable!$AC$3:$AH$100,6,0))</f>
        <v>-</v>
      </c>
      <c r="AD296" s="109" t="s">
        <v>42</v>
      </c>
      <c r="AE296" s="54" t="str">
        <f t="shared" si="77"/>
        <v>กสป-ค.</v>
      </c>
      <c r="AF296" s="54" t="str">
        <f t="shared" si="78"/>
        <v>-</v>
      </c>
      <c r="AG296" s="54" t="str">
        <f t="shared" si="79"/>
        <v>กสป-ค.</v>
      </c>
      <c r="AH296" s="54" t="str">
        <f t="shared" si="80"/>
        <v>-</v>
      </c>
      <c r="AI296" s="54" t="str">
        <f t="shared" si="81"/>
        <v>อปฟ.</v>
      </c>
      <c r="AJ296" s="66" t="s">
        <v>42</v>
      </c>
      <c r="AK296" s="54" t="str">
        <f t="shared" si="82"/>
        <v>กสป-ค.</v>
      </c>
      <c r="AL296" s="54" t="str">
        <f t="shared" si="83"/>
        <v>-</v>
      </c>
      <c r="AM296" s="54" t="str">
        <f t="shared" si="84"/>
        <v>กสป-ค.</v>
      </c>
      <c r="AN296" s="54" t="str">
        <f t="shared" si="85"/>
        <v>-</v>
      </c>
      <c r="AO296" s="54" t="str">
        <f t="shared" si="86"/>
        <v>อปฟ.</v>
      </c>
      <c r="AP296" s="67"/>
      <c r="AQ296" s="68">
        <f t="shared" ca="1" si="87"/>
        <v>10.693150684931506</v>
      </c>
      <c r="AR296" s="64"/>
      <c r="AS296" s="75"/>
      <c r="AT296" s="64"/>
      <c r="AY296" s="71"/>
      <c r="BC296" s="72"/>
      <c r="BD296" s="72"/>
      <c r="BE296" s="72"/>
      <c r="BL296" s="51"/>
      <c r="BM296" s="51"/>
      <c r="CB296" s="73"/>
      <c r="CC296" s="10"/>
      <c r="CE296" s="10"/>
      <c r="CF296" s="10"/>
      <c r="CK296" s="74" t="s">
        <v>1703</v>
      </c>
      <c r="CQ296" s="71"/>
    </row>
    <row r="297" spans="2:95" s="70" customFormat="1" ht="24" customHeight="1">
      <c r="B297" s="54">
        <v>291</v>
      </c>
      <c r="C297" s="55" t="s">
        <v>19</v>
      </c>
      <c r="D297" s="56" t="s">
        <v>1155</v>
      </c>
      <c r="E297" s="56" t="s">
        <v>1238</v>
      </c>
      <c r="F297" s="57" t="str">
        <f t="shared" si="88"/>
        <v>HL - VIP-32-00009</v>
      </c>
      <c r="G297" s="58" t="s">
        <v>1239</v>
      </c>
      <c r="H297" s="57" t="s">
        <v>1244</v>
      </c>
      <c r="I297" s="57" t="s">
        <v>279</v>
      </c>
      <c r="J297" s="57" t="s">
        <v>1241</v>
      </c>
      <c r="K297" s="59" t="s">
        <v>1242</v>
      </c>
      <c r="L297" s="60"/>
      <c r="M297" s="61"/>
      <c r="N297" s="62"/>
      <c r="O297" s="62"/>
      <c r="P297" s="63"/>
      <c r="Q297" s="64"/>
      <c r="R297" s="63"/>
      <c r="S297" s="62"/>
      <c r="T297" s="64">
        <v>37528</v>
      </c>
      <c r="U297" s="62"/>
      <c r="V297" s="66"/>
      <c r="W297" s="64">
        <v>37528</v>
      </c>
      <c r="X297" s="66" t="s">
        <v>14</v>
      </c>
      <c r="Y297" s="54" t="str">
        <f>IF($X297="","",VLOOKUP($X297,Variable!$AC$3:$AH$100,2,0))</f>
        <v>-</v>
      </c>
      <c r="Z297" s="54" t="str">
        <f>IF($X297="","",VLOOKUP($X297,Variable!$AC$3:$AH$100,3,0))</f>
        <v>-</v>
      </c>
      <c r="AA297" s="54" t="str">
        <f>IF($X297="","",VLOOKUP($X297,Variable!$AC$3:$AH$100,4,0))</f>
        <v>-</v>
      </c>
      <c r="AB297" s="54" t="str">
        <f>IF($X297="","",VLOOKUP($X297,Variable!$AC$3:$AH$100,5,0))</f>
        <v>-</v>
      </c>
      <c r="AC297" s="54" t="str">
        <f>IF($X297="","",VLOOKUP($X297,Variable!$AC$3:$AH$100,6,0))</f>
        <v>-</v>
      </c>
      <c r="AD297" s="109" t="s">
        <v>42</v>
      </c>
      <c r="AE297" s="54" t="str">
        <f t="shared" si="77"/>
        <v>กสป-ค.</v>
      </c>
      <c r="AF297" s="54" t="str">
        <f t="shared" si="78"/>
        <v>-</v>
      </c>
      <c r="AG297" s="54" t="str">
        <f t="shared" si="79"/>
        <v>กสป-ค.</v>
      </c>
      <c r="AH297" s="54" t="str">
        <f t="shared" si="80"/>
        <v>-</v>
      </c>
      <c r="AI297" s="54" t="str">
        <f t="shared" si="81"/>
        <v>อปฟ.</v>
      </c>
      <c r="AJ297" s="66" t="s">
        <v>42</v>
      </c>
      <c r="AK297" s="54" t="str">
        <f t="shared" si="82"/>
        <v>กสป-ค.</v>
      </c>
      <c r="AL297" s="54" t="str">
        <f t="shared" si="83"/>
        <v>-</v>
      </c>
      <c r="AM297" s="54" t="str">
        <f t="shared" si="84"/>
        <v>กสป-ค.</v>
      </c>
      <c r="AN297" s="54" t="str">
        <f t="shared" si="85"/>
        <v>-</v>
      </c>
      <c r="AO297" s="54" t="str">
        <f t="shared" si="86"/>
        <v>อปฟ.</v>
      </c>
      <c r="AP297" s="67"/>
      <c r="AQ297" s="68">
        <f t="shared" ca="1" si="87"/>
        <v>10.693150684931506</v>
      </c>
      <c r="AR297" s="64"/>
      <c r="AS297" s="75"/>
      <c r="AT297" s="64"/>
      <c r="AY297" s="71"/>
      <c r="BC297" s="72"/>
      <c r="BD297" s="72"/>
      <c r="BE297" s="72"/>
      <c r="BL297" s="51"/>
      <c r="BM297" s="51"/>
      <c r="BY297" s="10"/>
      <c r="CB297" s="73"/>
      <c r="CC297" s="10"/>
      <c r="CE297" s="10"/>
      <c r="CF297" s="10"/>
      <c r="CK297" s="74" t="s">
        <v>1704</v>
      </c>
      <c r="CQ297" s="71"/>
    </row>
    <row r="298" spans="2:95" s="70" customFormat="1" ht="24" customHeight="1">
      <c r="B298" s="54">
        <v>292</v>
      </c>
      <c r="C298" s="55" t="s">
        <v>19</v>
      </c>
      <c r="D298" s="56" t="s">
        <v>1155</v>
      </c>
      <c r="E298" s="56" t="s">
        <v>1238</v>
      </c>
      <c r="F298" s="57" t="str">
        <f t="shared" si="88"/>
        <v>HL - VIP-32-00011</v>
      </c>
      <c r="G298" s="58" t="s">
        <v>1239</v>
      </c>
      <c r="H298" s="57" t="s">
        <v>1245</v>
      </c>
      <c r="I298" s="57" t="s">
        <v>279</v>
      </c>
      <c r="J298" s="57" t="s">
        <v>1241</v>
      </c>
      <c r="K298" s="59" t="s">
        <v>1242</v>
      </c>
      <c r="L298" s="60"/>
      <c r="M298" s="61"/>
      <c r="N298" s="62"/>
      <c r="O298" s="62"/>
      <c r="P298" s="63"/>
      <c r="Q298" s="64"/>
      <c r="R298" s="63"/>
      <c r="S298" s="62"/>
      <c r="T298" s="64">
        <v>37528</v>
      </c>
      <c r="U298" s="62"/>
      <c r="V298" s="66"/>
      <c r="W298" s="64">
        <v>37528</v>
      </c>
      <c r="X298" s="66" t="s">
        <v>14</v>
      </c>
      <c r="Y298" s="54" t="str">
        <f>IF($X298="","",VLOOKUP($X298,Variable!$AC$3:$AH$100,2,0))</f>
        <v>-</v>
      </c>
      <c r="Z298" s="54" t="str">
        <f>IF($X298="","",VLOOKUP($X298,Variable!$AC$3:$AH$100,3,0))</f>
        <v>-</v>
      </c>
      <c r="AA298" s="54" t="str">
        <f>IF($X298="","",VLOOKUP($X298,Variable!$AC$3:$AH$100,4,0))</f>
        <v>-</v>
      </c>
      <c r="AB298" s="54" t="str">
        <f>IF($X298="","",VLOOKUP($X298,Variable!$AC$3:$AH$100,5,0))</f>
        <v>-</v>
      </c>
      <c r="AC298" s="54" t="str">
        <f>IF($X298="","",VLOOKUP($X298,Variable!$AC$3:$AH$100,6,0))</f>
        <v>-</v>
      </c>
      <c r="AD298" s="109" t="s">
        <v>42</v>
      </c>
      <c r="AE298" s="54" t="str">
        <f t="shared" si="77"/>
        <v>กสป-ค.</v>
      </c>
      <c r="AF298" s="54" t="str">
        <f t="shared" si="78"/>
        <v>-</v>
      </c>
      <c r="AG298" s="54" t="str">
        <f t="shared" si="79"/>
        <v>กสป-ค.</v>
      </c>
      <c r="AH298" s="54" t="str">
        <f t="shared" si="80"/>
        <v>-</v>
      </c>
      <c r="AI298" s="54" t="str">
        <f t="shared" si="81"/>
        <v>อปฟ.</v>
      </c>
      <c r="AJ298" s="66" t="s">
        <v>42</v>
      </c>
      <c r="AK298" s="54" t="str">
        <f t="shared" si="82"/>
        <v>กสป-ค.</v>
      </c>
      <c r="AL298" s="54" t="str">
        <f t="shared" si="83"/>
        <v>-</v>
      </c>
      <c r="AM298" s="54" t="str">
        <f t="shared" si="84"/>
        <v>กสป-ค.</v>
      </c>
      <c r="AN298" s="54" t="str">
        <f t="shared" si="85"/>
        <v>-</v>
      </c>
      <c r="AO298" s="54" t="str">
        <f t="shared" si="86"/>
        <v>อปฟ.</v>
      </c>
      <c r="AP298" s="67"/>
      <c r="AQ298" s="68">
        <f t="shared" ca="1" si="87"/>
        <v>10.693150684931506</v>
      </c>
      <c r="AR298" s="64"/>
      <c r="AS298" s="75"/>
      <c r="AT298" s="64"/>
      <c r="AY298" s="71"/>
      <c r="BC298" s="72"/>
      <c r="BD298" s="72"/>
      <c r="BE298" s="72"/>
      <c r="BL298" s="51"/>
      <c r="BM298" s="51"/>
      <c r="BY298" s="10"/>
      <c r="CB298" s="73"/>
      <c r="CC298" s="10"/>
      <c r="CE298" s="10"/>
      <c r="CF298" s="10"/>
      <c r="CK298" s="74" t="s">
        <v>1705</v>
      </c>
      <c r="CQ298" s="71"/>
    </row>
    <row r="299" spans="2:95" s="70" customFormat="1" ht="24" customHeight="1">
      <c r="B299" s="54">
        <v>293</v>
      </c>
      <c r="C299" s="55" t="s">
        <v>19</v>
      </c>
      <c r="D299" s="56" t="s">
        <v>1155</v>
      </c>
      <c r="E299" s="56" t="s">
        <v>1238</v>
      </c>
      <c r="F299" s="57" t="str">
        <f t="shared" si="88"/>
        <v>HL - VIP-32-00012</v>
      </c>
      <c r="G299" s="58" t="s">
        <v>1239</v>
      </c>
      <c r="H299" s="57" t="s">
        <v>1246</v>
      </c>
      <c r="I299" s="57" t="s">
        <v>279</v>
      </c>
      <c r="J299" s="57" t="s">
        <v>1241</v>
      </c>
      <c r="K299" s="59" t="s">
        <v>1242</v>
      </c>
      <c r="L299" s="60"/>
      <c r="M299" s="61"/>
      <c r="N299" s="62"/>
      <c r="O299" s="62"/>
      <c r="P299" s="63"/>
      <c r="Q299" s="64"/>
      <c r="R299" s="63"/>
      <c r="S299" s="62"/>
      <c r="T299" s="64">
        <v>37528</v>
      </c>
      <c r="U299" s="62"/>
      <c r="V299" s="66"/>
      <c r="W299" s="64">
        <v>37528</v>
      </c>
      <c r="X299" s="66" t="s">
        <v>14</v>
      </c>
      <c r="Y299" s="54" t="str">
        <f>IF($X299="","",VLOOKUP($X299,Variable!$AC$3:$AH$100,2,0))</f>
        <v>-</v>
      </c>
      <c r="Z299" s="54" t="str">
        <f>IF($X299="","",VLOOKUP($X299,Variable!$AC$3:$AH$100,3,0))</f>
        <v>-</v>
      </c>
      <c r="AA299" s="54" t="str">
        <f>IF($X299="","",VLOOKUP($X299,Variable!$AC$3:$AH$100,4,0))</f>
        <v>-</v>
      </c>
      <c r="AB299" s="54" t="str">
        <f>IF($X299="","",VLOOKUP($X299,Variable!$AC$3:$AH$100,5,0))</f>
        <v>-</v>
      </c>
      <c r="AC299" s="54" t="str">
        <f>IF($X299="","",VLOOKUP($X299,Variable!$AC$3:$AH$100,6,0))</f>
        <v>-</v>
      </c>
      <c r="AD299" s="109" t="s">
        <v>42</v>
      </c>
      <c r="AE299" s="54" t="str">
        <f t="shared" si="77"/>
        <v>กสป-ค.</v>
      </c>
      <c r="AF299" s="54" t="str">
        <f t="shared" si="78"/>
        <v>-</v>
      </c>
      <c r="AG299" s="54" t="str">
        <f t="shared" si="79"/>
        <v>กสป-ค.</v>
      </c>
      <c r="AH299" s="54" t="str">
        <f t="shared" si="80"/>
        <v>-</v>
      </c>
      <c r="AI299" s="54" t="str">
        <f t="shared" si="81"/>
        <v>อปฟ.</v>
      </c>
      <c r="AJ299" s="66" t="s">
        <v>42</v>
      </c>
      <c r="AK299" s="54" t="str">
        <f t="shared" si="82"/>
        <v>กสป-ค.</v>
      </c>
      <c r="AL299" s="54" t="str">
        <f t="shared" si="83"/>
        <v>-</v>
      </c>
      <c r="AM299" s="54" t="str">
        <f t="shared" si="84"/>
        <v>กสป-ค.</v>
      </c>
      <c r="AN299" s="54" t="str">
        <f t="shared" si="85"/>
        <v>-</v>
      </c>
      <c r="AO299" s="54" t="str">
        <f t="shared" si="86"/>
        <v>อปฟ.</v>
      </c>
      <c r="AP299" s="67"/>
      <c r="AQ299" s="68">
        <f t="shared" ca="1" si="87"/>
        <v>10.693150684931506</v>
      </c>
      <c r="AR299" s="64"/>
      <c r="AS299" s="75"/>
      <c r="AT299" s="64"/>
      <c r="AY299" s="71"/>
      <c r="BC299" s="72"/>
      <c r="BD299" s="72"/>
      <c r="BE299" s="72"/>
      <c r="BL299" s="51"/>
      <c r="BM299" s="51"/>
      <c r="BY299" s="10"/>
      <c r="CB299" s="73"/>
      <c r="CC299" s="10"/>
      <c r="CE299" s="10"/>
      <c r="CF299" s="10"/>
      <c r="CK299" s="74" t="s">
        <v>1706</v>
      </c>
      <c r="CQ299" s="71"/>
    </row>
    <row r="300" spans="2:95" s="70" customFormat="1" ht="24" customHeight="1">
      <c r="B300" s="54">
        <v>294</v>
      </c>
      <c r="C300" s="55" t="s">
        <v>19</v>
      </c>
      <c r="D300" s="56" t="s">
        <v>1155</v>
      </c>
      <c r="E300" s="56" t="s">
        <v>1238</v>
      </c>
      <c r="F300" s="57" t="str">
        <f t="shared" si="88"/>
        <v>HL - VIP-32-00016</v>
      </c>
      <c r="G300" s="58" t="s">
        <v>1239</v>
      </c>
      <c r="H300" s="57" t="s">
        <v>1247</v>
      </c>
      <c r="I300" s="57" t="s">
        <v>279</v>
      </c>
      <c r="J300" s="57" t="s">
        <v>1241</v>
      </c>
      <c r="K300" s="59" t="s">
        <v>1242</v>
      </c>
      <c r="L300" s="60"/>
      <c r="M300" s="61"/>
      <c r="N300" s="62"/>
      <c r="O300" s="62"/>
      <c r="P300" s="63"/>
      <c r="Q300" s="64"/>
      <c r="R300" s="63"/>
      <c r="S300" s="62"/>
      <c r="T300" s="64">
        <v>37528</v>
      </c>
      <c r="U300" s="62"/>
      <c r="V300" s="66"/>
      <c r="W300" s="64">
        <v>37528</v>
      </c>
      <c r="X300" s="66" t="s">
        <v>14</v>
      </c>
      <c r="Y300" s="54" t="str">
        <f>IF($X300="","",VLOOKUP($X300,Variable!$AC$3:$AH$100,2,0))</f>
        <v>-</v>
      </c>
      <c r="Z300" s="54" t="str">
        <f>IF($X300="","",VLOOKUP($X300,Variable!$AC$3:$AH$100,3,0))</f>
        <v>-</v>
      </c>
      <c r="AA300" s="54" t="str">
        <f>IF($X300="","",VLOOKUP($X300,Variable!$AC$3:$AH$100,4,0))</f>
        <v>-</v>
      </c>
      <c r="AB300" s="54" t="str">
        <f>IF($X300="","",VLOOKUP($X300,Variable!$AC$3:$AH$100,5,0))</f>
        <v>-</v>
      </c>
      <c r="AC300" s="54" t="str">
        <f>IF($X300="","",VLOOKUP($X300,Variable!$AC$3:$AH$100,6,0))</f>
        <v>-</v>
      </c>
      <c r="AD300" s="109" t="s">
        <v>42</v>
      </c>
      <c r="AE300" s="54" t="str">
        <f t="shared" si="77"/>
        <v>กสป-ค.</v>
      </c>
      <c r="AF300" s="54" t="str">
        <f t="shared" si="78"/>
        <v>-</v>
      </c>
      <c r="AG300" s="54" t="str">
        <f t="shared" si="79"/>
        <v>กสป-ค.</v>
      </c>
      <c r="AH300" s="54" t="str">
        <f t="shared" si="80"/>
        <v>-</v>
      </c>
      <c r="AI300" s="54" t="str">
        <f t="shared" si="81"/>
        <v>อปฟ.</v>
      </c>
      <c r="AJ300" s="66" t="s">
        <v>42</v>
      </c>
      <c r="AK300" s="54" t="str">
        <f t="shared" si="82"/>
        <v>กสป-ค.</v>
      </c>
      <c r="AL300" s="54" t="str">
        <f t="shared" si="83"/>
        <v>-</v>
      </c>
      <c r="AM300" s="54" t="str">
        <f t="shared" si="84"/>
        <v>กสป-ค.</v>
      </c>
      <c r="AN300" s="54" t="str">
        <f t="shared" si="85"/>
        <v>-</v>
      </c>
      <c r="AO300" s="54" t="str">
        <f t="shared" si="86"/>
        <v>อปฟ.</v>
      </c>
      <c r="AP300" s="67"/>
      <c r="AQ300" s="68">
        <f t="shared" ca="1" si="87"/>
        <v>10.693150684931506</v>
      </c>
      <c r="AR300" s="64"/>
      <c r="AS300" s="75"/>
      <c r="AT300" s="64"/>
      <c r="AY300" s="71"/>
      <c r="BC300" s="72"/>
      <c r="BD300" s="72"/>
      <c r="BE300" s="72"/>
      <c r="BL300" s="51"/>
      <c r="BM300" s="51"/>
      <c r="BY300" s="10"/>
      <c r="CB300" s="73"/>
      <c r="CC300" s="10"/>
      <c r="CE300" s="10"/>
      <c r="CF300" s="10"/>
      <c r="CK300" s="74" t="s">
        <v>1707</v>
      </c>
      <c r="CQ300" s="71"/>
    </row>
    <row r="301" spans="2:95" s="70" customFormat="1" ht="24" customHeight="1">
      <c r="B301" s="54">
        <v>295</v>
      </c>
      <c r="C301" s="55" t="s">
        <v>19</v>
      </c>
      <c r="D301" s="56" t="s">
        <v>1155</v>
      </c>
      <c r="E301" s="56" t="s">
        <v>1238</v>
      </c>
      <c r="F301" s="57" t="str">
        <f t="shared" si="88"/>
        <v>HL - VIP-32-00017</v>
      </c>
      <c r="G301" s="58" t="s">
        <v>1239</v>
      </c>
      <c r="H301" s="57" t="s">
        <v>1248</v>
      </c>
      <c r="I301" s="57" t="s">
        <v>279</v>
      </c>
      <c r="J301" s="57" t="s">
        <v>1241</v>
      </c>
      <c r="K301" s="59" t="s">
        <v>1242</v>
      </c>
      <c r="L301" s="60"/>
      <c r="M301" s="61"/>
      <c r="N301" s="62"/>
      <c r="O301" s="62"/>
      <c r="P301" s="63"/>
      <c r="Q301" s="64"/>
      <c r="R301" s="63"/>
      <c r="S301" s="62"/>
      <c r="T301" s="64">
        <v>37528</v>
      </c>
      <c r="U301" s="62"/>
      <c r="V301" s="66"/>
      <c r="W301" s="64">
        <v>37528</v>
      </c>
      <c r="X301" s="66" t="s">
        <v>14</v>
      </c>
      <c r="Y301" s="54" t="str">
        <f>IF($X301="","",VLOOKUP($X301,Variable!$AC$3:$AH$100,2,0))</f>
        <v>-</v>
      </c>
      <c r="Z301" s="54" t="str">
        <f>IF($X301="","",VLOOKUP($X301,Variable!$AC$3:$AH$100,3,0))</f>
        <v>-</v>
      </c>
      <c r="AA301" s="54" t="str">
        <f>IF($X301="","",VLOOKUP($X301,Variable!$AC$3:$AH$100,4,0))</f>
        <v>-</v>
      </c>
      <c r="AB301" s="54" t="str">
        <f>IF($X301="","",VLOOKUP($X301,Variable!$AC$3:$AH$100,5,0))</f>
        <v>-</v>
      </c>
      <c r="AC301" s="54" t="str">
        <f>IF($X301="","",VLOOKUP($X301,Variable!$AC$3:$AH$100,6,0))</f>
        <v>-</v>
      </c>
      <c r="AD301" s="109" t="s">
        <v>42</v>
      </c>
      <c r="AE301" s="54" t="str">
        <f t="shared" si="77"/>
        <v>กสป-ค.</v>
      </c>
      <c r="AF301" s="54" t="str">
        <f t="shared" si="78"/>
        <v>-</v>
      </c>
      <c r="AG301" s="54" t="str">
        <f t="shared" si="79"/>
        <v>กสป-ค.</v>
      </c>
      <c r="AH301" s="54" t="str">
        <f t="shared" si="80"/>
        <v>-</v>
      </c>
      <c r="AI301" s="54" t="str">
        <f t="shared" si="81"/>
        <v>อปฟ.</v>
      </c>
      <c r="AJ301" s="66" t="s">
        <v>42</v>
      </c>
      <c r="AK301" s="54" t="str">
        <f t="shared" si="82"/>
        <v>กสป-ค.</v>
      </c>
      <c r="AL301" s="54" t="str">
        <f t="shared" si="83"/>
        <v>-</v>
      </c>
      <c r="AM301" s="54" t="str">
        <f t="shared" si="84"/>
        <v>กสป-ค.</v>
      </c>
      <c r="AN301" s="54" t="str">
        <f t="shared" si="85"/>
        <v>-</v>
      </c>
      <c r="AO301" s="54" t="str">
        <f t="shared" si="86"/>
        <v>อปฟ.</v>
      </c>
      <c r="AP301" s="67"/>
      <c r="AQ301" s="68">
        <f t="shared" ca="1" si="87"/>
        <v>10.693150684931506</v>
      </c>
      <c r="AR301" s="64"/>
      <c r="AS301" s="75"/>
      <c r="AT301" s="64"/>
      <c r="AY301" s="71"/>
      <c r="BC301" s="72"/>
      <c r="BD301" s="72"/>
      <c r="BE301" s="72"/>
      <c r="BL301" s="51"/>
      <c r="BM301" s="51"/>
      <c r="CB301" s="73"/>
      <c r="CC301" s="10"/>
      <c r="CE301" s="10"/>
      <c r="CF301" s="10"/>
      <c r="CK301" s="74" t="s">
        <v>1708</v>
      </c>
      <c r="CQ301" s="71"/>
    </row>
    <row r="302" spans="2:95" s="70" customFormat="1" ht="24" customHeight="1">
      <c r="B302" s="54">
        <v>296</v>
      </c>
      <c r="C302" s="55" t="s">
        <v>19</v>
      </c>
      <c r="D302" s="56" t="s">
        <v>1155</v>
      </c>
      <c r="E302" s="56" t="s">
        <v>1238</v>
      </c>
      <c r="F302" s="57" t="str">
        <f t="shared" si="88"/>
        <v>HL - VIP-32-00018</v>
      </c>
      <c r="G302" s="58" t="s">
        <v>1239</v>
      </c>
      <c r="H302" s="57" t="s">
        <v>1249</v>
      </c>
      <c r="I302" s="57" t="s">
        <v>279</v>
      </c>
      <c r="J302" s="57" t="s">
        <v>1241</v>
      </c>
      <c r="K302" s="59" t="s">
        <v>1242</v>
      </c>
      <c r="L302" s="60"/>
      <c r="M302" s="61"/>
      <c r="N302" s="62"/>
      <c r="O302" s="62"/>
      <c r="P302" s="63"/>
      <c r="Q302" s="64"/>
      <c r="R302" s="63"/>
      <c r="S302" s="62"/>
      <c r="T302" s="64">
        <v>37528</v>
      </c>
      <c r="U302" s="62"/>
      <c r="V302" s="66"/>
      <c r="W302" s="64">
        <v>37528</v>
      </c>
      <c r="X302" s="66" t="s">
        <v>14</v>
      </c>
      <c r="Y302" s="54" t="str">
        <f>IF($X302="","",VLOOKUP($X302,Variable!$AC$3:$AH$100,2,0))</f>
        <v>-</v>
      </c>
      <c r="Z302" s="54" t="str">
        <f>IF($X302="","",VLOOKUP($X302,Variable!$AC$3:$AH$100,3,0))</f>
        <v>-</v>
      </c>
      <c r="AA302" s="54" t="str">
        <f>IF($X302="","",VLOOKUP($X302,Variable!$AC$3:$AH$100,4,0))</f>
        <v>-</v>
      </c>
      <c r="AB302" s="54" t="str">
        <f>IF($X302="","",VLOOKUP($X302,Variable!$AC$3:$AH$100,5,0))</f>
        <v>-</v>
      </c>
      <c r="AC302" s="54" t="str">
        <f>IF($X302="","",VLOOKUP($X302,Variable!$AC$3:$AH$100,6,0))</f>
        <v>-</v>
      </c>
      <c r="AD302" s="109" t="s">
        <v>42</v>
      </c>
      <c r="AE302" s="54" t="str">
        <f t="shared" si="77"/>
        <v>กสป-ค.</v>
      </c>
      <c r="AF302" s="54" t="str">
        <f t="shared" si="78"/>
        <v>-</v>
      </c>
      <c r="AG302" s="54" t="str">
        <f t="shared" si="79"/>
        <v>กสป-ค.</v>
      </c>
      <c r="AH302" s="54" t="str">
        <f t="shared" si="80"/>
        <v>-</v>
      </c>
      <c r="AI302" s="54" t="str">
        <f t="shared" si="81"/>
        <v>อปฟ.</v>
      </c>
      <c r="AJ302" s="66" t="s">
        <v>42</v>
      </c>
      <c r="AK302" s="54" t="str">
        <f t="shared" si="82"/>
        <v>กสป-ค.</v>
      </c>
      <c r="AL302" s="54" t="str">
        <f t="shared" si="83"/>
        <v>-</v>
      </c>
      <c r="AM302" s="54" t="str">
        <f t="shared" si="84"/>
        <v>กสป-ค.</v>
      </c>
      <c r="AN302" s="54" t="str">
        <f t="shared" si="85"/>
        <v>-</v>
      </c>
      <c r="AO302" s="54" t="str">
        <f t="shared" si="86"/>
        <v>อปฟ.</v>
      </c>
      <c r="AP302" s="67"/>
      <c r="AQ302" s="68">
        <f t="shared" ca="1" si="87"/>
        <v>10.693150684931506</v>
      </c>
      <c r="AR302" s="64"/>
      <c r="AS302" s="75"/>
      <c r="AT302" s="64"/>
      <c r="AY302" s="71"/>
      <c r="BC302" s="72"/>
      <c r="BD302" s="72"/>
      <c r="BE302" s="72"/>
      <c r="BL302" s="51"/>
      <c r="BM302" s="51"/>
      <c r="BY302" s="10"/>
      <c r="CB302" s="73"/>
      <c r="CC302" s="10"/>
      <c r="CE302" s="10"/>
      <c r="CF302" s="10"/>
      <c r="CK302" s="74" t="s">
        <v>1709</v>
      </c>
      <c r="CQ302" s="71"/>
    </row>
    <row r="303" spans="2:95" s="70" customFormat="1" ht="24" customHeight="1">
      <c r="B303" s="54">
        <v>297</v>
      </c>
      <c r="C303" s="55" t="s">
        <v>19</v>
      </c>
      <c r="D303" s="56" t="s">
        <v>1155</v>
      </c>
      <c r="E303" s="56" t="s">
        <v>1238</v>
      </c>
      <c r="F303" s="57" t="str">
        <f t="shared" si="88"/>
        <v>HL - VIP-32-00019</v>
      </c>
      <c r="G303" s="58" t="s">
        <v>1239</v>
      </c>
      <c r="H303" s="57" t="s">
        <v>1250</v>
      </c>
      <c r="I303" s="57" t="s">
        <v>279</v>
      </c>
      <c r="J303" s="57" t="s">
        <v>1241</v>
      </c>
      <c r="K303" s="59" t="s">
        <v>1242</v>
      </c>
      <c r="L303" s="60"/>
      <c r="M303" s="61"/>
      <c r="N303" s="62"/>
      <c r="O303" s="62"/>
      <c r="P303" s="63"/>
      <c r="Q303" s="64"/>
      <c r="R303" s="63"/>
      <c r="S303" s="62"/>
      <c r="T303" s="64">
        <v>37528</v>
      </c>
      <c r="U303" s="62"/>
      <c r="V303" s="66"/>
      <c r="W303" s="64">
        <v>37528</v>
      </c>
      <c r="X303" s="66" t="s">
        <v>14</v>
      </c>
      <c r="Y303" s="54" t="str">
        <f>IF($X303="","",VLOOKUP($X303,Variable!$AC$3:$AH$100,2,0))</f>
        <v>-</v>
      </c>
      <c r="Z303" s="54" t="str">
        <f>IF($X303="","",VLOOKUP($X303,Variable!$AC$3:$AH$100,3,0))</f>
        <v>-</v>
      </c>
      <c r="AA303" s="54" t="str">
        <f>IF($X303="","",VLOOKUP($X303,Variable!$AC$3:$AH$100,4,0))</f>
        <v>-</v>
      </c>
      <c r="AB303" s="54" t="str">
        <f>IF($X303="","",VLOOKUP($X303,Variable!$AC$3:$AH$100,5,0))</f>
        <v>-</v>
      </c>
      <c r="AC303" s="54" t="str">
        <f>IF($X303="","",VLOOKUP($X303,Variable!$AC$3:$AH$100,6,0))</f>
        <v>-</v>
      </c>
      <c r="AD303" s="109" t="s">
        <v>42</v>
      </c>
      <c r="AE303" s="54" t="str">
        <f t="shared" si="77"/>
        <v>กสป-ค.</v>
      </c>
      <c r="AF303" s="54" t="str">
        <f t="shared" si="78"/>
        <v>-</v>
      </c>
      <c r="AG303" s="54" t="str">
        <f t="shared" si="79"/>
        <v>กสป-ค.</v>
      </c>
      <c r="AH303" s="54" t="str">
        <f t="shared" si="80"/>
        <v>-</v>
      </c>
      <c r="AI303" s="54" t="str">
        <f t="shared" si="81"/>
        <v>อปฟ.</v>
      </c>
      <c r="AJ303" s="66" t="s">
        <v>42</v>
      </c>
      <c r="AK303" s="54" t="str">
        <f t="shared" si="82"/>
        <v>กสป-ค.</v>
      </c>
      <c r="AL303" s="54" t="str">
        <f t="shared" si="83"/>
        <v>-</v>
      </c>
      <c r="AM303" s="54" t="str">
        <f t="shared" si="84"/>
        <v>กสป-ค.</v>
      </c>
      <c r="AN303" s="54" t="str">
        <f t="shared" si="85"/>
        <v>-</v>
      </c>
      <c r="AO303" s="54" t="str">
        <f t="shared" si="86"/>
        <v>อปฟ.</v>
      </c>
      <c r="AP303" s="67"/>
      <c r="AQ303" s="68">
        <f t="shared" ca="1" si="87"/>
        <v>10.693150684931506</v>
      </c>
      <c r="AR303" s="64"/>
      <c r="AS303" s="75"/>
      <c r="AT303" s="64"/>
      <c r="AY303" s="71"/>
      <c r="BC303" s="72"/>
      <c r="BD303" s="72"/>
      <c r="BE303" s="72"/>
      <c r="BL303" s="51"/>
      <c r="BM303" s="51"/>
      <c r="BY303" s="10"/>
      <c r="CB303" s="73"/>
      <c r="CC303" s="10"/>
      <c r="CE303" s="10"/>
      <c r="CF303" s="10"/>
      <c r="CK303" s="74" t="s">
        <v>1710</v>
      </c>
      <c r="CQ303" s="71"/>
    </row>
    <row r="304" spans="2:95" s="70" customFormat="1" ht="24" customHeight="1">
      <c r="B304" s="54">
        <v>298</v>
      </c>
      <c r="C304" s="55" t="s">
        <v>19</v>
      </c>
      <c r="D304" s="56" t="s">
        <v>1155</v>
      </c>
      <c r="E304" s="56" t="s">
        <v>1238</v>
      </c>
      <c r="F304" s="57" t="str">
        <f t="shared" si="88"/>
        <v>HL - VIP-32-00021</v>
      </c>
      <c r="G304" s="58" t="s">
        <v>1239</v>
      </c>
      <c r="H304" s="57" t="s">
        <v>1251</v>
      </c>
      <c r="I304" s="57" t="s">
        <v>279</v>
      </c>
      <c r="J304" s="57" t="s">
        <v>1241</v>
      </c>
      <c r="K304" s="59" t="s">
        <v>1242</v>
      </c>
      <c r="L304" s="60"/>
      <c r="M304" s="61"/>
      <c r="N304" s="62"/>
      <c r="O304" s="62"/>
      <c r="P304" s="63"/>
      <c r="Q304" s="64"/>
      <c r="R304" s="63"/>
      <c r="S304" s="62"/>
      <c r="T304" s="64">
        <v>37528</v>
      </c>
      <c r="U304" s="62"/>
      <c r="V304" s="66"/>
      <c r="W304" s="64">
        <v>37528</v>
      </c>
      <c r="X304" s="66" t="s">
        <v>14</v>
      </c>
      <c r="Y304" s="54" t="str">
        <f>IF($X304="","",VLOOKUP($X304,Variable!$AC$3:$AH$100,2,0))</f>
        <v>-</v>
      </c>
      <c r="Z304" s="54" t="str">
        <f>IF($X304="","",VLOOKUP($X304,Variable!$AC$3:$AH$100,3,0))</f>
        <v>-</v>
      </c>
      <c r="AA304" s="54" t="str">
        <f>IF($X304="","",VLOOKUP($X304,Variable!$AC$3:$AH$100,4,0))</f>
        <v>-</v>
      </c>
      <c r="AB304" s="54" t="str">
        <f>IF($X304="","",VLOOKUP($X304,Variable!$AC$3:$AH$100,5,0))</f>
        <v>-</v>
      </c>
      <c r="AC304" s="54" t="str">
        <f>IF($X304="","",VLOOKUP($X304,Variable!$AC$3:$AH$100,6,0))</f>
        <v>-</v>
      </c>
      <c r="AD304" s="109" t="s">
        <v>42</v>
      </c>
      <c r="AE304" s="54" t="str">
        <f t="shared" si="77"/>
        <v>กสป-ค.</v>
      </c>
      <c r="AF304" s="54" t="str">
        <f t="shared" si="78"/>
        <v>-</v>
      </c>
      <c r="AG304" s="54" t="str">
        <f t="shared" si="79"/>
        <v>กสป-ค.</v>
      </c>
      <c r="AH304" s="54" t="str">
        <f t="shared" si="80"/>
        <v>-</v>
      </c>
      <c r="AI304" s="54" t="str">
        <f t="shared" si="81"/>
        <v>อปฟ.</v>
      </c>
      <c r="AJ304" s="66" t="s">
        <v>42</v>
      </c>
      <c r="AK304" s="54" t="str">
        <f t="shared" si="82"/>
        <v>กสป-ค.</v>
      </c>
      <c r="AL304" s="54" t="str">
        <f t="shared" si="83"/>
        <v>-</v>
      </c>
      <c r="AM304" s="54" t="str">
        <f t="shared" si="84"/>
        <v>กสป-ค.</v>
      </c>
      <c r="AN304" s="54" t="str">
        <f t="shared" si="85"/>
        <v>-</v>
      </c>
      <c r="AO304" s="54" t="str">
        <f t="shared" si="86"/>
        <v>อปฟ.</v>
      </c>
      <c r="AP304" s="67" t="s">
        <v>1252</v>
      </c>
      <c r="AQ304" s="68">
        <f t="shared" ca="1" si="87"/>
        <v>10.693150684931506</v>
      </c>
      <c r="AR304" s="64"/>
      <c r="AS304" s="75"/>
      <c r="AT304" s="64"/>
      <c r="AY304" s="71"/>
      <c r="BC304" s="72"/>
      <c r="BD304" s="72"/>
      <c r="BE304" s="72"/>
      <c r="BL304" s="51"/>
      <c r="BM304" s="51"/>
      <c r="BY304" s="10"/>
      <c r="CB304" s="73"/>
      <c r="CC304" s="10"/>
      <c r="CE304" s="10"/>
      <c r="CF304" s="10"/>
      <c r="CK304" s="74" t="s">
        <v>1711</v>
      </c>
      <c r="CQ304" s="71"/>
    </row>
    <row r="305" spans="2:95" s="70" customFormat="1" ht="24" customHeight="1">
      <c r="B305" s="54">
        <v>299</v>
      </c>
      <c r="C305" s="55" t="s">
        <v>19</v>
      </c>
      <c r="D305" s="56" t="s">
        <v>1155</v>
      </c>
      <c r="E305" s="56" t="s">
        <v>1238</v>
      </c>
      <c r="F305" s="57" t="str">
        <f t="shared" si="88"/>
        <v>HL - VIP-32-00025</v>
      </c>
      <c r="G305" s="58" t="s">
        <v>1239</v>
      </c>
      <c r="H305" s="57" t="s">
        <v>1253</v>
      </c>
      <c r="I305" s="57" t="s">
        <v>279</v>
      </c>
      <c r="J305" s="57" t="s">
        <v>1241</v>
      </c>
      <c r="K305" s="59" t="s">
        <v>1242</v>
      </c>
      <c r="L305" s="60"/>
      <c r="M305" s="61"/>
      <c r="N305" s="62"/>
      <c r="O305" s="62"/>
      <c r="P305" s="63"/>
      <c r="Q305" s="64"/>
      <c r="R305" s="63"/>
      <c r="S305" s="62"/>
      <c r="T305" s="64">
        <v>37528</v>
      </c>
      <c r="U305" s="62"/>
      <c r="V305" s="66"/>
      <c r="W305" s="64">
        <v>37528</v>
      </c>
      <c r="X305" s="66" t="s">
        <v>14</v>
      </c>
      <c r="Y305" s="54" t="str">
        <f>IF($X305="","",VLOOKUP($X305,Variable!$AC$3:$AH$100,2,0))</f>
        <v>-</v>
      </c>
      <c r="Z305" s="54" t="str">
        <f>IF($X305="","",VLOOKUP($X305,Variable!$AC$3:$AH$100,3,0))</f>
        <v>-</v>
      </c>
      <c r="AA305" s="54" t="str">
        <f>IF($X305="","",VLOOKUP($X305,Variable!$AC$3:$AH$100,4,0))</f>
        <v>-</v>
      </c>
      <c r="AB305" s="54" t="str">
        <f>IF($X305="","",VLOOKUP($X305,Variable!$AC$3:$AH$100,5,0))</f>
        <v>-</v>
      </c>
      <c r="AC305" s="54" t="str">
        <f>IF($X305="","",VLOOKUP($X305,Variable!$AC$3:$AH$100,6,0))</f>
        <v>-</v>
      </c>
      <c r="AD305" s="109" t="s">
        <v>42</v>
      </c>
      <c r="AE305" s="54" t="str">
        <f t="shared" si="77"/>
        <v>กสป-ค.</v>
      </c>
      <c r="AF305" s="54" t="str">
        <f t="shared" si="78"/>
        <v>-</v>
      </c>
      <c r="AG305" s="54" t="str">
        <f t="shared" si="79"/>
        <v>กสป-ค.</v>
      </c>
      <c r="AH305" s="54" t="str">
        <f t="shared" si="80"/>
        <v>-</v>
      </c>
      <c r="AI305" s="54" t="str">
        <f t="shared" si="81"/>
        <v>อปฟ.</v>
      </c>
      <c r="AJ305" s="66" t="s">
        <v>42</v>
      </c>
      <c r="AK305" s="54" t="str">
        <f t="shared" si="82"/>
        <v>กสป-ค.</v>
      </c>
      <c r="AL305" s="54" t="str">
        <f t="shared" si="83"/>
        <v>-</v>
      </c>
      <c r="AM305" s="54" t="str">
        <f t="shared" si="84"/>
        <v>กสป-ค.</v>
      </c>
      <c r="AN305" s="54" t="str">
        <f t="shared" si="85"/>
        <v>-</v>
      </c>
      <c r="AO305" s="54" t="str">
        <f t="shared" si="86"/>
        <v>อปฟ.</v>
      </c>
      <c r="AP305" s="67"/>
      <c r="AQ305" s="68">
        <f t="shared" ca="1" si="87"/>
        <v>10.693150684931506</v>
      </c>
      <c r="AR305" s="64"/>
      <c r="AS305" s="75"/>
      <c r="AT305" s="64"/>
      <c r="AY305" s="71"/>
      <c r="BC305" s="72"/>
      <c r="BD305" s="72"/>
      <c r="BE305" s="72"/>
      <c r="BL305" s="51"/>
      <c r="BM305" s="51"/>
      <c r="BY305" s="10"/>
      <c r="CB305" s="73"/>
      <c r="CC305" s="10"/>
      <c r="CE305" s="10"/>
      <c r="CF305" s="10"/>
      <c r="CK305" s="74" t="s">
        <v>1712</v>
      </c>
      <c r="CQ305" s="71"/>
    </row>
    <row r="306" spans="2:95" s="70" customFormat="1" ht="24" customHeight="1">
      <c r="B306" s="54">
        <v>300</v>
      </c>
      <c r="C306" s="55" t="s">
        <v>19</v>
      </c>
      <c r="D306" s="56" t="s">
        <v>1155</v>
      </c>
      <c r="E306" s="56" t="s">
        <v>1238</v>
      </c>
      <c r="F306" s="57" t="str">
        <f t="shared" si="88"/>
        <v>HL - VIP-32-00027</v>
      </c>
      <c r="G306" s="58" t="s">
        <v>1239</v>
      </c>
      <c r="H306" s="57" t="s">
        <v>1254</v>
      </c>
      <c r="I306" s="57" t="s">
        <v>279</v>
      </c>
      <c r="J306" s="57" t="s">
        <v>1241</v>
      </c>
      <c r="K306" s="59" t="s">
        <v>1242</v>
      </c>
      <c r="L306" s="60"/>
      <c r="M306" s="61"/>
      <c r="N306" s="62"/>
      <c r="O306" s="62"/>
      <c r="P306" s="63"/>
      <c r="Q306" s="64"/>
      <c r="R306" s="63"/>
      <c r="S306" s="62"/>
      <c r="T306" s="64">
        <v>37528</v>
      </c>
      <c r="U306" s="62"/>
      <c r="V306" s="66"/>
      <c r="W306" s="64">
        <v>37528</v>
      </c>
      <c r="X306" s="66" t="s">
        <v>14</v>
      </c>
      <c r="Y306" s="54" t="str">
        <f>IF($X306="","",VLOOKUP($X306,Variable!$AC$3:$AH$100,2,0))</f>
        <v>-</v>
      </c>
      <c r="Z306" s="54" t="str">
        <f>IF($X306="","",VLOOKUP($X306,Variable!$AC$3:$AH$100,3,0))</f>
        <v>-</v>
      </c>
      <c r="AA306" s="54" t="str">
        <f>IF($X306="","",VLOOKUP($X306,Variable!$AC$3:$AH$100,4,0))</f>
        <v>-</v>
      </c>
      <c r="AB306" s="54" t="str">
        <f>IF($X306="","",VLOOKUP($X306,Variable!$AC$3:$AH$100,5,0))</f>
        <v>-</v>
      </c>
      <c r="AC306" s="54" t="str">
        <f>IF($X306="","",VLOOKUP($X306,Variable!$AC$3:$AH$100,6,0))</f>
        <v>-</v>
      </c>
      <c r="AD306" s="109" t="s">
        <v>42</v>
      </c>
      <c r="AE306" s="54" t="str">
        <f t="shared" si="77"/>
        <v>กสป-ค.</v>
      </c>
      <c r="AF306" s="54" t="str">
        <f t="shared" si="78"/>
        <v>-</v>
      </c>
      <c r="AG306" s="54" t="str">
        <f t="shared" si="79"/>
        <v>กสป-ค.</v>
      </c>
      <c r="AH306" s="54" t="str">
        <f t="shared" si="80"/>
        <v>-</v>
      </c>
      <c r="AI306" s="54" t="str">
        <f t="shared" si="81"/>
        <v>อปฟ.</v>
      </c>
      <c r="AJ306" s="66" t="s">
        <v>42</v>
      </c>
      <c r="AK306" s="54" t="str">
        <f t="shared" si="82"/>
        <v>กสป-ค.</v>
      </c>
      <c r="AL306" s="54" t="str">
        <f t="shared" si="83"/>
        <v>-</v>
      </c>
      <c r="AM306" s="54" t="str">
        <f t="shared" si="84"/>
        <v>กสป-ค.</v>
      </c>
      <c r="AN306" s="54" t="str">
        <f t="shared" si="85"/>
        <v>-</v>
      </c>
      <c r="AO306" s="54" t="str">
        <f t="shared" si="86"/>
        <v>อปฟ.</v>
      </c>
      <c r="AP306" s="67"/>
      <c r="AQ306" s="68">
        <f t="shared" ca="1" si="87"/>
        <v>10.693150684931506</v>
      </c>
      <c r="AR306" s="64"/>
      <c r="AS306" s="75"/>
      <c r="AT306" s="64"/>
      <c r="AY306" s="71"/>
      <c r="BC306" s="72"/>
      <c r="BD306" s="72"/>
      <c r="BE306" s="72"/>
      <c r="BL306" s="51"/>
      <c r="BM306" s="51"/>
      <c r="BY306" s="10"/>
      <c r="CB306" s="73"/>
      <c r="CC306" s="10"/>
      <c r="CE306" s="10"/>
      <c r="CF306" s="10"/>
      <c r="CK306" s="74" t="s">
        <v>1713</v>
      </c>
      <c r="CQ306" s="71"/>
    </row>
    <row r="307" spans="2:95" s="70" customFormat="1" ht="24" customHeight="1">
      <c r="B307" s="54">
        <v>301</v>
      </c>
      <c r="C307" s="55" t="s">
        <v>19</v>
      </c>
      <c r="D307" s="56" t="s">
        <v>1155</v>
      </c>
      <c r="E307" s="56" t="s">
        <v>1238</v>
      </c>
      <c r="F307" s="57" t="str">
        <f t="shared" si="88"/>
        <v>HL - VIP-32-00029</v>
      </c>
      <c r="G307" s="58" t="s">
        <v>1239</v>
      </c>
      <c r="H307" s="57" t="s">
        <v>1255</v>
      </c>
      <c r="I307" s="57" t="s">
        <v>279</v>
      </c>
      <c r="J307" s="57" t="s">
        <v>1241</v>
      </c>
      <c r="K307" s="59" t="s">
        <v>1242</v>
      </c>
      <c r="L307" s="60"/>
      <c r="M307" s="61"/>
      <c r="N307" s="62"/>
      <c r="O307" s="62"/>
      <c r="P307" s="63"/>
      <c r="Q307" s="64"/>
      <c r="R307" s="63"/>
      <c r="S307" s="62"/>
      <c r="T307" s="64">
        <v>37528</v>
      </c>
      <c r="U307" s="62"/>
      <c r="V307" s="66"/>
      <c r="W307" s="64">
        <v>37528</v>
      </c>
      <c r="X307" s="66" t="s">
        <v>14</v>
      </c>
      <c r="Y307" s="54" t="str">
        <f>IF($X307="","",VLOOKUP($X307,Variable!$AC$3:$AH$100,2,0))</f>
        <v>-</v>
      </c>
      <c r="Z307" s="54" t="str">
        <f>IF($X307="","",VLOOKUP($X307,Variable!$AC$3:$AH$100,3,0))</f>
        <v>-</v>
      </c>
      <c r="AA307" s="54" t="str">
        <f>IF($X307="","",VLOOKUP($X307,Variable!$AC$3:$AH$100,4,0))</f>
        <v>-</v>
      </c>
      <c r="AB307" s="54" t="str">
        <f>IF($X307="","",VLOOKUP($X307,Variable!$AC$3:$AH$100,5,0))</f>
        <v>-</v>
      </c>
      <c r="AC307" s="54" t="str">
        <f>IF($X307="","",VLOOKUP($X307,Variable!$AC$3:$AH$100,6,0))</f>
        <v>-</v>
      </c>
      <c r="AD307" s="109" t="s">
        <v>42</v>
      </c>
      <c r="AE307" s="54" t="str">
        <f t="shared" si="77"/>
        <v>กสป-ค.</v>
      </c>
      <c r="AF307" s="54" t="str">
        <f t="shared" si="78"/>
        <v>-</v>
      </c>
      <c r="AG307" s="54" t="str">
        <f t="shared" si="79"/>
        <v>กสป-ค.</v>
      </c>
      <c r="AH307" s="54" t="str">
        <f t="shared" si="80"/>
        <v>-</v>
      </c>
      <c r="AI307" s="54" t="str">
        <f t="shared" si="81"/>
        <v>อปฟ.</v>
      </c>
      <c r="AJ307" s="66" t="s">
        <v>42</v>
      </c>
      <c r="AK307" s="54" t="str">
        <f t="shared" si="82"/>
        <v>กสป-ค.</v>
      </c>
      <c r="AL307" s="54" t="str">
        <f t="shared" si="83"/>
        <v>-</v>
      </c>
      <c r="AM307" s="54" t="str">
        <f t="shared" si="84"/>
        <v>กสป-ค.</v>
      </c>
      <c r="AN307" s="54" t="str">
        <f t="shared" si="85"/>
        <v>-</v>
      </c>
      <c r="AO307" s="54" t="str">
        <f t="shared" si="86"/>
        <v>อปฟ.</v>
      </c>
      <c r="AP307" s="67"/>
      <c r="AQ307" s="68">
        <f t="shared" ca="1" si="87"/>
        <v>10.693150684931506</v>
      </c>
      <c r="AR307" s="64"/>
      <c r="AS307" s="75"/>
      <c r="AT307" s="64"/>
      <c r="AY307" s="71"/>
      <c r="BC307" s="72"/>
      <c r="BD307" s="72"/>
      <c r="BE307" s="72"/>
      <c r="BL307" s="51"/>
      <c r="BM307" s="51"/>
      <c r="BY307" s="10"/>
      <c r="CB307" s="73"/>
      <c r="CC307" s="10"/>
      <c r="CE307" s="10"/>
      <c r="CF307" s="10"/>
      <c r="CK307" s="74" t="s">
        <v>1714</v>
      </c>
      <c r="CQ307" s="71"/>
    </row>
    <row r="308" spans="2:95" s="70" customFormat="1" ht="24" customHeight="1">
      <c r="B308" s="54">
        <v>302</v>
      </c>
      <c r="C308" s="55" t="s">
        <v>19</v>
      </c>
      <c r="D308" s="56" t="s">
        <v>1155</v>
      </c>
      <c r="E308" s="56" t="s">
        <v>1238</v>
      </c>
      <c r="F308" s="57" t="str">
        <f t="shared" si="88"/>
        <v>HL - VIP-32-00030</v>
      </c>
      <c r="G308" s="58" t="s">
        <v>1239</v>
      </c>
      <c r="H308" s="57" t="s">
        <v>1256</v>
      </c>
      <c r="I308" s="57" t="s">
        <v>279</v>
      </c>
      <c r="J308" s="57" t="s">
        <v>1241</v>
      </c>
      <c r="K308" s="59" t="s">
        <v>1242</v>
      </c>
      <c r="L308" s="60"/>
      <c r="M308" s="61"/>
      <c r="N308" s="62"/>
      <c r="O308" s="62"/>
      <c r="P308" s="63"/>
      <c r="Q308" s="64"/>
      <c r="R308" s="63"/>
      <c r="S308" s="62"/>
      <c r="T308" s="64">
        <v>37528</v>
      </c>
      <c r="U308" s="62"/>
      <c r="V308" s="66"/>
      <c r="W308" s="64">
        <v>37528</v>
      </c>
      <c r="X308" s="66" t="s">
        <v>14</v>
      </c>
      <c r="Y308" s="54" t="str">
        <f>IF($X308="","",VLOOKUP($X308,Variable!$AC$3:$AH$100,2,0))</f>
        <v>-</v>
      </c>
      <c r="Z308" s="54" t="str">
        <f>IF($X308="","",VLOOKUP($X308,Variable!$AC$3:$AH$100,3,0))</f>
        <v>-</v>
      </c>
      <c r="AA308" s="54" t="str">
        <f>IF($X308="","",VLOOKUP($X308,Variable!$AC$3:$AH$100,4,0))</f>
        <v>-</v>
      </c>
      <c r="AB308" s="54" t="str">
        <f>IF($X308="","",VLOOKUP($X308,Variable!$AC$3:$AH$100,5,0))</f>
        <v>-</v>
      </c>
      <c r="AC308" s="54" t="str">
        <f>IF($X308="","",VLOOKUP($X308,Variable!$AC$3:$AH$100,6,0))</f>
        <v>-</v>
      </c>
      <c r="AD308" s="109" t="s">
        <v>42</v>
      </c>
      <c r="AE308" s="54" t="str">
        <f t="shared" si="77"/>
        <v>กสป-ค.</v>
      </c>
      <c r="AF308" s="54" t="str">
        <f t="shared" si="78"/>
        <v>-</v>
      </c>
      <c r="AG308" s="54" t="str">
        <f t="shared" si="79"/>
        <v>กสป-ค.</v>
      </c>
      <c r="AH308" s="54" t="str">
        <f t="shared" si="80"/>
        <v>-</v>
      </c>
      <c r="AI308" s="54" t="str">
        <f t="shared" si="81"/>
        <v>อปฟ.</v>
      </c>
      <c r="AJ308" s="66" t="s">
        <v>42</v>
      </c>
      <c r="AK308" s="54" t="str">
        <f t="shared" si="82"/>
        <v>กสป-ค.</v>
      </c>
      <c r="AL308" s="54" t="str">
        <f t="shared" si="83"/>
        <v>-</v>
      </c>
      <c r="AM308" s="54" t="str">
        <f t="shared" si="84"/>
        <v>กสป-ค.</v>
      </c>
      <c r="AN308" s="54" t="str">
        <f t="shared" si="85"/>
        <v>-</v>
      </c>
      <c r="AO308" s="54" t="str">
        <f t="shared" si="86"/>
        <v>อปฟ.</v>
      </c>
      <c r="AP308" s="67"/>
      <c r="AQ308" s="68">
        <f t="shared" ca="1" si="87"/>
        <v>10.693150684931506</v>
      </c>
      <c r="AR308" s="64"/>
      <c r="AS308" s="75"/>
      <c r="AT308" s="64"/>
      <c r="AY308" s="71"/>
      <c r="BC308" s="72"/>
      <c r="BD308" s="72"/>
      <c r="BE308" s="72"/>
      <c r="BL308" s="51"/>
      <c r="BM308" s="51"/>
      <c r="BY308" s="10"/>
      <c r="CB308" s="73"/>
      <c r="CC308" s="10"/>
      <c r="CE308" s="10"/>
      <c r="CF308" s="10"/>
      <c r="CK308" s="74" t="s">
        <v>1715</v>
      </c>
      <c r="CQ308" s="71"/>
    </row>
    <row r="309" spans="2:95" s="70" customFormat="1" ht="24" customHeight="1">
      <c r="B309" s="54">
        <v>303</v>
      </c>
      <c r="C309" s="55" t="s">
        <v>19</v>
      </c>
      <c r="D309" s="56" t="s">
        <v>1155</v>
      </c>
      <c r="E309" s="56" t="s">
        <v>1238</v>
      </c>
      <c r="F309" s="57" t="str">
        <f t="shared" si="88"/>
        <v>HL - VIP-32-00038</v>
      </c>
      <c r="G309" s="58" t="s">
        <v>1239</v>
      </c>
      <c r="H309" s="57" t="s">
        <v>1257</v>
      </c>
      <c r="I309" s="57" t="s">
        <v>279</v>
      </c>
      <c r="J309" s="57" t="s">
        <v>1241</v>
      </c>
      <c r="K309" s="59" t="s">
        <v>1242</v>
      </c>
      <c r="L309" s="60"/>
      <c r="M309" s="61"/>
      <c r="N309" s="62"/>
      <c r="O309" s="62"/>
      <c r="P309" s="63"/>
      <c r="Q309" s="64"/>
      <c r="R309" s="63"/>
      <c r="S309" s="62"/>
      <c r="T309" s="64">
        <v>37528</v>
      </c>
      <c r="U309" s="62"/>
      <c r="V309" s="66"/>
      <c r="W309" s="64">
        <v>37528</v>
      </c>
      <c r="X309" s="66" t="s">
        <v>14</v>
      </c>
      <c r="Y309" s="54" t="str">
        <f>IF($X309="","",VLOOKUP($X309,Variable!$AC$3:$AH$100,2,0))</f>
        <v>-</v>
      </c>
      <c r="Z309" s="54" t="str">
        <f>IF($X309="","",VLOOKUP($X309,Variable!$AC$3:$AH$100,3,0))</f>
        <v>-</v>
      </c>
      <c r="AA309" s="54" t="str">
        <f>IF($X309="","",VLOOKUP($X309,Variable!$AC$3:$AH$100,4,0))</f>
        <v>-</v>
      </c>
      <c r="AB309" s="54" t="str">
        <f>IF($X309="","",VLOOKUP($X309,Variable!$AC$3:$AH$100,5,0))</f>
        <v>-</v>
      </c>
      <c r="AC309" s="54" t="str">
        <f>IF($X309="","",VLOOKUP($X309,Variable!$AC$3:$AH$100,6,0))</f>
        <v>-</v>
      </c>
      <c r="AD309" s="109" t="s">
        <v>42</v>
      </c>
      <c r="AE309" s="54" t="str">
        <f t="shared" si="77"/>
        <v>กสป-ค.</v>
      </c>
      <c r="AF309" s="54" t="str">
        <f t="shared" si="78"/>
        <v>-</v>
      </c>
      <c r="AG309" s="54" t="str">
        <f t="shared" si="79"/>
        <v>กสป-ค.</v>
      </c>
      <c r="AH309" s="54" t="str">
        <f t="shared" si="80"/>
        <v>-</v>
      </c>
      <c r="AI309" s="54" t="str">
        <f t="shared" si="81"/>
        <v>อปฟ.</v>
      </c>
      <c r="AJ309" s="66" t="s">
        <v>42</v>
      </c>
      <c r="AK309" s="54" t="str">
        <f t="shared" si="82"/>
        <v>กสป-ค.</v>
      </c>
      <c r="AL309" s="54" t="str">
        <f t="shared" si="83"/>
        <v>-</v>
      </c>
      <c r="AM309" s="54" t="str">
        <f t="shared" si="84"/>
        <v>กสป-ค.</v>
      </c>
      <c r="AN309" s="54" t="str">
        <f t="shared" si="85"/>
        <v>-</v>
      </c>
      <c r="AO309" s="54" t="str">
        <f t="shared" si="86"/>
        <v>อปฟ.</v>
      </c>
      <c r="AP309" s="67"/>
      <c r="AQ309" s="68">
        <f t="shared" ca="1" si="87"/>
        <v>10.693150684931506</v>
      </c>
      <c r="AR309" s="64"/>
      <c r="AS309" s="75"/>
      <c r="AT309" s="64"/>
      <c r="AY309" s="71"/>
      <c r="BC309" s="72"/>
      <c r="BD309" s="72"/>
      <c r="BE309" s="72"/>
      <c r="BL309" s="51"/>
      <c r="BM309" s="51"/>
      <c r="BY309" s="10"/>
      <c r="CB309" s="73"/>
      <c r="CC309" s="10"/>
      <c r="CE309" s="10"/>
      <c r="CF309" s="10"/>
      <c r="CK309" s="74" t="s">
        <v>1716</v>
      </c>
      <c r="CQ309" s="71"/>
    </row>
    <row r="310" spans="2:95" s="70" customFormat="1" ht="24" customHeight="1">
      <c r="B310" s="54">
        <v>304</v>
      </c>
      <c r="C310" s="55" t="s">
        <v>19</v>
      </c>
      <c r="D310" s="56" t="s">
        <v>1155</v>
      </c>
      <c r="E310" s="56" t="s">
        <v>1238</v>
      </c>
      <c r="F310" s="57" t="str">
        <f t="shared" si="88"/>
        <v>HL - VIP-32-00054</v>
      </c>
      <c r="G310" s="58" t="s">
        <v>1239</v>
      </c>
      <c r="H310" s="57" t="s">
        <v>1258</v>
      </c>
      <c r="I310" s="57" t="s">
        <v>279</v>
      </c>
      <c r="J310" s="57" t="s">
        <v>1241</v>
      </c>
      <c r="K310" s="59" t="s">
        <v>1242</v>
      </c>
      <c r="L310" s="60"/>
      <c r="M310" s="61"/>
      <c r="N310" s="62"/>
      <c r="O310" s="62"/>
      <c r="P310" s="63"/>
      <c r="Q310" s="64"/>
      <c r="R310" s="63"/>
      <c r="S310" s="62"/>
      <c r="T310" s="64">
        <v>37528</v>
      </c>
      <c r="U310" s="62"/>
      <c r="V310" s="66"/>
      <c r="W310" s="64">
        <v>37528</v>
      </c>
      <c r="X310" s="66" t="s">
        <v>14</v>
      </c>
      <c r="Y310" s="54" t="str">
        <f>IF($X310="","",VLOOKUP($X310,Variable!$AC$3:$AH$100,2,0))</f>
        <v>-</v>
      </c>
      <c r="Z310" s="54" t="str">
        <f>IF($X310="","",VLOOKUP($X310,Variable!$AC$3:$AH$100,3,0))</f>
        <v>-</v>
      </c>
      <c r="AA310" s="54" t="str">
        <f>IF($X310="","",VLOOKUP($X310,Variable!$AC$3:$AH$100,4,0))</f>
        <v>-</v>
      </c>
      <c r="AB310" s="54" t="str">
        <f>IF($X310="","",VLOOKUP($X310,Variable!$AC$3:$AH$100,5,0))</f>
        <v>-</v>
      </c>
      <c r="AC310" s="54" t="str">
        <f>IF($X310="","",VLOOKUP($X310,Variable!$AC$3:$AH$100,6,0))</f>
        <v>-</v>
      </c>
      <c r="AD310" s="109" t="s">
        <v>42</v>
      </c>
      <c r="AE310" s="54" t="str">
        <f t="shared" si="77"/>
        <v>กสป-ค.</v>
      </c>
      <c r="AF310" s="54" t="str">
        <f t="shared" si="78"/>
        <v>-</v>
      </c>
      <c r="AG310" s="54" t="str">
        <f t="shared" si="79"/>
        <v>กสป-ค.</v>
      </c>
      <c r="AH310" s="54" t="str">
        <f t="shared" si="80"/>
        <v>-</v>
      </c>
      <c r="AI310" s="54" t="str">
        <f t="shared" si="81"/>
        <v>อปฟ.</v>
      </c>
      <c r="AJ310" s="66" t="s">
        <v>42</v>
      </c>
      <c r="AK310" s="54" t="str">
        <f t="shared" si="82"/>
        <v>กสป-ค.</v>
      </c>
      <c r="AL310" s="54" t="str">
        <f t="shared" si="83"/>
        <v>-</v>
      </c>
      <c r="AM310" s="54" t="str">
        <f t="shared" si="84"/>
        <v>กสป-ค.</v>
      </c>
      <c r="AN310" s="54" t="str">
        <f t="shared" si="85"/>
        <v>-</v>
      </c>
      <c r="AO310" s="54" t="str">
        <f t="shared" si="86"/>
        <v>อปฟ.</v>
      </c>
      <c r="AP310" s="67"/>
      <c r="AQ310" s="68">
        <f t="shared" ca="1" si="87"/>
        <v>10.693150684931506</v>
      </c>
      <c r="AR310" s="64"/>
      <c r="AS310" s="75"/>
      <c r="AT310" s="64"/>
      <c r="AY310" s="71"/>
      <c r="BC310" s="72"/>
      <c r="BD310" s="72"/>
      <c r="BE310" s="72"/>
      <c r="BL310" s="51"/>
      <c r="BM310" s="51"/>
      <c r="BY310" s="10"/>
      <c r="CB310" s="73"/>
      <c r="CC310" s="10"/>
      <c r="CE310" s="10"/>
      <c r="CF310" s="10"/>
      <c r="CK310" s="74" t="s">
        <v>1717</v>
      </c>
      <c r="CQ310" s="71"/>
    </row>
    <row r="311" spans="2:95" s="70" customFormat="1" ht="24" customHeight="1">
      <c r="B311" s="54">
        <v>305</v>
      </c>
      <c r="C311" s="55" t="s">
        <v>19</v>
      </c>
      <c r="D311" s="56" t="s">
        <v>1155</v>
      </c>
      <c r="E311" s="56" t="s">
        <v>1238</v>
      </c>
      <c r="F311" s="57" t="str">
        <f t="shared" si="88"/>
        <v>HL - VIP-32-00055</v>
      </c>
      <c r="G311" s="58" t="s">
        <v>1239</v>
      </c>
      <c r="H311" s="57" t="s">
        <v>1259</v>
      </c>
      <c r="I311" s="57" t="s">
        <v>279</v>
      </c>
      <c r="J311" s="57" t="s">
        <v>1241</v>
      </c>
      <c r="K311" s="59" t="s">
        <v>1242</v>
      </c>
      <c r="L311" s="60"/>
      <c r="M311" s="61"/>
      <c r="N311" s="62"/>
      <c r="O311" s="62"/>
      <c r="P311" s="63"/>
      <c r="Q311" s="64"/>
      <c r="R311" s="63"/>
      <c r="S311" s="62"/>
      <c r="T311" s="64">
        <v>37528</v>
      </c>
      <c r="U311" s="62"/>
      <c r="V311" s="66"/>
      <c r="W311" s="64">
        <v>37528</v>
      </c>
      <c r="X311" s="66" t="s">
        <v>14</v>
      </c>
      <c r="Y311" s="54" t="str">
        <f>IF($X311="","",VLOOKUP($X311,Variable!$AC$3:$AH$100,2,0))</f>
        <v>-</v>
      </c>
      <c r="Z311" s="54" t="str">
        <f>IF($X311="","",VLOOKUP($X311,Variable!$AC$3:$AH$100,3,0))</f>
        <v>-</v>
      </c>
      <c r="AA311" s="54" t="str">
        <f>IF($X311="","",VLOOKUP($X311,Variable!$AC$3:$AH$100,4,0))</f>
        <v>-</v>
      </c>
      <c r="AB311" s="54" t="str">
        <f>IF($X311="","",VLOOKUP($X311,Variable!$AC$3:$AH$100,5,0))</f>
        <v>-</v>
      </c>
      <c r="AC311" s="54" t="str">
        <f>IF($X311="","",VLOOKUP($X311,Variable!$AC$3:$AH$100,6,0))</f>
        <v>-</v>
      </c>
      <c r="AD311" s="109" t="s">
        <v>42</v>
      </c>
      <c r="AE311" s="54" t="str">
        <f t="shared" si="77"/>
        <v>กสป-ค.</v>
      </c>
      <c r="AF311" s="54" t="str">
        <f t="shared" si="78"/>
        <v>-</v>
      </c>
      <c r="AG311" s="54" t="str">
        <f t="shared" si="79"/>
        <v>กสป-ค.</v>
      </c>
      <c r="AH311" s="54" t="str">
        <f t="shared" si="80"/>
        <v>-</v>
      </c>
      <c r="AI311" s="54" t="str">
        <f t="shared" si="81"/>
        <v>อปฟ.</v>
      </c>
      <c r="AJ311" s="66" t="s">
        <v>42</v>
      </c>
      <c r="AK311" s="54" t="str">
        <f t="shared" si="82"/>
        <v>กสป-ค.</v>
      </c>
      <c r="AL311" s="54" t="str">
        <f t="shared" si="83"/>
        <v>-</v>
      </c>
      <c r="AM311" s="54" t="str">
        <f t="shared" si="84"/>
        <v>กสป-ค.</v>
      </c>
      <c r="AN311" s="54" t="str">
        <f t="shared" si="85"/>
        <v>-</v>
      </c>
      <c r="AO311" s="54" t="str">
        <f t="shared" si="86"/>
        <v>อปฟ.</v>
      </c>
      <c r="AP311" s="67"/>
      <c r="AQ311" s="68">
        <f t="shared" ca="1" si="87"/>
        <v>10.693150684931506</v>
      </c>
      <c r="AR311" s="64"/>
      <c r="AS311" s="75"/>
      <c r="AT311" s="64"/>
      <c r="AY311" s="71"/>
      <c r="BC311" s="72"/>
      <c r="BD311" s="72"/>
      <c r="BE311" s="72"/>
      <c r="BL311" s="51"/>
      <c r="BM311" s="51"/>
      <c r="BY311" s="10"/>
      <c r="CB311" s="73"/>
      <c r="CC311" s="10"/>
      <c r="CE311" s="10"/>
      <c r="CF311" s="10"/>
      <c r="CK311" s="74" t="s">
        <v>1718</v>
      </c>
      <c r="CQ311" s="71"/>
    </row>
    <row r="312" spans="2:95" s="70" customFormat="1" ht="24" customHeight="1">
      <c r="B312" s="54">
        <v>306</v>
      </c>
      <c r="C312" s="55" t="s">
        <v>19</v>
      </c>
      <c r="D312" s="56" t="s">
        <v>1155</v>
      </c>
      <c r="E312" s="56" t="s">
        <v>1238</v>
      </c>
      <c r="F312" s="57" t="str">
        <f t="shared" si="88"/>
        <v>HL - VIP-32-00060</v>
      </c>
      <c r="G312" s="58" t="s">
        <v>1239</v>
      </c>
      <c r="H312" s="57" t="s">
        <v>1260</v>
      </c>
      <c r="I312" s="57" t="s">
        <v>279</v>
      </c>
      <c r="J312" s="57" t="s">
        <v>1241</v>
      </c>
      <c r="K312" s="59" t="s">
        <v>1242</v>
      </c>
      <c r="L312" s="60"/>
      <c r="M312" s="61"/>
      <c r="N312" s="62"/>
      <c r="O312" s="62"/>
      <c r="P312" s="63"/>
      <c r="Q312" s="64"/>
      <c r="R312" s="63"/>
      <c r="S312" s="62"/>
      <c r="T312" s="64">
        <v>37528</v>
      </c>
      <c r="U312" s="62"/>
      <c r="V312" s="66"/>
      <c r="W312" s="64">
        <v>37528</v>
      </c>
      <c r="X312" s="66" t="s">
        <v>14</v>
      </c>
      <c r="Y312" s="54" t="str">
        <f>IF($X312="","",VLOOKUP($X312,Variable!$AC$3:$AH$100,2,0))</f>
        <v>-</v>
      </c>
      <c r="Z312" s="54" t="str">
        <f>IF($X312="","",VLOOKUP($X312,Variable!$AC$3:$AH$100,3,0))</f>
        <v>-</v>
      </c>
      <c r="AA312" s="54" t="str">
        <f>IF($X312="","",VLOOKUP($X312,Variable!$AC$3:$AH$100,4,0))</f>
        <v>-</v>
      </c>
      <c r="AB312" s="54" t="str">
        <f>IF($X312="","",VLOOKUP($X312,Variable!$AC$3:$AH$100,5,0))</f>
        <v>-</v>
      </c>
      <c r="AC312" s="54" t="str">
        <f>IF($X312="","",VLOOKUP($X312,Variable!$AC$3:$AH$100,6,0))</f>
        <v>-</v>
      </c>
      <c r="AD312" s="109" t="s">
        <v>42</v>
      </c>
      <c r="AE312" s="54" t="str">
        <f t="shared" si="77"/>
        <v>กสป-ค.</v>
      </c>
      <c r="AF312" s="54" t="str">
        <f t="shared" si="78"/>
        <v>-</v>
      </c>
      <c r="AG312" s="54" t="str">
        <f t="shared" si="79"/>
        <v>กสป-ค.</v>
      </c>
      <c r="AH312" s="54" t="str">
        <f t="shared" si="80"/>
        <v>-</v>
      </c>
      <c r="AI312" s="54" t="str">
        <f t="shared" si="81"/>
        <v>อปฟ.</v>
      </c>
      <c r="AJ312" s="66" t="s">
        <v>42</v>
      </c>
      <c r="AK312" s="54" t="str">
        <f t="shared" si="82"/>
        <v>กสป-ค.</v>
      </c>
      <c r="AL312" s="54" t="str">
        <f t="shared" si="83"/>
        <v>-</v>
      </c>
      <c r="AM312" s="54" t="str">
        <f t="shared" si="84"/>
        <v>กสป-ค.</v>
      </c>
      <c r="AN312" s="54" t="str">
        <f t="shared" si="85"/>
        <v>-</v>
      </c>
      <c r="AO312" s="54" t="str">
        <f t="shared" si="86"/>
        <v>อปฟ.</v>
      </c>
      <c r="AP312" s="67"/>
      <c r="AQ312" s="68">
        <f t="shared" ca="1" si="87"/>
        <v>10.693150684931506</v>
      </c>
      <c r="AR312" s="64"/>
      <c r="AS312" s="75"/>
      <c r="AT312" s="64"/>
      <c r="AY312" s="71"/>
      <c r="BC312" s="72"/>
      <c r="BD312" s="72"/>
      <c r="BE312" s="72"/>
      <c r="BL312" s="51"/>
      <c r="BM312" s="51"/>
      <c r="CB312" s="73"/>
      <c r="CC312" s="10"/>
      <c r="CE312" s="10"/>
      <c r="CF312" s="10"/>
      <c r="CK312" s="74" t="s">
        <v>1719</v>
      </c>
      <c r="CQ312" s="71"/>
    </row>
    <row r="313" spans="2:95" s="70" customFormat="1" ht="24" customHeight="1">
      <c r="B313" s="54">
        <v>307</v>
      </c>
      <c r="C313" s="55" t="s">
        <v>19</v>
      </c>
      <c r="D313" s="56" t="s">
        <v>1155</v>
      </c>
      <c r="E313" s="56" t="s">
        <v>1261</v>
      </c>
      <c r="F313" s="57" t="str">
        <f t="shared" si="88"/>
        <v>HL - VIP-247-00001</v>
      </c>
      <c r="G313" s="58" t="s">
        <v>1262</v>
      </c>
      <c r="H313" s="57" t="s">
        <v>1263</v>
      </c>
      <c r="I313" s="57" t="s">
        <v>279</v>
      </c>
      <c r="J313" s="57" t="s">
        <v>1264</v>
      </c>
      <c r="K313" s="59" t="s">
        <v>1265</v>
      </c>
      <c r="L313" s="60"/>
      <c r="M313" s="61"/>
      <c r="N313" s="62"/>
      <c r="O313" s="62"/>
      <c r="P313" s="63"/>
      <c r="Q313" s="64"/>
      <c r="R313" s="63"/>
      <c r="S313" s="62"/>
      <c r="T313" s="64">
        <v>37528</v>
      </c>
      <c r="U313" s="62"/>
      <c r="V313" s="66"/>
      <c r="W313" s="64">
        <v>37528</v>
      </c>
      <c r="X313" s="66" t="s">
        <v>14</v>
      </c>
      <c r="Y313" s="54" t="str">
        <f>IF($X313="","",VLOOKUP($X313,Variable!$AC$3:$AH$100,2,0))</f>
        <v>-</v>
      </c>
      <c r="Z313" s="54" t="str">
        <f>IF($X313="","",VLOOKUP($X313,Variable!$AC$3:$AH$100,3,0))</f>
        <v>-</v>
      </c>
      <c r="AA313" s="54" t="str">
        <f>IF($X313="","",VLOOKUP($X313,Variable!$AC$3:$AH$100,4,0))</f>
        <v>-</v>
      </c>
      <c r="AB313" s="54" t="str">
        <f>IF($X313="","",VLOOKUP($X313,Variable!$AC$3:$AH$100,5,0))</f>
        <v>-</v>
      </c>
      <c r="AC313" s="54" t="str">
        <f>IF($X313="","",VLOOKUP($X313,Variable!$AC$3:$AH$100,6,0))</f>
        <v>-</v>
      </c>
      <c r="AD313" s="109" t="s">
        <v>42</v>
      </c>
      <c r="AE313" s="54" t="str">
        <f t="shared" si="77"/>
        <v>กสป-ค.</v>
      </c>
      <c r="AF313" s="54" t="str">
        <f t="shared" si="78"/>
        <v>-</v>
      </c>
      <c r="AG313" s="54" t="str">
        <f t="shared" si="79"/>
        <v>กสป-ค.</v>
      </c>
      <c r="AH313" s="54" t="str">
        <f t="shared" si="80"/>
        <v>-</v>
      </c>
      <c r="AI313" s="54" t="str">
        <f t="shared" si="81"/>
        <v>อปฟ.</v>
      </c>
      <c r="AJ313" s="66" t="s">
        <v>42</v>
      </c>
      <c r="AK313" s="54" t="str">
        <f t="shared" si="82"/>
        <v>กสป-ค.</v>
      </c>
      <c r="AL313" s="54" t="str">
        <f t="shared" si="83"/>
        <v>-</v>
      </c>
      <c r="AM313" s="54" t="str">
        <f t="shared" si="84"/>
        <v>กสป-ค.</v>
      </c>
      <c r="AN313" s="54" t="str">
        <f t="shared" si="85"/>
        <v>-</v>
      </c>
      <c r="AO313" s="54" t="str">
        <f t="shared" si="86"/>
        <v>อปฟ.</v>
      </c>
      <c r="AP313" s="67"/>
      <c r="AQ313" s="68">
        <f t="shared" ca="1" si="87"/>
        <v>10.693150684931506</v>
      </c>
      <c r="AR313" s="64"/>
      <c r="AS313" s="75"/>
      <c r="AT313" s="64"/>
      <c r="AY313" s="71"/>
      <c r="BC313" s="72"/>
      <c r="BD313" s="72"/>
      <c r="BE313" s="72"/>
      <c r="BL313" s="51"/>
      <c r="BM313" s="51"/>
      <c r="CB313" s="73"/>
      <c r="CC313" s="10"/>
      <c r="CE313" s="10"/>
      <c r="CF313" s="10"/>
      <c r="CK313" s="74" t="s">
        <v>1720</v>
      </c>
      <c r="CQ313" s="71"/>
    </row>
    <row r="314" spans="2:95" s="70" customFormat="1" ht="24" customHeight="1">
      <c r="B314" s="54">
        <v>308</v>
      </c>
      <c r="C314" s="55" t="s">
        <v>19</v>
      </c>
      <c r="D314" s="56" t="s">
        <v>1155</v>
      </c>
      <c r="E314" s="56" t="s">
        <v>1261</v>
      </c>
      <c r="F314" s="57" t="str">
        <f t="shared" si="88"/>
        <v>HL - VIP-247-00002</v>
      </c>
      <c r="G314" s="58" t="s">
        <v>1262</v>
      </c>
      <c r="H314" s="57" t="s">
        <v>1266</v>
      </c>
      <c r="I314" s="57" t="s">
        <v>279</v>
      </c>
      <c r="J314" s="57" t="s">
        <v>1264</v>
      </c>
      <c r="K314" s="59" t="s">
        <v>1265</v>
      </c>
      <c r="L314" s="60"/>
      <c r="M314" s="61"/>
      <c r="N314" s="62"/>
      <c r="O314" s="62"/>
      <c r="P314" s="63"/>
      <c r="Q314" s="64"/>
      <c r="R314" s="63"/>
      <c r="S314" s="62"/>
      <c r="T314" s="64">
        <v>37528</v>
      </c>
      <c r="U314" s="62"/>
      <c r="V314" s="66"/>
      <c r="W314" s="64">
        <v>37528</v>
      </c>
      <c r="X314" s="66" t="s">
        <v>14</v>
      </c>
      <c r="Y314" s="54" t="str">
        <f>IF($X314="","",VLOOKUP($X314,Variable!$AC$3:$AH$100,2,0))</f>
        <v>-</v>
      </c>
      <c r="Z314" s="54" t="str">
        <f>IF($X314="","",VLOOKUP($X314,Variable!$AC$3:$AH$100,3,0))</f>
        <v>-</v>
      </c>
      <c r="AA314" s="54" t="str">
        <f>IF($X314="","",VLOOKUP($X314,Variable!$AC$3:$AH$100,4,0))</f>
        <v>-</v>
      </c>
      <c r="AB314" s="54" t="str">
        <f>IF($X314="","",VLOOKUP($X314,Variable!$AC$3:$AH$100,5,0))</f>
        <v>-</v>
      </c>
      <c r="AC314" s="54" t="str">
        <f>IF($X314="","",VLOOKUP($X314,Variable!$AC$3:$AH$100,6,0))</f>
        <v>-</v>
      </c>
      <c r="AD314" s="109" t="s">
        <v>42</v>
      </c>
      <c r="AE314" s="54" t="str">
        <f t="shared" si="77"/>
        <v>กสป-ค.</v>
      </c>
      <c r="AF314" s="54" t="str">
        <f t="shared" si="78"/>
        <v>-</v>
      </c>
      <c r="AG314" s="54" t="str">
        <f t="shared" si="79"/>
        <v>กสป-ค.</v>
      </c>
      <c r="AH314" s="54" t="str">
        <f t="shared" si="80"/>
        <v>-</v>
      </c>
      <c r="AI314" s="54" t="str">
        <f t="shared" si="81"/>
        <v>อปฟ.</v>
      </c>
      <c r="AJ314" s="66" t="s">
        <v>42</v>
      </c>
      <c r="AK314" s="54" t="str">
        <f t="shared" si="82"/>
        <v>กสป-ค.</v>
      </c>
      <c r="AL314" s="54" t="str">
        <f t="shared" si="83"/>
        <v>-</v>
      </c>
      <c r="AM314" s="54" t="str">
        <f t="shared" si="84"/>
        <v>กสป-ค.</v>
      </c>
      <c r="AN314" s="54" t="str">
        <f t="shared" si="85"/>
        <v>-</v>
      </c>
      <c r="AO314" s="54" t="str">
        <f t="shared" si="86"/>
        <v>อปฟ.</v>
      </c>
      <c r="AP314" s="67"/>
      <c r="AQ314" s="68">
        <f t="shared" ca="1" si="87"/>
        <v>10.693150684931506</v>
      </c>
      <c r="AR314" s="64"/>
      <c r="AS314" s="75"/>
      <c r="AT314" s="64"/>
      <c r="AY314" s="71"/>
      <c r="BC314" s="72"/>
      <c r="BD314" s="72"/>
      <c r="BE314" s="72"/>
      <c r="BL314" s="51"/>
      <c r="BM314" s="51"/>
      <c r="BY314" s="10"/>
      <c r="CB314" s="73"/>
      <c r="CC314" s="10"/>
      <c r="CE314" s="10"/>
      <c r="CF314" s="10"/>
      <c r="CK314" s="74" t="s">
        <v>1721</v>
      </c>
      <c r="CQ314" s="71"/>
    </row>
    <row r="315" spans="2:95" s="70" customFormat="1" ht="24" customHeight="1">
      <c r="B315" s="54">
        <v>309</v>
      </c>
      <c r="C315" s="55" t="s">
        <v>19</v>
      </c>
      <c r="D315" s="56" t="s">
        <v>1155</v>
      </c>
      <c r="E315" s="56" t="s">
        <v>1261</v>
      </c>
      <c r="F315" s="57" t="str">
        <f t="shared" si="88"/>
        <v>HL - VIP-247-00003</v>
      </c>
      <c r="G315" s="58" t="s">
        <v>1262</v>
      </c>
      <c r="H315" s="57" t="s">
        <v>1267</v>
      </c>
      <c r="I315" s="57" t="s">
        <v>279</v>
      </c>
      <c r="J315" s="57" t="s">
        <v>1264</v>
      </c>
      <c r="K315" s="59" t="s">
        <v>1265</v>
      </c>
      <c r="L315" s="60"/>
      <c r="M315" s="61"/>
      <c r="N315" s="62"/>
      <c r="O315" s="62"/>
      <c r="P315" s="63"/>
      <c r="Q315" s="64"/>
      <c r="R315" s="63"/>
      <c r="S315" s="62"/>
      <c r="T315" s="64">
        <v>37528</v>
      </c>
      <c r="U315" s="62"/>
      <c r="V315" s="66"/>
      <c r="W315" s="64">
        <v>37528</v>
      </c>
      <c r="X315" s="66" t="s">
        <v>14</v>
      </c>
      <c r="Y315" s="54" t="str">
        <f>IF($X315="","",VLOOKUP($X315,Variable!$AC$3:$AH$100,2,0))</f>
        <v>-</v>
      </c>
      <c r="Z315" s="54" t="str">
        <f>IF($X315="","",VLOOKUP($X315,Variable!$AC$3:$AH$100,3,0))</f>
        <v>-</v>
      </c>
      <c r="AA315" s="54" t="str">
        <f>IF($X315="","",VLOOKUP($X315,Variable!$AC$3:$AH$100,4,0))</f>
        <v>-</v>
      </c>
      <c r="AB315" s="54" t="str">
        <f>IF($X315="","",VLOOKUP($X315,Variable!$AC$3:$AH$100,5,0))</f>
        <v>-</v>
      </c>
      <c r="AC315" s="54" t="str">
        <f>IF($X315="","",VLOOKUP($X315,Variable!$AC$3:$AH$100,6,0))</f>
        <v>-</v>
      </c>
      <c r="AD315" s="109" t="s">
        <v>42</v>
      </c>
      <c r="AE315" s="54" t="str">
        <f t="shared" si="77"/>
        <v>กสป-ค.</v>
      </c>
      <c r="AF315" s="54" t="str">
        <f t="shared" si="78"/>
        <v>-</v>
      </c>
      <c r="AG315" s="54" t="str">
        <f t="shared" si="79"/>
        <v>กสป-ค.</v>
      </c>
      <c r="AH315" s="54" t="str">
        <f t="shared" si="80"/>
        <v>-</v>
      </c>
      <c r="AI315" s="54" t="str">
        <f t="shared" si="81"/>
        <v>อปฟ.</v>
      </c>
      <c r="AJ315" s="66" t="s">
        <v>42</v>
      </c>
      <c r="AK315" s="54" t="str">
        <f t="shared" si="82"/>
        <v>กสป-ค.</v>
      </c>
      <c r="AL315" s="54" t="str">
        <f t="shared" si="83"/>
        <v>-</v>
      </c>
      <c r="AM315" s="54" t="str">
        <f t="shared" si="84"/>
        <v>กสป-ค.</v>
      </c>
      <c r="AN315" s="54" t="str">
        <f t="shared" si="85"/>
        <v>-</v>
      </c>
      <c r="AO315" s="54" t="str">
        <f t="shared" si="86"/>
        <v>อปฟ.</v>
      </c>
      <c r="AP315" s="67"/>
      <c r="AQ315" s="68">
        <f t="shared" ca="1" si="87"/>
        <v>10.693150684931506</v>
      </c>
      <c r="AR315" s="64"/>
      <c r="AS315" s="75"/>
      <c r="AT315" s="64"/>
      <c r="AY315" s="71"/>
      <c r="BC315" s="72"/>
      <c r="BD315" s="72"/>
      <c r="BE315" s="72"/>
      <c r="BL315" s="51"/>
      <c r="BM315" s="51"/>
      <c r="BY315" s="10"/>
      <c r="CA315" s="15"/>
      <c r="CB315" s="73"/>
      <c r="CC315" s="10"/>
      <c r="CE315" s="10"/>
      <c r="CF315" s="10"/>
      <c r="CK315" s="74" t="s">
        <v>1722</v>
      </c>
      <c r="CQ315" s="71"/>
    </row>
    <row r="316" spans="2:95" s="70" customFormat="1" ht="24" customHeight="1">
      <c r="B316" s="54">
        <v>310</v>
      </c>
      <c r="C316" s="55" t="s">
        <v>19</v>
      </c>
      <c r="D316" s="56" t="s">
        <v>1155</v>
      </c>
      <c r="E316" s="56" t="s">
        <v>1261</v>
      </c>
      <c r="F316" s="57" t="str">
        <f t="shared" si="88"/>
        <v>HL - VIP-247-00004</v>
      </c>
      <c r="G316" s="58" t="s">
        <v>1262</v>
      </c>
      <c r="H316" s="57" t="s">
        <v>1268</v>
      </c>
      <c r="I316" s="57" t="s">
        <v>279</v>
      </c>
      <c r="J316" s="57" t="s">
        <v>1264</v>
      </c>
      <c r="K316" s="59" t="s">
        <v>1265</v>
      </c>
      <c r="L316" s="60"/>
      <c r="M316" s="61"/>
      <c r="N316" s="62"/>
      <c r="O316" s="62"/>
      <c r="P316" s="63"/>
      <c r="Q316" s="64"/>
      <c r="R316" s="63"/>
      <c r="S316" s="62"/>
      <c r="T316" s="64">
        <v>37528</v>
      </c>
      <c r="U316" s="62"/>
      <c r="V316" s="66"/>
      <c r="W316" s="64">
        <v>37528</v>
      </c>
      <c r="X316" s="66" t="s">
        <v>14</v>
      </c>
      <c r="Y316" s="54" t="str">
        <f>IF($X316="","",VLOOKUP($X316,Variable!$AC$3:$AH$100,2,0))</f>
        <v>-</v>
      </c>
      <c r="Z316" s="54" t="str">
        <f>IF($X316="","",VLOOKUP($X316,Variable!$AC$3:$AH$100,3,0))</f>
        <v>-</v>
      </c>
      <c r="AA316" s="54" t="str">
        <f>IF($X316="","",VLOOKUP($X316,Variable!$AC$3:$AH$100,4,0))</f>
        <v>-</v>
      </c>
      <c r="AB316" s="54" t="str">
        <f>IF($X316="","",VLOOKUP($X316,Variable!$AC$3:$AH$100,5,0))</f>
        <v>-</v>
      </c>
      <c r="AC316" s="54" t="str">
        <f>IF($X316="","",VLOOKUP($X316,Variable!$AC$3:$AH$100,6,0))</f>
        <v>-</v>
      </c>
      <c r="AD316" s="109" t="s">
        <v>42</v>
      </c>
      <c r="AE316" s="54" t="str">
        <f t="shared" si="77"/>
        <v>กสป-ค.</v>
      </c>
      <c r="AF316" s="54" t="str">
        <f t="shared" si="78"/>
        <v>-</v>
      </c>
      <c r="AG316" s="54" t="str">
        <f t="shared" si="79"/>
        <v>กสป-ค.</v>
      </c>
      <c r="AH316" s="54" t="str">
        <f t="shared" si="80"/>
        <v>-</v>
      </c>
      <c r="AI316" s="54" t="str">
        <f t="shared" si="81"/>
        <v>อปฟ.</v>
      </c>
      <c r="AJ316" s="66" t="s">
        <v>42</v>
      </c>
      <c r="AK316" s="54" t="str">
        <f t="shared" si="82"/>
        <v>กสป-ค.</v>
      </c>
      <c r="AL316" s="54" t="str">
        <f t="shared" si="83"/>
        <v>-</v>
      </c>
      <c r="AM316" s="54" t="str">
        <f t="shared" si="84"/>
        <v>กสป-ค.</v>
      </c>
      <c r="AN316" s="54" t="str">
        <f t="shared" si="85"/>
        <v>-</v>
      </c>
      <c r="AO316" s="54" t="str">
        <f t="shared" si="86"/>
        <v>อปฟ.</v>
      </c>
      <c r="AP316" s="67"/>
      <c r="AQ316" s="68">
        <f t="shared" ca="1" si="87"/>
        <v>10.693150684931506</v>
      </c>
      <c r="AR316" s="64"/>
      <c r="AS316" s="75"/>
      <c r="AT316" s="64"/>
      <c r="AY316" s="71"/>
      <c r="BC316" s="72"/>
      <c r="BD316" s="72"/>
      <c r="BE316" s="72"/>
      <c r="BL316" s="51"/>
      <c r="BM316" s="51"/>
      <c r="BY316" s="10"/>
      <c r="CB316" s="73"/>
      <c r="CC316" s="10"/>
      <c r="CE316" s="10"/>
      <c r="CF316" s="10"/>
      <c r="CK316" s="74" t="s">
        <v>1723</v>
      </c>
      <c r="CQ316" s="71"/>
    </row>
    <row r="317" spans="2:95" s="70" customFormat="1" ht="24" customHeight="1">
      <c r="B317" s="54">
        <v>311</v>
      </c>
      <c r="C317" s="55" t="s">
        <v>19</v>
      </c>
      <c r="D317" s="56" t="s">
        <v>1155</v>
      </c>
      <c r="E317" s="56" t="s">
        <v>1261</v>
      </c>
      <c r="F317" s="57" t="str">
        <f t="shared" si="88"/>
        <v>HL - VIP-247-00005</v>
      </c>
      <c r="G317" s="58" t="s">
        <v>1262</v>
      </c>
      <c r="H317" s="57" t="s">
        <v>1269</v>
      </c>
      <c r="I317" s="57" t="s">
        <v>279</v>
      </c>
      <c r="J317" s="57" t="s">
        <v>1264</v>
      </c>
      <c r="K317" s="59" t="s">
        <v>1265</v>
      </c>
      <c r="L317" s="60"/>
      <c r="M317" s="61"/>
      <c r="N317" s="62"/>
      <c r="O317" s="62"/>
      <c r="P317" s="63"/>
      <c r="Q317" s="64"/>
      <c r="R317" s="63"/>
      <c r="S317" s="62"/>
      <c r="T317" s="64">
        <v>37528</v>
      </c>
      <c r="U317" s="62"/>
      <c r="V317" s="66"/>
      <c r="W317" s="64">
        <v>37528</v>
      </c>
      <c r="X317" s="66" t="s">
        <v>14</v>
      </c>
      <c r="Y317" s="54" t="str">
        <f>IF($X317="","",VLOOKUP($X317,Variable!$AC$3:$AH$100,2,0))</f>
        <v>-</v>
      </c>
      <c r="Z317" s="54" t="str">
        <f>IF($X317="","",VLOOKUP($X317,Variable!$AC$3:$AH$100,3,0))</f>
        <v>-</v>
      </c>
      <c r="AA317" s="54" t="str">
        <f>IF($X317="","",VLOOKUP($X317,Variable!$AC$3:$AH$100,4,0))</f>
        <v>-</v>
      </c>
      <c r="AB317" s="54" t="str">
        <f>IF($X317="","",VLOOKUP($X317,Variable!$AC$3:$AH$100,5,0))</f>
        <v>-</v>
      </c>
      <c r="AC317" s="54" t="str">
        <f>IF($X317="","",VLOOKUP($X317,Variable!$AC$3:$AH$100,6,0))</f>
        <v>-</v>
      </c>
      <c r="AD317" s="109" t="s">
        <v>42</v>
      </c>
      <c r="AE317" s="54" t="str">
        <f t="shared" si="77"/>
        <v>กสป-ค.</v>
      </c>
      <c r="AF317" s="54" t="str">
        <f t="shared" si="78"/>
        <v>-</v>
      </c>
      <c r="AG317" s="54" t="str">
        <f t="shared" si="79"/>
        <v>กสป-ค.</v>
      </c>
      <c r="AH317" s="54" t="str">
        <f t="shared" si="80"/>
        <v>-</v>
      </c>
      <c r="AI317" s="54" t="str">
        <f t="shared" si="81"/>
        <v>อปฟ.</v>
      </c>
      <c r="AJ317" s="66" t="s">
        <v>42</v>
      </c>
      <c r="AK317" s="54" t="str">
        <f t="shared" si="82"/>
        <v>กสป-ค.</v>
      </c>
      <c r="AL317" s="54" t="str">
        <f t="shared" si="83"/>
        <v>-</v>
      </c>
      <c r="AM317" s="54" t="str">
        <f t="shared" si="84"/>
        <v>กสป-ค.</v>
      </c>
      <c r="AN317" s="54" t="str">
        <f t="shared" si="85"/>
        <v>-</v>
      </c>
      <c r="AO317" s="54" t="str">
        <f t="shared" si="86"/>
        <v>อปฟ.</v>
      </c>
      <c r="AP317" s="67"/>
      <c r="AQ317" s="68">
        <f t="shared" ca="1" si="87"/>
        <v>10.693150684931506</v>
      </c>
      <c r="AR317" s="64"/>
      <c r="AS317" s="75"/>
      <c r="AT317" s="64"/>
      <c r="AY317" s="71"/>
      <c r="BC317" s="72"/>
      <c r="BD317" s="72"/>
      <c r="BE317" s="72"/>
      <c r="BL317" s="51"/>
      <c r="BM317" s="51"/>
      <c r="BY317" s="10"/>
      <c r="CB317" s="73"/>
      <c r="CC317" s="10"/>
      <c r="CE317" s="10"/>
      <c r="CF317" s="10"/>
      <c r="CK317" s="74" t="s">
        <v>1724</v>
      </c>
      <c r="CQ317" s="71"/>
    </row>
    <row r="318" spans="2:95" s="70" customFormat="1" ht="24" customHeight="1">
      <c r="B318" s="54">
        <v>312</v>
      </c>
      <c r="C318" s="55" t="s">
        <v>19</v>
      </c>
      <c r="D318" s="56" t="s">
        <v>1155</v>
      </c>
      <c r="E318" s="56" t="s">
        <v>1261</v>
      </c>
      <c r="F318" s="57" t="str">
        <f t="shared" si="88"/>
        <v>HL - VIP-247-00006</v>
      </c>
      <c r="G318" s="58" t="s">
        <v>1262</v>
      </c>
      <c r="H318" s="57" t="s">
        <v>1270</v>
      </c>
      <c r="I318" s="57" t="s">
        <v>279</v>
      </c>
      <c r="J318" s="57" t="s">
        <v>1264</v>
      </c>
      <c r="K318" s="59" t="s">
        <v>1265</v>
      </c>
      <c r="L318" s="60"/>
      <c r="M318" s="61"/>
      <c r="N318" s="62"/>
      <c r="O318" s="62"/>
      <c r="P318" s="63"/>
      <c r="Q318" s="64"/>
      <c r="R318" s="63"/>
      <c r="S318" s="62"/>
      <c r="T318" s="64">
        <v>37528</v>
      </c>
      <c r="U318" s="62"/>
      <c r="V318" s="66"/>
      <c r="W318" s="64">
        <v>37528</v>
      </c>
      <c r="X318" s="66" t="s">
        <v>14</v>
      </c>
      <c r="Y318" s="54" t="str">
        <f>IF($X318="","",VLOOKUP($X318,Variable!$AC$3:$AH$100,2,0))</f>
        <v>-</v>
      </c>
      <c r="Z318" s="54" t="str">
        <f>IF($X318="","",VLOOKUP($X318,Variable!$AC$3:$AH$100,3,0))</f>
        <v>-</v>
      </c>
      <c r="AA318" s="54" t="str">
        <f>IF($X318="","",VLOOKUP($X318,Variable!$AC$3:$AH$100,4,0))</f>
        <v>-</v>
      </c>
      <c r="AB318" s="54" t="str">
        <f>IF($X318="","",VLOOKUP($X318,Variable!$AC$3:$AH$100,5,0))</f>
        <v>-</v>
      </c>
      <c r="AC318" s="54" t="str">
        <f>IF($X318="","",VLOOKUP($X318,Variable!$AC$3:$AH$100,6,0))</f>
        <v>-</v>
      </c>
      <c r="AD318" s="109" t="s">
        <v>42</v>
      </c>
      <c r="AE318" s="54" t="str">
        <f t="shared" si="77"/>
        <v>กสป-ค.</v>
      </c>
      <c r="AF318" s="54" t="str">
        <f t="shared" si="78"/>
        <v>-</v>
      </c>
      <c r="AG318" s="54" t="str">
        <f t="shared" si="79"/>
        <v>กสป-ค.</v>
      </c>
      <c r="AH318" s="54" t="str">
        <f t="shared" si="80"/>
        <v>-</v>
      </c>
      <c r="AI318" s="54" t="str">
        <f t="shared" si="81"/>
        <v>อปฟ.</v>
      </c>
      <c r="AJ318" s="66" t="s">
        <v>42</v>
      </c>
      <c r="AK318" s="54" t="str">
        <f t="shared" si="82"/>
        <v>กสป-ค.</v>
      </c>
      <c r="AL318" s="54" t="str">
        <f t="shared" si="83"/>
        <v>-</v>
      </c>
      <c r="AM318" s="54" t="str">
        <f t="shared" si="84"/>
        <v>กสป-ค.</v>
      </c>
      <c r="AN318" s="54" t="str">
        <f t="shared" si="85"/>
        <v>-</v>
      </c>
      <c r="AO318" s="54" t="str">
        <f t="shared" si="86"/>
        <v>อปฟ.</v>
      </c>
      <c r="AP318" s="67"/>
      <c r="AQ318" s="68">
        <f t="shared" ca="1" si="87"/>
        <v>10.693150684931506</v>
      </c>
      <c r="AR318" s="64"/>
      <c r="AS318" s="75"/>
      <c r="AT318" s="64"/>
      <c r="AY318" s="71"/>
      <c r="BC318" s="72"/>
      <c r="BD318" s="72"/>
      <c r="BE318" s="72"/>
      <c r="BL318" s="51"/>
      <c r="BM318" s="51"/>
      <c r="BY318" s="10"/>
      <c r="CB318" s="73"/>
      <c r="CC318" s="10"/>
      <c r="CE318" s="10"/>
      <c r="CF318" s="10"/>
      <c r="CK318" s="74" t="s">
        <v>1725</v>
      </c>
      <c r="CQ318" s="71"/>
    </row>
    <row r="319" spans="2:95" s="70" customFormat="1" ht="24" customHeight="1">
      <c r="B319" s="54">
        <v>313</v>
      </c>
      <c r="C319" s="55" t="s">
        <v>19</v>
      </c>
      <c r="D319" s="56" t="s">
        <v>1155</v>
      </c>
      <c r="E319" s="56" t="s">
        <v>1261</v>
      </c>
      <c r="F319" s="57" t="str">
        <f t="shared" si="88"/>
        <v>HL - VIP-247-00007</v>
      </c>
      <c r="G319" s="58" t="s">
        <v>1262</v>
      </c>
      <c r="H319" s="57" t="s">
        <v>1271</v>
      </c>
      <c r="I319" s="57" t="s">
        <v>279</v>
      </c>
      <c r="J319" s="57" t="s">
        <v>1264</v>
      </c>
      <c r="K319" s="59" t="s">
        <v>1265</v>
      </c>
      <c r="L319" s="60"/>
      <c r="M319" s="61"/>
      <c r="N319" s="62"/>
      <c r="O319" s="62"/>
      <c r="P319" s="63"/>
      <c r="Q319" s="64"/>
      <c r="R319" s="63"/>
      <c r="S319" s="62"/>
      <c r="T319" s="64">
        <v>37528</v>
      </c>
      <c r="U319" s="62"/>
      <c r="V319" s="66"/>
      <c r="W319" s="64">
        <v>37528</v>
      </c>
      <c r="X319" s="66" t="s">
        <v>14</v>
      </c>
      <c r="Y319" s="54" t="str">
        <f>IF($X319="","",VLOOKUP($X319,Variable!$AC$3:$AH$100,2,0))</f>
        <v>-</v>
      </c>
      <c r="Z319" s="54" t="str">
        <f>IF($X319="","",VLOOKUP($X319,Variable!$AC$3:$AH$100,3,0))</f>
        <v>-</v>
      </c>
      <c r="AA319" s="54" t="str">
        <f>IF($X319="","",VLOOKUP($X319,Variable!$AC$3:$AH$100,4,0))</f>
        <v>-</v>
      </c>
      <c r="AB319" s="54" t="str">
        <f>IF($X319="","",VLOOKUP($X319,Variable!$AC$3:$AH$100,5,0))</f>
        <v>-</v>
      </c>
      <c r="AC319" s="54" t="str">
        <f>IF($X319="","",VLOOKUP($X319,Variable!$AC$3:$AH$100,6,0))</f>
        <v>-</v>
      </c>
      <c r="AD319" s="109" t="s">
        <v>42</v>
      </c>
      <c r="AE319" s="54" t="str">
        <f t="shared" si="77"/>
        <v>กสป-ค.</v>
      </c>
      <c r="AF319" s="54" t="str">
        <f t="shared" si="78"/>
        <v>-</v>
      </c>
      <c r="AG319" s="54" t="str">
        <f t="shared" si="79"/>
        <v>กสป-ค.</v>
      </c>
      <c r="AH319" s="54" t="str">
        <f t="shared" si="80"/>
        <v>-</v>
      </c>
      <c r="AI319" s="54" t="str">
        <f t="shared" si="81"/>
        <v>อปฟ.</v>
      </c>
      <c r="AJ319" s="66" t="s">
        <v>42</v>
      </c>
      <c r="AK319" s="54" t="str">
        <f t="shared" si="82"/>
        <v>กสป-ค.</v>
      </c>
      <c r="AL319" s="54" t="str">
        <f t="shared" si="83"/>
        <v>-</v>
      </c>
      <c r="AM319" s="54" t="str">
        <f t="shared" si="84"/>
        <v>กสป-ค.</v>
      </c>
      <c r="AN319" s="54" t="str">
        <f t="shared" si="85"/>
        <v>-</v>
      </c>
      <c r="AO319" s="54" t="str">
        <f t="shared" si="86"/>
        <v>อปฟ.</v>
      </c>
      <c r="AP319" s="67"/>
      <c r="AQ319" s="68">
        <f t="shared" ca="1" si="87"/>
        <v>10.693150684931506</v>
      </c>
      <c r="AR319" s="64"/>
      <c r="AS319" s="75"/>
      <c r="AT319" s="64"/>
      <c r="AY319" s="71"/>
      <c r="BC319" s="72"/>
      <c r="BD319" s="72"/>
      <c r="BE319" s="72"/>
      <c r="BL319" s="51"/>
      <c r="BM319" s="51"/>
      <c r="CB319" s="73"/>
      <c r="CC319" s="10"/>
      <c r="CE319" s="10"/>
      <c r="CF319" s="10"/>
      <c r="CK319" s="10" t="s">
        <v>1726</v>
      </c>
      <c r="CQ319" s="71"/>
    </row>
    <row r="320" spans="2:95" s="70" customFormat="1" ht="24" customHeight="1">
      <c r="B320" s="54">
        <v>314</v>
      </c>
      <c r="C320" s="55" t="s">
        <v>19</v>
      </c>
      <c r="D320" s="56" t="s">
        <v>1155</v>
      </c>
      <c r="E320" s="56" t="s">
        <v>1261</v>
      </c>
      <c r="F320" s="57" t="str">
        <f t="shared" si="88"/>
        <v>HL - VIP-247-00008</v>
      </c>
      <c r="G320" s="58" t="s">
        <v>1262</v>
      </c>
      <c r="H320" s="57" t="s">
        <v>1272</v>
      </c>
      <c r="I320" s="57" t="s">
        <v>279</v>
      </c>
      <c r="J320" s="57" t="s">
        <v>1264</v>
      </c>
      <c r="K320" s="59" t="s">
        <v>1265</v>
      </c>
      <c r="L320" s="60"/>
      <c r="M320" s="61"/>
      <c r="N320" s="62"/>
      <c r="O320" s="62"/>
      <c r="P320" s="63"/>
      <c r="Q320" s="64"/>
      <c r="R320" s="63"/>
      <c r="S320" s="62"/>
      <c r="T320" s="64">
        <v>37528</v>
      </c>
      <c r="U320" s="62"/>
      <c r="V320" s="66"/>
      <c r="W320" s="64">
        <v>37528</v>
      </c>
      <c r="X320" s="66" t="s">
        <v>14</v>
      </c>
      <c r="Y320" s="54" t="str">
        <f>IF($X320="","",VLOOKUP($X320,Variable!$AC$3:$AH$100,2,0))</f>
        <v>-</v>
      </c>
      <c r="Z320" s="54" t="str">
        <f>IF($X320="","",VLOOKUP($X320,Variable!$AC$3:$AH$100,3,0))</f>
        <v>-</v>
      </c>
      <c r="AA320" s="54" t="str">
        <f>IF($X320="","",VLOOKUP($X320,Variable!$AC$3:$AH$100,4,0))</f>
        <v>-</v>
      </c>
      <c r="AB320" s="54" t="str">
        <f>IF($X320="","",VLOOKUP($X320,Variable!$AC$3:$AH$100,5,0))</f>
        <v>-</v>
      </c>
      <c r="AC320" s="54" t="str">
        <f>IF($X320="","",VLOOKUP($X320,Variable!$AC$3:$AH$100,6,0))</f>
        <v>-</v>
      </c>
      <c r="AD320" s="109" t="s">
        <v>42</v>
      </c>
      <c r="AE320" s="54" t="str">
        <f t="shared" si="77"/>
        <v>กสป-ค.</v>
      </c>
      <c r="AF320" s="54" t="str">
        <f t="shared" si="78"/>
        <v>-</v>
      </c>
      <c r="AG320" s="54" t="str">
        <f t="shared" si="79"/>
        <v>กสป-ค.</v>
      </c>
      <c r="AH320" s="54" t="str">
        <f t="shared" si="80"/>
        <v>-</v>
      </c>
      <c r="AI320" s="54" t="str">
        <f t="shared" si="81"/>
        <v>อปฟ.</v>
      </c>
      <c r="AJ320" s="66" t="s">
        <v>42</v>
      </c>
      <c r="AK320" s="54" t="str">
        <f t="shared" si="82"/>
        <v>กสป-ค.</v>
      </c>
      <c r="AL320" s="54" t="str">
        <f t="shared" si="83"/>
        <v>-</v>
      </c>
      <c r="AM320" s="54" t="str">
        <f t="shared" si="84"/>
        <v>กสป-ค.</v>
      </c>
      <c r="AN320" s="54" t="str">
        <f t="shared" si="85"/>
        <v>-</v>
      </c>
      <c r="AO320" s="54" t="str">
        <f t="shared" si="86"/>
        <v>อปฟ.</v>
      </c>
      <c r="AP320" s="67"/>
      <c r="AQ320" s="68">
        <f t="shared" ca="1" si="87"/>
        <v>10.693150684931506</v>
      </c>
      <c r="AR320" s="64"/>
      <c r="AS320" s="75"/>
      <c r="AT320" s="64"/>
      <c r="AY320" s="71"/>
      <c r="BC320" s="72"/>
      <c r="BD320" s="72"/>
      <c r="BE320" s="72"/>
      <c r="BL320" s="51"/>
      <c r="BM320" s="51"/>
      <c r="BY320" s="10"/>
      <c r="CB320" s="73"/>
      <c r="CC320" s="10"/>
      <c r="CE320" s="10"/>
      <c r="CF320" s="10"/>
      <c r="CK320" s="74" t="s">
        <v>1727</v>
      </c>
      <c r="CQ320" s="71"/>
    </row>
    <row r="321" spans="2:95" s="70" customFormat="1" ht="24" customHeight="1">
      <c r="B321" s="54">
        <v>315</v>
      </c>
      <c r="C321" s="55" t="s">
        <v>19</v>
      </c>
      <c r="D321" s="56" t="s">
        <v>1155</v>
      </c>
      <c r="E321" s="56" t="s">
        <v>1261</v>
      </c>
      <c r="F321" s="57" t="str">
        <f t="shared" si="88"/>
        <v>HL - VIP-247-00009</v>
      </c>
      <c r="G321" s="58" t="s">
        <v>1262</v>
      </c>
      <c r="H321" s="57" t="s">
        <v>1273</v>
      </c>
      <c r="I321" s="57" t="s">
        <v>279</v>
      </c>
      <c r="J321" s="57" t="s">
        <v>1264</v>
      </c>
      <c r="K321" s="59" t="s">
        <v>1265</v>
      </c>
      <c r="L321" s="60"/>
      <c r="M321" s="61"/>
      <c r="N321" s="62"/>
      <c r="O321" s="62"/>
      <c r="P321" s="63"/>
      <c r="Q321" s="64"/>
      <c r="R321" s="63"/>
      <c r="S321" s="62"/>
      <c r="T321" s="64">
        <v>37528</v>
      </c>
      <c r="U321" s="62"/>
      <c r="V321" s="66"/>
      <c r="W321" s="64">
        <v>37528</v>
      </c>
      <c r="X321" s="66" t="s">
        <v>14</v>
      </c>
      <c r="Y321" s="54" t="str">
        <f>IF($X321="","",VLOOKUP($X321,Variable!$AC$3:$AH$100,2,0))</f>
        <v>-</v>
      </c>
      <c r="Z321" s="54" t="str">
        <f>IF($X321="","",VLOOKUP($X321,Variable!$AC$3:$AH$100,3,0))</f>
        <v>-</v>
      </c>
      <c r="AA321" s="54" t="str">
        <f>IF($X321="","",VLOOKUP($X321,Variable!$AC$3:$AH$100,4,0))</f>
        <v>-</v>
      </c>
      <c r="AB321" s="54" t="str">
        <f>IF($X321="","",VLOOKUP($X321,Variable!$AC$3:$AH$100,5,0))</f>
        <v>-</v>
      </c>
      <c r="AC321" s="54" t="str">
        <f>IF($X321="","",VLOOKUP($X321,Variable!$AC$3:$AH$100,6,0))</f>
        <v>-</v>
      </c>
      <c r="AD321" s="109" t="s">
        <v>42</v>
      </c>
      <c r="AE321" s="54" t="str">
        <f t="shared" si="77"/>
        <v>กสป-ค.</v>
      </c>
      <c r="AF321" s="54" t="str">
        <f t="shared" si="78"/>
        <v>-</v>
      </c>
      <c r="AG321" s="54" t="str">
        <f t="shared" si="79"/>
        <v>กสป-ค.</v>
      </c>
      <c r="AH321" s="54" t="str">
        <f t="shared" si="80"/>
        <v>-</v>
      </c>
      <c r="AI321" s="54" t="str">
        <f t="shared" si="81"/>
        <v>อปฟ.</v>
      </c>
      <c r="AJ321" s="66" t="s">
        <v>42</v>
      </c>
      <c r="AK321" s="54" t="str">
        <f t="shared" si="82"/>
        <v>กสป-ค.</v>
      </c>
      <c r="AL321" s="54" t="str">
        <f t="shared" si="83"/>
        <v>-</v>
      </c>
      <c r="AM321" s="54" t="str">
        <f t="shared" si="84"/>
        <v>กสป-ค.</v>
      </c>
      <c r="AN321" s="54" t="str">
        <f t="shared" si="85"/>
        <v>-</v>
      </c>
      <c r="AO321" s="54" t="str">
        <f t="shared" si="86"/>
        <v>อปฟ.</v>
      </c>
      <c r="AP321" s="67"/>
      <c r="AQ321" s="68">
        <f t="shared" ca="1" si="87"/>
        <v>10.693150684931506</v>
      </c>
      <c r="AR321" s="64"/>
      <c r="AS321" s="75"/>
      <c r="AT321" s="64"/>
      <c r="AY321" s="71"/>
      <c r="BC321" s="72"/>
      <c r="BD321" s="72"/>
      <c r="BE321" s="72"/>
      <c r="BL321" s="51"/>
      <c r="BM321" s="51"/>
      <c r="BY321" s="10"/>
      <c r="CB321" s="73"/>
      <c r="CC321" s="10"/>
      <c r="CE321" s="10"/>
      <c r="CF321" s="10"/>
      <c r="CK321" s="74" t="s">
        <v>1728</v>
      </c>
      <c r="CQ321" s="71"/>
    </row>
    <row r="322" spans="2:95" s="70" customFormat="1" ht="24" customHeight="1">
      <c r="B322" s="54">
        <v>316</v>
      </c>
      <c r="C322" s="55" t="s">
        <v>19</v>
      </c>
      <c r="D322" s="56" t="s">
        <v>1155</v>
      </c>
      <c r="E322" s="56" t="s">
        <v>1261</v>
      </c>
      <c r="F322" s="57" t="str">
        <f t="shared" si="88"/>
        <v>HL - VIP-247-00010</v>
      </c>
      <c r="G322" s="58" t="s">
        <v>1262</v>
      </c>
      <c r="H322" s="57" t="s">
        <v>1274</v>
      </c>
      <c r="I322" s="57" t="s">
        <v>279</v>
      </c>
      <c r="J322" s="57" t="s">
        <v>1264</v>
      </c>
      <c r="K322" s="59" t="s">
        <v>1265</v>
      </c>
      <c r="L322" s="60"/>
      <c r="M322" s="61"/>
      <c r="N322" s="62"/>
      <c r="O322" s="62"/>
      <c r="P322" s="63"/>
      <c r="Q322" s="64"/>
      <c r="R322" s="63"/>
      <c r="S322" s="62"/>
      <c r="T322" s="64">
        <v>37528</v>
      </c>
      <c r="U322" s="62"/>
      <c r="V322" s="66"/>
      <c r="W322" s="64">
        <v>37528</v>
      </c>
      <c r="X322" s="66" t="s">
        <v>14</v>
      </c>
      <c r="Y322" s="54" t="str">
        <f>IF($X322="","",VLOOKUP($X322,Variable!$AC$3:$AH$100,2,0))</f>
        <v>-</v>
      </c>
      <c r="Z322" s="54" t="str">
        <f>IF($X322="","",VLOOKUP($X322,Variable!$AC$3:$AH$100,3,0))</f>
        <v>-</v>
      </c>
      <c r="AA322" s="54" t="str">
        <f>IF($X322="","",VLOOKUP($X322,Variable!$AC$3:$AH$100,4,0))</f>
        <v>-</v>
      </c>
      <c r="AB322" s="54" t="str">
        <f>IF($X322="","",VLOOKUP($X322,Variable!$AC$3:$AH$100,5,0))</f>
        <v>-</v>
      </c>
      <c r="AC322" s="54" t="str">
        <f>IF($X322="","",VLOOKUP($X322,Variable!$AC$3:$AH$100,6,0))</f>
        <v>-</v>
      </c>
      <c r="AD322" s="109" t="s">
        <v>42</v>
      </c>
      <c r="AE322" s="54" t="str">
        <f t="shared" si="77"/>
        <v>กสป-ค.</v>
      </c>
      <c r="AF322" s="54" t="str">
        <f t="shared" si="78"/>
        <v>-</v>
      </c>
      <c r="AG322" s="54" t="str">
        <f t="shared" si="79"/>
        <v>กสป-ค.</v>
      </c>
      <c r="AH322" s="54" t="str">
        <f t="shared" si="80"/>
        <v>-</v>
      </c>
      <c r="AI322" s="54" t="str">
        <f t="shared" si="81"/>
        <v>อปฟ.</v>
      </c>
      <c r="AJ322" s="66" t="s">
        <v>42</v>
      </c>
      <c r="AK322" s="54" t="str">
        <f t="shared" si="82"/>
        <v>กสป-ค.</v>
      </c>
      <c r="AL322" s="54" t="str">
        <f t="shared" si="83"/>
        <v>-</v>
      </c>
      <c r="AM322" s="54" t="str">
        <f t="shared" si="84"/>
        <v>กสป-ค.</v>
      </c>
      <c r="AN322" s="54" t="str">
        <f t="shared" si="85"/>
        <v>-</v>
      </c>
      <c r="AO322" s="54" t="str">
        <f t="shared" si="86"/>
        <v>อปฟ.</v>
      </c>
      <c r="AP322" s="67"/>
      <c r="AQ322" s="68">
        <f t="shared" ca="1" si="87"/>
        <v>10.693150684931506</v>
      </c>
      <c r="AR322" s="64"/>
      <c r="AS322" s="75"/>
      <c r="AT322" s="64"/>
      <c r="AY322" s="71"/>
      <c r="BC322" s="72"/>
      <c r="BD322" s="72"/>
      <c r="BE322" s="72"/>
      <c r="BL322" s="51"/>
      <c r="BM322" s="51"/>
      <c r="BY322" s="10"/>
      <c r="CB322" s="73"/>
      <c r="CC322" s="10"/>
      <c r="CE322" s="10"/>
      <c r="CF322" s="10"/>
      <c r="CK322" s="74" t="s">
        <v>1729</v>
      </c>
      <c r="CQ322" s="71"/>
    </row>
    <row r="323" spans="2:95" s="70" customFormat="1" ht="24" customHeight="1">
      <c r="B323" s="54">
        <v>317</v>
      </c>
      <c r="C323" s="55" t="s">
        <v>19</v>
      </c>
      <c r="D323" s="56" t="s">
        <v>1155</v>
      </c>
      <c r="E323" s="56" t="s">
        <v>1261</v>
      </c>
      <c r="F323" s="57" t="str">
        <f t="shared" si="88"/>
        <v>HL - VIP-247-00017</v>
      </c>
      <c r="G323" s="58" t="s">
        <v>1262</v>
      </c>
      <c r="H323" s="57" t="s">
        <v>1275</v>
      </c>
      <c r="I323" s="57" t="s">
        <v>279</v>
      </c>
      <c r="J323" s="57" t="s">
        <v>1264</v>
      </c>
      <c r="K323" s="59" t="s">
        <v>1265</v>
      </c>
      <c r="L323" s="60"/>
      <c r="M323" s="61"/>
      <c r="N323" s="62"/>
      <c r="O323" s="62"/>
      <c r="P323" s="63"/>
      <c r="Q323" s="64"/>
      <c r="R323" s="63"/>
      <c r="S323" s="62"/>
      <c r="T323" s="64">
        <v>37528</v>
      </c>
      <c r="U323" s="62"/>
      <c r="V323" s="66"/>
      <c r="W323" s="64">
        <v>37528</v>
      </c>
      <c r="X323" s="66" t="s">
        <v>14</v>
      </c>
      <c r="Y323" s="54" t="str">
        <f>IF($X323="","",VLOOKUP($X323,Variable!$AC$3:$AH$100,2,0))</f>
        <v>-</v>
      </c>
      <c r="Z323" s="54" t="str">
        <f>IF($X323="","",VLOOKUP($X323,Variable!$AC$3:$AH$100,3,0))</f>
        <v>-</v>
      </c>
      <c r="AA323" s="54" t="str">
        <f>IF($X323="","",VLOOKUP($X323,Variable!$AC$3:$AH$100,4,0))</f>
        <v>-</v>
      </c>
      <c r="AB323" s="54" t="str">
        <f>IF($X323="","",VLOOKUP($X323,Variable!$AC$3:$AH$100,5,0))</f>
        <v>-</v>
      </c>
      <c r="AC323" s="54" t="str">
        <f>IF($X323="","",VLOOKUP($X323,Variable!$AC$3:$AH$100,6,0))</f>
        <v>-</v>
      </c>
      <c r="AD323" s="109" t="s">
        <v>42</v>
      </c>
      <c r="AE323" s="54" t="str">
        <f t="shared" si="77"/>
        <v>กสป-ค.</v>
      </c>
      <c r="AF323" s="54" t="str">
        <f t="shared" si="78"/>
        <v>-</v>
      </c>
      <c r="AG323" s="54" t="str">
        <f t="shared" si="79"/>
        <v>กสป-ค.</v>
      </c>
      <c r="AH323" s="54" t="str">
        <f t="shared" si="80"/>
        <v>-</v>
      </c>
      <c r="AI323" s="54" t="str">
        <f t="shared" si="81"/>
        <v>อปฟ.</v>
      </c>
      <c r="AJ323" s="66" t="s">
        <v>42</v>
      </c>
      <c r="AK323" s="54" t="str">
        <f t="shared" si="82"/>
        <v>กสป-ค.</v>
      </c>
      <c r="AL323" s="54" t="str">
        <f t="shared" si="83"/>
        <v>-</v>
      </c>
      <c r="AM323" s="54" t="str">
        <f t="shared" si="84"/>
        <v>กสป-ค.</v>
      </c>
      <c r="AN323" s="54" t="str">
        <f t="shared" si="85"/>
        <v>-</v>
      </c>
      <c r="AO323" s="54" t="str">
        <f t="shared" si="86"/>
        <v>อปฟ.</v>
      </c>
      <c r="AP323" s="67"/>
      <c r="AQ323" s="68">
        <f t="shared" ca="1" si="87"/>
        <v>10.693150684931506</v>
      </c>
      <c r="AR323" s="64"/>
      <c r="AS323" s="75"/>
      <c r="AT323" s="64"/>
      <c r="AY323" s="71"/>
      <c r="BC323" s="72"/>
      <c r="BD323" s="72"/>
      <c r="BE323" s="72"/>
      <c r="BL323" s="51"/>
      <c r="BM323" s="51"/>
      <c r="BY323" s="10"/>
      <c r="CB323" s="73"/>
      <c r="CC323" s="10"/>
      <c r="CE323" s="10"/>
      <c r="CF323" s="10"/>
      <c r="CK323" s="74" t="s">
        <v>1730</v>
      </c>
      <c r="CQ323" s="71"/>
    </row>
    <row r="324" spans="2:95" s="70" customFormat="1" ht="24" customHeight="1">
      <c r="B324" s="54">
        <v>318</v>
      </c>
      <c r="C324" s="55" t="s">
        <v>19</v>
      </c>
      <c r="D324" s="56" t="s">
        <v>1276</v>
      </c>
      <c r="E324" s="56" t="s">
        <v>1277</v>
      </c>
      <c r="F324" s="57" t="str">
        <f t="shared" ref="F324:F387" si="89">"ECT - "&amp;H324</f>
        <v>ECT - CT200-00001</v>
      </c>
      <c r="G324" s="58" t="s">
        <v>1278</v>
      </c>
      <c r="H324" s="57" t="s">
        <v>1279</v>
      </c>
      <c r="I324" s="57" t="s">
        <v>279</v>
      </c>
      <c r="J324" s="57" t="s">
        <v>1280</v>
      </c>
      <c r="K324" s="59" t="s">
        <v>1281</v>
      </c>
      <c r="L324" s="60"/>
      <c r="M324" s="61"/>
      <c r="N324" s="62"/>
      <c r="O324" s="62"/>
      <c r="P324" s="63"/>
      <c r="Q324" s="64"/>
      <c r="R324" s="63"/>
      <c r="S324" s="62"/>
      <c r="T324" s="64">
        <v>37528</v>
      </c>
      <c r="U324" s="62"/>
      <c r="V324" s="66"/>
      <c r="W324" s="64">
        <v>37528</v>
      </c>
      <c r="X324" s="66" t="s">
        <v>14</v>
      </c>
      <c r="Y324" s="54" t="str">
        <f>IF($X324="","",VLOOKUP($X324,Variable!$AC$3:$AH$100,2,0))</f>
        <v>-</v>
      </c>
      <c r="Z324" s="54" t="str">
        <f>IF($X324="","",VLOOKUP($X324,Variable!$AC$3:$AH$100,3,0))</f>
        <v>-</v>
      </c>
      <c r="AA324" s="54" t="str">
        <f>IF($X324="","",VLOOKUP($X324,Variable!$AC$3:$AH$100,4,0))</f>
        <v>-</v>
      </c>
      <c r="AB324" s="54" t="str">
        <f>IF($X324="","",VLOOKUP($X324,Variable!$AC$3:$AH$100,5,0))</f>
        <v>-</v>
      </c>
      <c r="AC324" s="54" t="str">
        <f>IF($X324="","",VLOOKUP($X324,Variable!$AC$3:$AH$100,6,0))</f>
        <v>-</v>
      </c>
      <c r="AD324" s="109" t="s">
        <v>42</v>
      </c>
      <c r="AE324" s="54" t="str">
        <f t="shared" si="77"/>
        <v>กสป-ค.</v>
      </c>
      <c r="AF324" s="54" t="str">
        <f t="shared" si="78"/>
        <v>-</v>
      </c>
      <c r="AG324" s="54" t="str">
        <f t="shared" si="79"/>
        <v>กสป-ค.</v>
      </c>
      <c r="AH324" s="54" t="str">
        <f t="shared" si="80"/>
        <v>-</v>
      </c>
      <c r="AI324" s="54" t="str">
        <f t="shared" si="81"/>
        <v>อปฟ.</v>
      </c>
      <c r="AJ324" s="66" t="s">
        <v>42</v>
      </c>
      <c r="AK324" s="54" t="str">
        <f t="shared" si="82"/>
        <v>กสป-ค.</v>
      </c>
      <c r="AL324" s="54" t="str">
        <f t="shared" si="83"/>
        <v>-</v>
      </c>
      <c r="AM324" s="54" t="str">
        <f t="shared" si="84"/>
        <v>กสป-ค.</v>
      </c>
      <c r="AN324" s="54" t="str">
        <f t="shared" si="85"/>
        <v>-</v>
      </c>
      <c r="AO324" s="54" t="str">
        <f t="shared" si="86"/>
        <v>อปฟ.</v>
      </c>
      <c r="AP324" s="67"/>
      <c r="AQ324" s="68">
        <f t="shared" ca="1" si="87"/>
        <v>10.693150684931506</v>
      </c>
      <c r="AR324" s="64"/>
      <c r="AS324" s="75"/>
      <c r="AT324" s="64"/>
      <c r="AY324" s="71"/>
      <c r="BC324" s="72"/>
      <c r="BD324" s="72"/>
      <c r="BE324" s="72"/>
      <c r="BL324" s="51"/>
      <c r="BM324" s="51"/>
      <c r="BY324" s="10"/>
      <c r="CB324" s="73"/>
      <c r="CC324" s="10"/>
      <c r="CE324" s="10"/>
      <c r="CF324" s="10"/>
      <c r="CK324" s="74" t="s">
        <v>1731</v>
      </c>
      <c r="CQ324" s="71"/>
    </row>
    <row r="325" spans="2:95" s="70" customFormat="1" ht="24" customHeight="1">
      <c r="B325" s="54">
        <v>319</v>
      </c>
      <c r="C325" s="55" t="s">
        <v>19</v>
      </c>
      <c r="D325" s="56" t="s">
        <v>1276</v>
      </c>
      <c r="E325" s="56" t="s">
        <v>1277</v>
      </c>
      <c r="F325" s="57" t="str">
        <f t="shared" si="89"/>
        <v>ECT - CT200-00002</v>
      </c>
      <c r="G325" s="58" t="s">
        <v>1278</v>
      </c>
      <c r="H325" s="57" t="s">
        <v>1282</v>
      </c>
      <c r="I325" s="57" t="s">
        <v>279</v>
      </c>
      <c r="J325" s="57" t="s">
        <v>1280</v>
      </c>
      <c r="K325" s="59" t="s">
        <v>1281</v>
      </c>
      <c r="L325" s="60"/>
      <c r="M325" s="61"/>
      <c r="N325" s="62"/>
      <c r="O325" s="62"/>
      <c r="P325" s="63"/>
      <c r="Q325" s="64"/>
      <c r="R325" s="63"/>
      <c r="S325" s="62"/>
      <c r="T325" s="64">
        <v>37528</v>
      </c>
      <c r="U325" s="62"/>
      <c r="V325" s="66"/>
      <c r="W325" s="64">
        <v>37528</v>
      </c>
      <c r="X325" s="66" t="s">
        <v>14</v>
      </c>
      <c r="Y325" s="54" t="str">
        <f>IF($X325="","",VLOOKUP($X325,Variable!$AC$3:$AH$100,2,0))</f>
        <v>-</v>
      </c>
      <c r="Z325" s="54" t="str">
        <f>IF($X325="","",VLOOKUP($X325,Variable!$AC$3:$AH$100,3,0))</f>
        <v>-</v>
      </c>
      <c r="AA325" s="54" t="str">
        <f>IF($X325="","",VLOOKUP($X325,Variable!$AC$3:$AH$100,4,0))</f>
        <v>-</v>
      </c>
      <c r="AB325" s="54" t="str">
        <f>IF($X325="","",VLOOKUP($X325,Variable!$AC$3:$AH$100,5,0))</f>
        <v>-</v>
      </c>
      <c r="AC325" s="54" t="str">
        <f>IF($X325="","",VLOOKUP($X325,Variable!$AC$3:$AH$100,6,0))</f>
        <v>-</v>
      </c>
      <c r="AD325" s="109" t="s">
        <v>42</v>
      </c>
      <c r="AE325" s="54" t="str">
        <f t="shared" si="77"/>
        <v>กสป-ค.</v>
      </c>
      <c r="AF325" s="54" t="str">
        <f t="shared" si="78"/>
        <v>-</v>
      </c>
      <c r="AG325" s="54" t="str">
        <f t="shared" si="79"/>
        <v>กสป-ค.</v>
      </c>
      <c r="AH325" s="54" t="str">
        <f t="shared" si="80"/>
        <v>-</v>
      </c>
      <c r="AI325" s="54" t="str">
        <f t="shared" si="81"/>
        <v>อปฟ.</v>
      </c>
      <c r="AJ325" s="66" t="s">
        <v>42</v>
      </c>
      <c r="AK325" s="54" t="str">
        <f t="shared" si="82"/>
        <v>กสป-ค.</v>
      </c>
      <c r="AL325" s="54" t="str">
        <f t="shared" si="83"/>
        <v>-</v>
      </c>
      <c r="AM325" s="54" t="str">
        <f t="shared" si="84"/>
        <v>กสป-ค.</v>
      </c>
      <c r="AN325" s="54" t="str">
        <f t="shared" si="85"/>
        <v>-</v>
      </c>
      <c r="AO325" s="54" t="str">
        <f t="shared" si="86"/>
        <v>อปฟ.</v>
      </c>
      <c r="AP325" s="67"/>
      <c r="AQ325" s="68">
        <f t="shared" ca="1" si="87"/>
        <v>10.693150684931506</v>
      </c>
      <c r="AR325" s="64"/>
      <c r="AS325" s="75"/>
      <c r="AT325" s="64"/>
      <c r="AY325" s="71"/>
      <c r="BC325" s="72"/>
      <c r="BD325" s="72"/>
      <c r="BE325" s="72"/>
      <c r="BL325" s="51"/>
      <c r="BM325" s="51"/>
      <c r="BY325" s="10"/>
      <c r="CB325" s="73"/>
      <c r="CC325" s="10"/>
      <c r="CE325" s="10"/>
      <c r="CF325" s="10"/>
      <c r="CK325" s="74" t="s">
        <v>1732</v>
      </c>
      <c r="CQ325" s="71"/>
    </row>
    <row r="326" spans="2:95" s="70" customFormat="1" ht="24" customHeight="1">
      <c r="B326" s="54">
        <v>320</v>
      </c>
      <c r="C326" s="55" t="s">
        <v>19</v>
      </c>
      <c r="D326" s="56" t="s">
        <v>1276</v>
      </c>
      <c r="E326" s="56" t="s">
        <v>1277</v>
      </c>
      <c r="F326" s="57" t="str">
        <f t="shared" si="89"/>
        <v>ECT - CT200-00003</v>
      </c>
      <c r="G326" s="58" t="s">
        <v>1278</v>
      </c>
      <c r="H326" s="57" t="s">
        <v>1283</v>
      </c>
      <c r="I326" s="57" t="s">
        <v>279</v>
      </c>
      <c r="J326" s="57" t="s">
        <v>1280</v>
      </c>
      <c r="K326" s="59" t="s">
        <v>1281</v>
      </c>
      <c r="L326" s="60"/>
      <c r="M326" s="61"/>
      <c r="N326" s="62"/>
      <c r="O326" s="62"/>
      <c r="P326" s="63"/>
      <c r="Q326" s="64"/>
      <c r="R326" s="63"/>
      <c r="S326" s="62"/>
      <c r="T326" s="64">
        <v>37528</v>
      </c>
      <c r="U326" s="62"/>
      <c r="V326" s="66"/>
      <c r="W326" s="64">
        <v>37528</v>
      </c>
      <c r="X326" s="66" t="s">
        <v>14</v>
      </c>
      <c r="Y326" s="54" t="str">
        <f>IF($X326="","",VLOOKUP($X326,Variable!$AC$3:$AH$100,2,0))</f>
        <v>-</v>
      </c>
      <c r="Z326" s="54" t="str">
        <f>IF($X326="","",VLOOKUP($X326,Variable!$AC$3:$AH$100,3,0))</f>
        <v>-</v>
      </c>
      <c r="AA326" s="54" t="str">
        <f>IF($X326="","",VLOOKUP($X326,Variable!$AC$3:$AH$100,4,0))</f>
        <v>-</v>
      </c>
      <c r="AB326" s="54" t="str">
        <f>IF($X326="","",VLOOKUP($X326,Variable!$AC$3:$AH$100,5,0))</f>
        <v>-</v>
      </c>
      <c r="AC326" s="54" t="str">
        <f>IF($X326="","",VLOOKUP($X326,Variable!$AC$3:$AH$100,6,0))</f>
        <v>-</v>
      </c>
      <c r="AD326" s="109" t="s">
        <v>42</v>
      </c>
      <c r="AE326" s="54" t="str">
        <f t="shared" si="77"/>
        <v>กสป-ค.</v>
      </c>
      <c r="AF326" s="54" t="str">
        <f t="shared" si="78"/>
        <v>-</v>
      </c>
      <c r="AG326" s="54" t="str">
        <f t="shared" si="79"/>
        <v>กสป-ค.</v>
      </c>
      <c r="AH326" s="54" t="str">
        <f t="shared" si="80"/>
        <v>-</v>
      </c>
      <c r="AI326" s="54" t="str">
        <f t="shared" si="81"/>
        <v>อปฟ.</v>
      </c>
      <c r="AJ326" s="66" t="s">
        <v>42</v>
      </c>
      <c r="AK326" s="54" t="str">
        <f t="shared" si="82"/>
        <v>กสป-ค.</v>
      </c>
      <c r="AL326" s="54" t="str">
        <f t="shared" si="83"/>
        <v>-</v>
      </c>
      <c r="AM326" s="54" t="str">
        <f t="shared" si="84"/>
        <v>กสป-ค.</v>
      </c>
      <c r="AN326" s="54" t="str">
        <f t="shared" si="85"/>
        <v>-</v>
      </c>
      <c r="AO326" s="54" t="str">
        <f t="shared" si="86"/>
        <v>อปฟ.</v>
      </c>
      <c r="AP326" s="67"/>
      <c r="AQ326" s="68">
        <f t="shared" ca="1" si="87"/>
        <v>10.693150684931506</v>
      </c>
      <c r="AR326" s="64"/>
      <c r="AS326" s="75"/>
      <c r="AT326" s="64"/>
      <c r="AY326" s="71"/>
      <c r="BC326" s="72"/>
      <c r="BD326" s="72"/>
      <c r="BE326" s="72"/>
      <c r="BL326" s="51"/>
      <c r="BM326" s="51"/>
      <c r="BY326" s="10"/>
      <c r="CB326" s="73"/>
      <c r="CC326" s="10"/>
      <c r="CE326" s="10"/>
      <c r="CF326" s="10"/>
      <c r="CK326" s="74" t="s">
        <v>1733</v>
      </c>
      <c r="CQ326" s="71"/>
    </row>
    <row r="327" spans="2:95" s="70" customFormat="1" ht="24" customHeight="1">
      <c r="B327" s="54">
        <v>321</v>
      </c>
      <c r="C327" s="55" t="s">
        <v>19</v>
      </c>
      <c r="D327" s="56" t="s">
        <v>1276</v>
      </c>
      <c r="E327" s="56" t="s">
        <v>1277</v>
      </c>
      <c r="F327" s="57" t="str">
        <f t="shared" si="89"/>
        <v>ECT - CT200-00004</v>
      </c>
      <c r="G327" s="58" t="s">
        <v>1278</v>
      </c>
      <c r="H327" s="57" t="s">
        <v>1284</v>
      </c>
      <c r="I327" s="57" t="s">
        <v>279</v>
      </c>
      <c r="J327" s="57" t="s">
        <v>1280</v>
      </c>
      <c r="K327" s="59" t="s">
        <v>1281</v>
      </c>
      <c r="L327" s="60"/>
      <c r="M327" s="61"/>
      <c r="N327" s="62"/>
      <c r="O327" s="62"/>
      <c r="P327" s="63"/>
      <c r="Q327" s="64"/>
      <c r="R327" s="63"/>
      <c r="S327" s="62"/>
      <c r="T327" s="64">
        <v>37528</v>
      </c>
      <c r="U327" s="62"/>
      <c r="V327" s="66"/>
      <c r="W327" s="64">
        <v>37528</v>
      </c>
      <c r="X327" s="66" t="s">
        <v>14</v>
      </c>
      <c r="Y327" s="54" t="str">
        <f>IF($X327="","",VLOOKUP($X327,Variable!$AC$3:$AH$100,2,0))</f>
        <v>-</v>
      </c>
      <c r="Z327" s="54" t="str">
        <f>IF($X327="","",VLOOKUP($X327,Variable!$AC$3:$AH$100,3,0))</f>
        <v>-</v>
      </c>
      <c r="AA327" s="54" t="str">
        <f>IF($X327="","",VLOOKUP($X327,Variable!$AC$3:$AH$100,4,0))</f>
        <v>-</v>
      </c>
      <c r="AB327" s="54" t="str">
        <f>IF($X327="","",VLOOKUP($X327,Variable!$AC$3:$AH$100,5,0))</f>
        <v>-</v>
      </c>
      <c r="AC327" s="54" t="str">
        <f>IF($X327="","",VLOOKUP($X327,Variable!$AC$3:$AH$100,6,0))</f>
        <v>-</v>
      </c>
      <c r="AD327" s="109" t="s">
        <v>42</v>
      </c>
      <c r="AE327" s="54" t="str">
        <f t="shared" si="77"/>
        <v>กสป-ค.</v>
      </c>
      <c r="AF327" s="54" t="str">
        <f t="shared" si="78"/>
        <v>-</v>
      </c>
      <c r="AG327" s="54" t="str">
        <f t="shared" si="79"/>
        <v>กสป-ค.</v>
      </c>
      <c r="AH327" s="54" t="str">
        <f t="shared" si="80"/>
        <v>-</v>
      </c>
      <c r="AI327" s="54" t="str">
        <f t="shared" si="81"/>
        <v>อปฟ.</v>
      </c>
      <c r="AJ327" s="66" t="s">
        <v>42</v>
      </c>
      <c r="AK327" s="54" t="str">
        <f t="shared" si="82"/>
        <v>กสป-ค.</v>
      </c>
      <c r="AL327" s="54" t="str">
        <f t="shared" si="83"/>
        <v>-</v>
      </c>
      <c r="AM327" s="54" t="str">
        <f t="shared" si="84"/>
        <v>กสป-ค.</v>
      </c>
      <c r="AN327" s="54" t="str">
        <f t="shared" si="85"/>
        <v>-</v>
      </c>
      <c r="AO327" s="54" t="str">
        <f t="shared" si="86"/>
        <v>อปฟ.</v>
      </c>
      <c r="AP327" s="67"/>
      <c r="AQ327" s="68">
        <f t="shared" ca="1" si="87"/>
        <v>10.693150684931506</v>
      </c>
      <c r="AR327" s="64"/>
      <c r="AS327" s="75"/>
      <c r="AT327" s="64"/>
      <c r="AY327" s="71"/>
      <c r="BC327" s="72"/>
      <c r="BD327" s="72"/>
      <c r="BE327" s="72"/>
      <c r="BL327" s="51"/>
      <c r="BM327" s="51"/>
      <c r="BY327" s="10"/>
      <c r="CB327" s="73"/>
      <c r="CC327" s="10"/>
      <c r="CE327" s="10"/>
      <c r="CF327" s="10"/>
      <c r="CK327" s="74" t="s">
        <v>1734</v>
      </c>
      <c r="CQ327" s="71"/>
    </row>
    <row r="328" spans="2:95" s="70" customFormat="1" ht="24" customHeight="1">
      <c r="B328" s="54">
        <v>322</v>
      </c>
      <c r="C328" s="55" t="s">
        <v>19</v>
      </c>
      <c r="D328" s="56" t="s">
        <v>1276</v>
      </c>
      <c r="E328" s="56" t="s">
        <v>1277</v>
      </c>
      <c r="F328" s="57" t="str">
        <f t="shared" si="89"/>
        <v>ECT - CT200-00005</v>
      </c>
      <c r="G328" s="58" t="s">
        <v>1278</v>
      </c>
      <c r="H328" s="57" t="s">
        <v>1285</v>
      </c>
      <c r="I328" s="57" t="s">
        <v>279</v>
      </c>
      <c r="J328" s="57" t="s">
        <v>1280</v>
      </c>
      <c r="K328" s="59" t="s">
        <v>1281</v>
      </c>
      <c r="L328" s="60"/>
      <c r="M328" s="61"/>
      <c r="N328" s="62"/>
      <c r="O328" s="62"/>
      <c r="P328" s="63"/>
      <c r="Q328" s="64"/>
      <c r="R328" s="63"/>
      <c r="S328" s="62"/>
      <c r="T328" s="64">
        <v>37528</v>
      </c>
      <c r="U328" s="62"/>
      <c r="V328" s="66"/>
      <c r="W328" s="64">
        <v>37528</v>
      </c>
      <c r="X328" s="66" t="s">
        <v>14</v>
      </c>
      <c r="Y328" s="54" t="str">
        <f>IF($X328="","",VLOOKUP($X328,Variable!$AC$3:$AH$100,2,0))</f>
        <v>-</v>
      </c>
      <c r="Z328" s="54" t="str">
        <f>IF($X328="","",VLOOKUP($X328,Variable!$AC$3:$AH$100,3,0))</f>
        <v>-</v>
      </c>
      <c r="AA328" s="54" t="str">
        <f>IF($X328="","",VLOOKUP($X328,Variable!$AC$3:$AH$100,4,0))</f>
        <v>-</v>
      </c>
      <c r="AB328" s="54" t="str">
        <f>IF($X328="","",VLOOKUP($X328,Variable!$AC$3:$AH$100,5,0))</f>
        <v>-</v>
      </c>
      <c r="AC328" s="54" t="str">
        <f>IF($X328="","",VLOOKUP($X328,Variable!$AC$3:$AH$100,6,0))</f>
        <v>-</v>
      </c>
      <c r="AD328" s="109" t="s">
        <v>42</v>
      </c>
      <c r="AE328" s="54" t="str">
        <f t="shared" si="77"/>
        <v>กสป-ค.</v>
      </c>
      <c r="AF328" s="54" t="str">
        <f t="shared" si="78"/>
        <v>-</v>
      </c>
      <c r="AG328" s="54" t="str">
        <f t="shared" si="79"/>
        <v>กสป-ค.</v>
      </c>
      <c r="AH328" s="54" t="str">
        <f t="shared" si="80"/>
        <v>-</v>
      </c>
      <c r="AI328" s="54" t="str">
        <f t="shared" si="81"/>
        <v>อปฟ.</v>
      </c>
      <c r="AJ328" s="66" t="s">
        <v>42</v>
      </c>
      <c r="AK328" s="54" t="str">
        <f t="shared" si="82"/>
        <v>กสป-ค.</v>
      </c>
      <c r="AL328" s="54" t="str">
        <f t="shared" si="83"/>
        <v>-</v>
      </c>
      <c r="AM328" s="54" t="str">
        <f t="shared" si="84"/>
        <v>กสป-ค.</v>
      </c>
      <c r="AN328" s="54" t="str">
        <f t="shared" si="85"/>
        <v>-</v>
      </c>
      <c r="AO328" s="54" t="str">
        <f t="shared" si="86"/>
        <v>อปฟ.</v>
      </c>
      <c r="AP328" s="67"/>
      <c r="AQ328" s="68">
        <f t="shared" ca="1" si="87"/>
        <v>10.693150684931506</v>
      </c>
      <c r="AR328" s="64"/>
      <c r="AS328" s="75"/>
      <c r="AT328" s="64"/>
      <c r="AY328" s="71"/>
      <c r="BC328" s="72"/>
      <c r="BD328" s="72"/>
      <c r="BE328" s="72"/>
      <c r="BL328" s="51"/>
      <c r="BM328" s="51"/>
      <c r="CB328" s="73"/>
      <c r="CC328" s="10"/>
      <c r="CE328" s="10"/>
      <c r="CF328" s="10"/>
      <c r="CK328" s="74" t="s">
        <v>1735</v>
      </c>
      <c r="CQ328" s="71"/>
    </row>
    <row r="329" spans="2:95" s="70" customFormat="1" ht="24" customHeight="1">
      <c r="B329" s="54">
        <v>323</v>
      </c>
      <c r="C329" s="55" t="s">
        <v>19</v>
      </c>
      <c r="D329" s="56" t="s">
        <v>1276</v>
      </c>
      <c r="E329" s="56" t="s">
        <v>1277</v>
      </c>
      <c r="F329" s="57" t="str">
        <f t="shared" si="89"/>
        <v>ECT - CT200-00006</v>
      </c>
      <c r="G329" s="58" t="s">
        <v>1278</v>
      </c>
      <c r="H329" s="57" t="s">
        <v>1286</v>
      </c>
      <c r="I329" s="57" t="s">
        <v>279</v>
      </c>
      <c r="J329" s="57" t="s">
        <v>1280</v>
      </c>
      <c r="K329" s="59" t="s">
        <v>1281</v>
      </c>
      <c r="L329" s="60"/>
      <c r="M329" s="61"/>
      <c r="N329" s="62"/>
      <c r="O329" s="62"/>
      <c r="P329" s="63"/>
      <c r="Q329" s="64"/>
      <c r="R329" s="63"/>
      <c r="S329" s="62"/>
      <c r="T329" s="64">
        <v>37528</v>
      </c>
      <c r="U329" s="62"/>
      <c r="V329" s="66"/>
      <c r="W329" s="64">
        <v>37528</v>
      </c>
      <c r="X329" s="66" t="s">
        <v>14</v>
      </c>
      <c r="Y329" s="54" t="str">
        <f>IF($X329="","",VLOOKUP($X329,Variable!$AC$3:$AH$100,2,0))</f>
        <v>-</v>
      </c>
      <c r="Z329" s="54" t="str">
        <f>IF($X329="","",VLOOKUP($X329,Variable!$AC$3:$AH$100,3,0))</f>
        <v>-</v>
      </c>
      <c r="AA329" s="54" t="str">
        <f>IF($X329="","",VLOOKUP($X329,Variable!$AC$3:$AH$100,4,0))</f>
        <v>-</v>
      </c>
      <c r="AB329" s="54" t="str">
        <f>IF($X329="","",VLOOKUP($X329,Variable!$AC$3:$AH$100,5,0))</f>
        <v>-</v>
      </c>
      <c r="AC329" s="54" t="str">
        <f>IF($X329="","",VLOOKUP($X329,Variable!$AC$3:$AH$100,6,0))</f>
        <v>-</v>
      </c>
      <c r="AD329" s="109" t="s">
        <v>42</v>
      </c>
      <c r="AE329" s="54" t="str">
        <f t="shared" si="77"/>
        <v>กสป-ค.</v>
      </c>
      <c r="AF329" s="54" t="str">
        <f t="shared" si="78"/>
        <v>-</v>
      </c>
      <c r="AG329" s="54" t="str">
        <f t="shared" si="79"/>
        <v>กสป-ค.</v>
      </c>
      <c r="AH329" s="54" t="str">
        <f t="shared" si="80"/>
        <v>-</v>
      </c>
      <c r="AI329" s="54" t="str">
        <f t="shared" si="81"/>
        <v>อปฟ.</v>
      </c>
      <c r="AJ329" s="66" t="s">
        <v>42</v>
      </c>
      <c r="AK329" s="54" t="str">
        <f t="shared" si="82"/>
        <v>กสป-ค.</v>
      </c>
      <c r="AL329" s="54" t="str">
        <f t="shared" si="83"/>
        <v>-</v>
      </c>
      <c r="AM329" s="54" t="str">
        <f t="shared" si="84"/>
        <v>กสป-ค.</v>
      </c>
      <c r="AN329" s="54" t="str">
        <f t="shared" si="85"/>
        <v>-</v>
      </c>
      <c r="AO329" s="54" t="str">
        <f t="shared" si="86"/>
        <v>อปฟ.</v>
      </c>
      <c r="AP329" s="67"/>
      <c r="AQ329" s="68">
        <f t="shared" ca="1" si="87"/>
        <v>10.693150684931506</v>
      </c>
      <c r="AR329" s="64"/>
      <c r="AS329" s="75"/>
      <c r="AT329" s="64"/>
      <c r="AY329" s="71"/>
      <c r="BC329" s="72"/>
      <c r="BD329" s="72"/>
      <c r="BE329" s="72"/>
      <c r="BL329" s="51"/>
      <c r="BM329" s="51"/>
      <c r="BY329" s="10"/>
      <c r="CB329" s="73"/>
      <c r="CC329" s="10"/>
      <c r="CE329" s="10"/>
      <c r="CF329" s="10"/>
      <c r="CK329" s="74" t="s">
        <v>1736</v>
      </c>
      <c r="CQ329" s="71"/>
    </row>
    <row r="330" spans="2:95" s="70" customFormat="1" ht="24" customHeight="1">
      <c r="B330" s="54">
        <v>324</v>
      </c>
      <c r="C330" s="55" t="s">
        <v>19</v>
      </c>
      <c r="D330" s="56" t="s">
        <v>1276</v>
      </c>
      <c r="E330" s="56" t="s">
        <v>1277</v>
      </c>
      <c r="F330" s="57" t="str">
        <f t="shared" si="89"/>
        <v>ECT - CT200-00007</v>
      </c>
      <c r="G330" s="58" t="s">
        <v>1278</v>
      </c>
      <c r="H330" s="57" t="s">
        <v>1287</v>
      </c>
      <c r="I330" s="57" t="s">
        <v>279</v>
      </c>
      <c r="J330" s="57" t="s">
        <v>1280</v>
      </c>
      <c r="K330" s="59" t="s">
        <v>1281</v>
      </c>
      <c r="L330" s="60"/>
      <c r="M330" s="61"/>
      <c r="N330" s="62"/>
      <c r="O330" s="62"/>
      <c r="P330" s="63"/>
      <c r="Q330" s="64"/>
      <c r="R330" s="63"/>
      <c r="S330" s="62"/>
      <c r="T330" s="64">
        <v>37528</v>
      </c>
      <c r="U330" s="62"/>
      <c r="V330" s="66"/>
      <c r="W330" s="64">
        <v>37528</v>
      </c>
      <c r="X330" s="66" t="s">
        <v>14</v>
      </c>
      <c r="Y330" s="54" t="str">
        <f>IF($X330="","",VLOOKUP($X330,Variable!$AC$3:$AH$100,2,0))</f>
        <v>-</v>
      </c>
      <c r="Z330" s="54" t="str">
        <f>IF($X330="","",VLOOKUP($X330,Variable!$AC$3:$AH$100,3,0))</f>
        <v>-</v>
      </c>
      <c r="AA330" s="54" t="str">
        <f>IF($X330="","",VLOOKUP($X330,Variable!$AC$3:$AH$100,4,0))</f>
        <v>-</v>
      </c>
      <c r="AB330" s="54" t="str">
        <f>IF($X330="","",VLOOKUP($X330,Variable!$AC$3:$AH$100,5,0))</f>
        <v>-</v>
      </c>
      <c r="AC330" s="54" t="str">
        <f>IF($X330="","",VLOOKUP($X330,Variable!$AC$3:$AH$100,6,0))</f>
        <v>-</v>
      </c>
      <c r="AD330" s="109" t="s">
        <v>42</v>
      </c>
      <c r="AE330" s="54" t="str">
        <f t="shared" si="77"/>
        <v>กสป-ค.</v>
      </c>
      <c r="AF330" s="54" t="str">
        <f t="shared" si="78"/>
        <v>-</v>
      </c>
      <c r="AG330" s="54" t="str">
        <f t="shared" si="79"/>
        <v>กสป-ค.</v>
      </c>
      <c r="AH330" s="54" t="str">
        <f t="shared" si="80"/>
        <v>-</v>
      </c>
      <c r="AI330" s="54" t="str">
        <f t="shared" si="81"/>
        <v>อปฟ.</v>
      </c>
      <c r="AJ330" s="66" t="s">
        <v>42</v>
      </c>
      <c r="AK330" s="54" t="str">
        <f t="shared" si="82"/>
        <v>กสป-ค.</v>
      </c>
      <c r="AL330" s="54" t="str">
        <f t="shared" si="83"/>
        <v>-</v>
      </c>
      <c r="AM330" s="54" t="str">
        <f t="shared" si="84"/>
        <v>กสป-ค.</v>
      </c>
      <c r="AN330" s="54" t="str">
        <f t="shared" si="85"/>
        <v>-</v>
      </c>
      <c r="AO330" s="54" t="str">
        <f t="shared" si="86"/>
        <v>อปฟ.</v>
      </c>
      <c r="AP330" s="67"/>
      <c r="AQ330" s="68">
        <f t="shared" ca="1" si="87"/>
        <v>10.693150684931506</v>
      </c>
      <c r="AR330" s="64"/>
      <c r="AS330" s="75"/>
      <c r="AT330" s="64"/>
      <c r="AY330" s="71"/>
      <c r="BC330" s="72"/>
      <c r="BD330" s="72"/>
      <c r="BE330" s="72"/>
      <c r="BL330" s="51"/>
      <c r="BM330" s="51"/>
      <c r="BY330" s="10"/>
      <c r="CB330" s="73"/>
      <c r="CC330" s="10"/>
      <c r="CE330" s="10"/>
      <c r="CF330" s="10"/>
      <c r="CK330" s="74" t="s">
        <v>1737</v>
      </c>
      <c r="CQ330" s="71"/>
    </row>
    <row r="331" spans="2:95" s="70" customFormat="1" ht="24" customHeight="1">
      <c r="B331" s="54">
        <v>325</v>
      </c>
      <c r="C331" s="55" t="s">
        <v>19</v>
      </c>
      <c r="D331" s="56" t="s">
        <v>1276</v>
      </c>
      <c r="E331" s="56" t="s">
        <v>1277</v>
      </c>
      <c r="F331" s="57" t="str">
        <f t="shared" si="89"/>
        <v>ECT - CT200-00008</v>
      </c>
      <c r="G331" s="58" t="s">
        <v>1278</v>
      </c>
      <c r="H331" s="57" t="s">
        <v>1288</v>
      </c>
      <c r="I331" s="57" t="s">
        <v>279</v>
      </c>
      <c r="J331" s="57" t="s">
        <v>1280</v>
      </c>
      <c r="K331" s="59" t="s">
        <v>1281</v>
      </c>
      <c r="L331" s="60"/>
      <c r="M331" s="61"/>
      <c r="N331" s="62"/>
      <c r="O331" s="62"/>
      <c r="P331" s="63"/>
      <c r="Q331" s="64"/>
      <c r="R331" s="63"/>
      <c r="S331" s="62"/>
      <c r="T331" s="64">
        <v>37528</v>
      </c>
      <c r="U331" s="62"/>
      <c r="V331" s="66"/>
      <c r="W331" s="64">
        <v>37528</v>
      </c>
      <c r="X331" s="66" t="s">
        <v>14</v>
      </c>
      <c r="Y331" s="54" t="str">
        <f>IF($X331="","",VLOOKUP($X331,Variable!$AC$3:$AH$100,2,0))</f>
        <v>-</v>
      </c>
      <c r="Z331" s="54" t="str">
        <f>IF($X331="","",VLOOKUP($X331,Variable!$AC$3:$AH$100,3,0))</f>
        <v>-</v>
      </c>
      <c r="AA331" s="54" t="str">
        <f>IF($X331="","",VLOOKUP($X331,Variable!$AC$3:$AH$100,4,0))</f>
        <v>-</v>
      </c>
      <c r="AB331" s="54" t="str">
        <f>IF($X331="","",VLOOKUP($X331,Variable!$AC$3:$AH$100,5,0))</f>
        <v>-</v>
      </c>
      <c r="AC331" s="54" t="str">
        <f>IF($X331="","",VLOOKUP($X331,Variable!$AC$3:$AH$100,6,0))</f>
        <v>-</v>
      </c>
      <c r="AD331" s="109" t="s">
        <v>42</v>
      </c>
      <c r="AE331" s="54" t="str">
        <f t="shared" si="77"/>
        <v>กสป-ค.</v>
      </c>
      <c r="AF331" s="54" t="str">
        <f t="shared" si="78"/>
        <v>-</v>
      </c>
      <c r="AG331" s="54" t="str">
        <f t="shared" si="79"/>
        <v>กสป-ค.</v>
      </c>
      <c r="AH331" s="54" t="str">
        <f t="shared" si="80"/>
        <v>-</v>
      </c>
      <c r="AI331" s="54" t="str">
        <f t="shared" si="81"/>
        <v>อปฟ.</v>
      </c>
      <c r="AJ331" s="66" t="s">
        <v>42</v>
      </c>
      <c r="AK331" s="54" t="str">
        <f t="shared" si="82"/>
        <v>กสป-ค.</v>
      </c>
      <c r="AL331" s="54" t="str">
        <f t="shared" si="83"/>
        <v>-</v>
      </c>
      <c r="AM331" s="54" t="str">
        <f t="shared" si="84"/>
        <v>กสป-ค.</v>
      </c>
      <c r="AN331" s="54" t="str">
        <f t="shared" si="85"/>
        <v>-</v>
      </c>
      <c r="AO331" s="54" t="str">
        <f t="shared" si="86"/>
        <v>อปฟ.</v>
      </c>
      <c r="AP331" s="67"/>
      <c r="AQ331" s="68">
        <f t="shared" ca="1" si="87"/>
        <v>10.693150684931506</v>
      </c>
      <c r="AR331" s="64"/>
      <c r="AS331" s="75"/>
      <c r="AT331" s="64"/>
      <c r="AY331" s="71"/>
      <c r="BC331" s="72"/>
      <c r="BD331" s="72"/>
      <c r="BE331" s="72"/>
      <c r="BL331" s="51"/>
      <c r="BM331" s="51"/>
      <c r="CB331" s="73"/>
      <c r="CC331" s="10"/>
      <c r="CE331" s="10"/>
      <c r="CF331" s="10"/>
      <c r="CK331" s="74" t="s">
        <v>1738</v>
      </c>
      <c r="CQ331" s="71"/>
    </row>
    <row r="332" spans="2:95" s="70" customFormat="1" ht="24" customHeight="1">
      <c r="B332" s="54">
        <v>326</v>
      </c>
      <c r="C332" s="55" t="s">
        <v>19</v>
      </c>
      <c r="D332" s="56" t="s">
        <v>1276</v>
      </c>
      <c r="E332" s="56" t="s">
        <v>1277</v>
      </c>
      <c r="F332" s="57" t="str">
        <f t="shared" si="89"/>
        <v>ECT - CT200-00009</v>
      </c>
      <c r="G332" s="58" t="s">
        <v>1278</v>
      </c>
      <c r="H332" s="57" t="s">
        <v>1289</v>
      </c>
      <c r="I332" s="57" t="s">
        <v>279</v>
      </c>
      <c r="J332" s="57" t="s">
        <v>1280</v>
      </c>
      <c r="K332" s="59" t="s">
        <v>1281</v>
      </c>
      <c r="L332" s="60"/>
      <c r="M332" s="61"/>
      <c r="N332" s="62"/>
      <c r="O332" s="62"/>
      <c r="P332" s="63"/>
      <c r="Q332" s="64"/>
      <c r="R332" s="63"/>
      <c r="S332" s="62"/>
      <c r="T332" s="64">
        <v>37528</v>
      </c>
      <c r="U332" s="62"/>
      <c r="V332" s="66"/>
      <c r="W332" s="64">
        <v>37528</v>
      </c>
      <c r="X332" s="66" t="s">
        <v>14</v>
      </c>
      <c r="Y332" s="54" t="str">
        <f>IF($X332="","",VLOOKUP($X332,Variable!$AC$3:$AH$100,2,0))</f>
        <v>-</v>
      </c>
      <c r="Z332" s="54" t="str">
        <f>IF($X332="","",VLOOKUP($X332,Variable!$AC$3:$AH$100,3,0))</f>
        <v>-</v>
      </c>
      <c r="AA332" s="54" t="str">
        <f>IF($X332="","",VLOOKUP($X332,Variable!$AC$3:$AH$100,4,0))</f>
        <v>-</v>
      </c>
      <c r="AB332" s="54" t="str">
        <f>IF($X332="","",VLOOKUP($X332,Variable!$AC$3:$AH$100,5,0))</f>
        <v>-</v>
      </c>
      <c r="AC332" s="54" t="str">
        <f>IF($X332="","",VLOOKUP($X332,Variable!$AC$3:$AH$100,6,0))</f>
        <v>-</v>
      </c>
      <c r="AD332" s="109" t="s">
        <v>42</v>
      </c>
      <c r="AE332" s="54" t="str">
        <f t="shared" si="77"/>
        <v>กสป-ค.</v>
      </c>
      <c r="AF332" s="54" t="str">
        <f t="shared" si="78"/>
        <v>-</v>
      </c>
      <c r="AG332" s="54" t="str">
        <f t="shared" si="79"/>
        <v>กสป-ค.</v>
      </c>
      <c r="AH332" s="54" t="str">
        <f t="shared" si="80"/>
        <v>-</v>
      </c>
      <c r="AI332" s="54" t="str">
        <f t="shared" si="81"/>
        <v>อปฟ.</v>
      </c>
      <c r="AJ332" s="66" t="s">
        <v>42</v>
      </c>
      <c r="AK332" s="54" t="str">
        <f t="shared" si="82"/>
        <v>กสป-ค.</v>
      </c>
      <c r="AL332" s="54" t="str">
        <f t="shared" si="83"/>
        <v>-</v>
      </c>
      <c r="AM332" s="54" t="str">
        <f t="shared" si="84"/>
        <v>กสป-ค.</v>
      </c>
      <c r="AN332" s="54" t="str">
        <f t="shared" si="85"/>
        <v>-</v>
      </c>
      <c r="AO332" s="54" t="str">
        <f t="shared" si="86"/>
        <v>อปฟ.</v>
      </c>
      <c r="AP332" s="67"/>
      <c r="AQ332" s="68">
        <f t="shared" ca="1" si="87"/>
        <v>10.693150684931506</v>
      </c>
      <c r="AR332" s="64"/>
      <c r="AS332" s="75"/>
      <c r="AT332" s="64"/>
      <c r="AY332" s="71"/>
      <c r="BC332" s="72"/>
      <c r="BD332" s="72"/>
      <c r="BE332" s="72"/>
      <c r="BL332" s="51"/>
      <c r="BM332" s="51"/>
      <c r="CB332" s="73"/>
      <c r="CC332" s="10"/>
      <c r="CE332" s="10"/>
      <c r="CF332" s="10"/>
      <c r="CK332" s="74" t="s">
        <v>1739</v>
      </c>
      <c r="CQ332" s="71"/>
    </row>
    <row r="333" spans="2:95" s="70" customFormat="1" ht="24" customHeight="1">
      <c r="B333" s="54">
        <v>327</v>
      </c>
      <c r="C333" s="55" t="s">
        <v>19</v>
      </c>
      <c r="D333" s="56" t="s">
        <v>1276</v>
      </c>
      <c r="E333" s="56" t="s">
        <v>1277</v>
      </c>
      <c r="F333" s="57" t="str">
        <f t="shared" si="89"/>
        <v>ECT - CT200-00010</v>
      </c>
      <c r="G333" s="58" t="s">
        <v>1278</v>
      </c>
      <c r="H333" s="57" t="s">
        <v>1290</v>
      </c>
      <c r="I333" s="57" t="s">
        <v>279</v>
      </c>
      <c r="J333" s="57" t="s">
        <v>1280</v>
      </c>
      <c r="K333" s="59" t="s">
        <v>1281</v>
      </c>
      <c r="L333" s="60"/>
      <c r="M333" s="61"/>
      <c r="N333" s="62"/>
      <c r="O333" s="62"/>
      <c r="P333" s="63"/>
      <c r="Q333" s="64"/>
      <c r="R333" s="63"/>
      <c r="S333" s="62"/>
      <c r="T333" s="64">
        <v>37528</v>
      </c>
      <c r="U333" s="62"/>
      <c r="V333" s="66"/>
      <c r="W333" s="64">
        <v>37528</v>
      </c>
      <c r="X333" s="66" t="s">
        <v>14</v>
      </c>
      <c r="Y333" s="54" t="str">
        <f>IF($X333="","",VLOOKUP($X333,Variable!$AC$3:$AH$100,2,0))</f>
        <v>-</v>
      </c>
      <c r="Z333" s="54" t="str">
        <f>IF($X333="","",VLOOKUP($X333,Variable!$AC$3:$AH$100,3,0))</f>
        <v>-</v>
      </c>
      <c r="AA333" s="54" t="str">
        <f>IF($X333="","",VLOOKUP($X333,Variable!$AC$3:$AH$100,4,0))</f>
        <v>-</v>
      </c>
      <c r="AB333" s="54" t="str">
        <f>IF($X333="","",VLOOKUP($X333,Variable!$AC$3:$AH$100,5,0))</f>
        <v>-</v>
      </c>
      <c r="AC333" s="54" t="str">
        <f>IF($X333="","",VLOOKUP($X333,Variable!$AC$3:$AH$100,6,0))</f>
        <v>-</v>
      </c>
      <c r="AD333" s="109" t="s">
        <v>42</v>
      </c>
      <c r="AE333" s="54" t="str">
        <f t="shared" si="77"/>
        <v>กสป-ค.</v>
      </c>
      <c r="AF333" s="54" t="str">
        <f t="shared" si="78"/>
        <v>-</v>
      </c>
      <c r="AG333" s="54" t="str">
        <f t="shared" si="79"/>
        <v>กสป-ค.</v>
      </c>
      <c r="AH333" s="54" t="str">
        <f t="shared" si="80"/>
        <v>-</v>
      </c>
      <c r="AI333" s="54" t="str">
        <f t="shared" si="81"/>
        <v>อปฟ.</v>
      </c>
      <c r="AJ333" s="66" t="s">
        <v>42</v>
      </c>
      <c r="AK333" s="54" t="str">
        <f t="shared" si="82"/>
        <v>กสป-ค.</v>
      </c>
      <c r="AL333" s="54" t="str">
        <f t="shared" si="83"/>
        <v>-</v>
      </c>
      <c r="AM333" s="54" t="str">
        <f t="shared" si="84"/>
        <v>กสป-ค.</v>
      </c>
      <c r="AN333" s="54" t="str">
        <f t="shared" si="85"/>
        <v>-</v>
      </c>
      <c r="AO333" s="54" t="str">
        <f t="shared" si="86"/>
        <v>อปฟ.</v>
      </c>
      <c r="AP333" s="67"/>
      <c r="AQ333" s="68">
        <f t="shared" ca="1" si="87"/>
        <v>10.693150684931506</v>
      </c>
      <c r="AR333" s="64"/>
      <c r="AS333" s="75"/>
      <c r="AT333" s="64"/>
      <c r="AY333" s="71"/>
      <c r="BC333" s="72"/>
      <c r="BD333" s="72"/>
      <c r="BE333" s="72"/>
      <c r="BL333" s="51"/>
      <c r="BM333" s="51"/>
      <c r="CB333" s="73"/>
      <c r="CC333" s="10"/>
      <c r="CE333" s="10"/>
      <c r="CF333" s="10"/>
      <c r="CK333" s="74" t="s">
        <v>1740</v>
      </c>
      <c r="CQ333" s="71"/>
    </row>
    <row r="334" spans="2:95" s="70" customFormat="1" ht="24" customHeight="1">
      <c r="B334" s="54">
        <v>328</v>
      </c>
      <c r="C334" s="55" t="s">
        <v>19</v>
      </c>
      <c r="D334" s="56" t="s">
        <v>1276</v>
      </c>
      <c r="E334" s="56" t="s">
        <v>1277</v>
      </c>
      <c r="F334" s="57" t="str">
        <f t="shared" si="89"/>
        <v>ECT - CT200-00011</v>
      </c>
      <c r="G334" s="58" t="s">
        <v>1278</v>
      </c>
      <c r="H334" s="57" t="s">
        <v>1291</v>
      </c>
      <c r="I334" s="57" t="s">
        <v>279</v>
      </c>
      <c r="J334" s="57" t="s">
        <v>1280</v>
      </c>
      <c r="K334" s="59" t="s">
        <v>1281</v>
      </c>
      <c r="L334" s="60"/>
      <c r="M334" s="61"/>
      <c r="N334" s="62"/>
      <c r="O334" s="62"/>
      <c r="P334" s="63"/>
      <c r="Q334" s="64"/>
      <c r="R334" s="63"/>
      <c r="S334" s="62"/>
      <c r="T334" s="64">
        <v>37528</v>
      </c>
      <c r="U334" s="62"/>
      <c r="V334" s="66"/>
      <c r="W334" s="64">
        <v>37528</v>
      </c>
      <c r="X334" s="66" t="s">
        <v>14</v>
      </c>
      <c r="Y334" s="54" t="str">
        <f>IF($X334="","",VLOOKUP($X334,Variable!$AC$3:$AH$100,2,0))</f>
        <v>-</v>
      </c>
      <c r="Z334" s="54" t="str">
        <f>IF($X334="","",VLOOKUP($X334,Variable!$AC$3:$AH$100,3,0))</f>
        <v>-</v>
      </c>
      <c r="AA334" s="54" t="str">
        <f>IF($X334="","",VLOOKUP($X334,Variable!$AC$3:$AH$100,4,0))</f>
        <v>-</v>
      </c>
      <c r="AB334" s="54" t="str">
        <f>IF($X334="","",VLOOKUP($X334,Variable!$AC$3:$AH$100,5,0))</f>
        <v>-</v>
      </c>
      <c r="AC334" s="54" t="str">
        <f>IF($X334="","",VLOOKUP($X334,Variable!$AC$3:$AH$100,6,0))</f>
        <v>-</v>
      </c>
      <c r="AD334" s="109" t="s">
        <v>42</v>
      </c>
      <c r="AE334" s="54" t="str">
        <f t="shared" si="77"/>
        <v>กสป-ค.</v>
      </c>
      <c r="AF334" s="54" t="str">
        <f t="shared" si="78"/>
        <v>-</v>
      </c>
      <c r="AG334" s="54" t="str">
        <f t="shared" si="79"/>
        <v>กสป-ค.</v>
      </c>
      <c r="AH334" s="54" t="str">
        <f t="shared" si="80"/>
        <v>-</v>
      </c>
      <c r="AI334" s="54" t="str">
        <f t="shared" si="81"/>
        <v>อปฟ.</v>
      </c>
      <c r="AJ334" s="66" t="s">
        <v>42</v>
      </c>
      <c r="AK334" s="54" t="str">
        <f t="shared" si="82"/>
        <v>กสป-ค.</v>
      </c>
      <c r="AL334" s="54" t="str">
        <f t="shared" si="83"/>
        <v>-</v>
      </c>
      <c r="AM334" s="54" t="str">
        <f t="shared" si="84"/>
        <v>กสป-ค.</v>
      </c>
      <c r="AN334" s="54" t="str">
        <f t="shared" si="85"/>
        <v>-</v>
      </c>
      <c r="AO334" s="54" t="str">
        <f t="shared" si="86"/>
        <v>อปฟ.</v>
      </c>
      <c r="AP334" s="67"/>
      <c r="AQ334" s="68">
        <f t="shared" ca="1" si="87"/>
        <v>10.693150684931506</v>
      </c>
      <c r="AR334" s="64"/>
      <c r="AS334" s="75"/>
      <c r="AT334" s="64"/>
      <c r="AY334" s="71"/>
      <c r="BC334" s="72"/>
      <c r="BD334" s="72"/>
      <c r="BE334" s="72"/>
      <c r="BL334" s="51"/>
      <c r="BM334" s="51"/>
      <c r="BY334" s="10"/>
      <c r="CB334" s="73"/>
      <c r="CC334" s="10"/>
      <c r="CE334" s="10"/>
      <c r="CF334" s="10"/>
      <c r="CK334" s="74" t="s">
        <v>1741</v>
      </c>
      <c r="CQ334" s="71"/>
    </row>
    <row r="335" spans="2:95" s="70" customFormat="1" ht="24" customHeight="1">
      <c r="B335" s="54">
        <v>329</v>
      </c>
      <c r="C335" s="55" t="s">
        <v>19</v>
      </c>
      <c r="D335" s="56" t="s">
        <v>1276</v>
      </c>
      <c r="E335" s="56" t="s">
        <v>1277</v>
      </c>
      <c r="F335" s="57" t="str">
        <f t="shared" si="89"/>
        <v>ECT - CT200-00012</v>
      </c>
      <c r="G335" s="58" t="s">
        <v>1278</v>
      </c>
      <c r="H335" s="57" t="s">
        <v>1292</v>
      </c>
      <c r="I335" s="57" t="s">
        <v>279</v>
      </c>
      <c r="J335" s="57" t="s">
        <v>1280</v>
      </c>
      <c r="K335" s="59" t="s">
        <v>1281</v>
      </c>
      <c r="L335" s="60"/>
      <c r="M335" s="61"/>
      <c r="N335" s="62"/>
      <c r="O335" s="62"/>
      <c r="P335" s="63"/>
      <c r="Q335" s="64"/>
      <c r="R335" s="63"/>
      <c r="S335" s="62"/>
      <c r="T335" s="64">
        <v>37528</v>
      </c>
      <c r="U335" s="62"/>
      <c r="V335" s="66"/>
      <c r="W335" s="64">
        <v>37528</v>
      </c>
      <c r="X335" s="66" t="s">
        <v>14</v>
      </c>
      <c r="Y335" s="54" t="str">
        <f>IF($X335="","",VLOOKUP($X335,Variable!$AC$3:$AH$100,2,0))</f>
        <v>-</v>
      </c>
      <c r="Z335" s="54" t="str">
        <f>IF($X335="","",VLOOKUP($X335,Variable!$AC$3:$AH$100,3,0))</f>
        <v>-</v>
      </c>
      <c r="AA335" s="54" t="str">
        <f>IF($X335="","",VLOOKUP($X335,Variable!$AC$3:$AH$100,4,0))</f>
        <v>-</v>
      </c>
      <c r="AB335" s="54" t="str">
        <f>IF($X335="","",VLOOKUP($X335,Variable!$AC$3:$AH$100,5,0))</f>
        <v>-</v>
      </c>
      <c r="AC335" s="54" t="str">
        <f>IF($X335="","",VLOOKUP($X335,Variable!$AC$3:$AH$100,6,0))</f>
        <v>-</v>
      </c>
      <c r="AD335" s="109" t="s">
        <v>42</v>
      </c>
      <c r="AE335" s="54" t="str">
        <f t="shared" si="77"/>
        <v>กสป-ค.</v>
      </c>
      <c r="AF335" s="54" t="str">
        <f t="shared" si="78"/>
        <v>-</v>
      </c>
      <c r="AG335" s="54" t="str">
        <f t="shared" si="79"/>
        <v>กสป-ค.</v>
      </c>
      <c r="AH335" s="54" t="str">
        <f t="shared" si="80"/>
        <v>-</v>
      </c>
      <c r="AI335" s="54" t="str">
        <f t="shared" si="81"/>
        <v>อปฟ.</v>
      </c>
      <c r="AJ335" s="66" t="s">
        <v>42</v>
      </c>
      <c r="AK335" s="54" t="str">
        <f t="shared" si="82"/>
        <v>กสป-ค.</v>
      </c>
      <c r="AL335" s="54" t="str">
        <f t="shared" si="83"/>
        <v>-</v>
      </c>
      <c r="AM335" s="54" t="str">
        <f t="shared" si="84"/>
        <v>กสป-ค.</v>
      </c>
      <c r="AN335" s="54" t="str">
        <f t="shared" si="85"/>
        <v>-</v>
      </c>
      <c r="AO335" s="54" t="str">
        <f t="shared" si="86"/>
        <v>อปฟ.</v>
      </c>
      <c r="AP335" s="67"/>
      <c r="AQ335" s="68">
        <f t="shared" ca="1" si="87"/>
        <v>10.693150684931506</v>
      </c>
      <c r="AR335" s="64"/>
      <c r="AS335" s="75"/>
      <c r="AT335" s="64"/>
      <c r="AY335" s="71"/>
      <c r="BC335" s="72"/>
      <c r="BD335" s="72"/>
      <c r="BE335" s="72"/>
      <c r="BL335" s="51"/>
      <c r="BM335" s="51"/>
      <c r="BY335" s="10"/>
      <c r="CB335" s="73"/>
      <c r="CC335" s="10"/>
      <c r="CE335" s="10"/>
      <c r="CF335" s="10"/>
      <c r="CK335" s="74" t="s">
        <v>1742</v>
      </c>
      <c r="CQ335" s="71"/>
    </row>
    <row r="336" spans="2:95" s="70" customFormat="1" ht="24" customHeight="1">
      <c r="B336" s="54">
        <v>330</v>
      </c>
      <c r="C336" s="55" t="s">
        <v>19</v>
      </c>
      <c r="D336" s="56" t="s">
        <v>1276</v>
      </c>
      <c r="E336" s="56" t="s">
        <v>1277</v>
      </c>
      <c r="F336" s="57" t="str">
        <f t="shared" si="89"/>
        <v>ECT - CT200-00013</v>
      </c>
      <c r="G336" s="58" t="s">
        <v>1278</v>
      </c>
      <c r="H336" s="57" t="s">
        <v>1293</v>
      </c>
      <c r="I336" s="57" t="s">
        <v>279</v>
      </c>
      <c r="J336" s="57" t="s">
        <v>1280</v>
      </c>
      <c r="K336" s="59" t="s">
        <v>1281</v>
      </c>
      <c r="L336" s="60"/>
      <c r="M336" s="61"/>
      <c r="N336" s="62"/>
      <c r="O336" s="62"/>
      <c r="P336" s="63"/>
      <c r="Q336" s="64"/>
      <c r="R336" s="63"/>
      <c r="S336" s="62"/>
      <c r="T336" s="64">
        <v>37528</v>
      </c>
      <c r="U336" s="62"/>
      <c r="V336" s="66"/>
      <c r="W336" s="64">
        <v>37528</v>
      </c>
      <c r="X336" s="66" t="s">
        <v>14</v>
      </c>
      <c r="Y336" s="54" t="str">
        <f>IF($X336="","",VLOOKUP($X336,Variable!$AC$3:$AH$100,2,0))</f>
        <v>-</v>
      </c>
      <c r="Z336" s="54" t="str">
        <f>IF($X336="","",VLOOKUP($X336,Variable!$AC$3:$AH$100,3,0))</f>
        <v>-</v>
      </c>
      <c r="AA336" s="54" t="str">
        <f>IF($X336="","",VLOOKUP($X336,Variable!$AC$3:$AH$100,4,0))</f>
        <v>-</v>
      </c>
      <c r="AB336" s="54" t="str">
        <f>IF($X336="","",VLOOKUP($X336,Variable!$AC$3:$AH$100,5,0))</f>
        <v>-</v>
      </c>
      <c r="AC336" s="54" t="str">
        <f>IF($X336="","",VLOOKUP($X336,Variable!$AC$3:$AH$100,6,0))</f>
        <v>-</v>
      </c>
      <c r="AD336" s="109" t="s">
        <v>42</v>
      </c>
      <c r="AE336" s="54" t="str">
        <f t="shared" si="77"/>
        <v>กสป-ค.</v>
      </c>
      <c r="AF336" s="54" t="str">
        <f t="shared" si="78"/>
        <v>-</v>
      </c>
      <c r="AG336" s="54" t="str">
        <f t="shared" si="79"/>
        <v>กสป-ค.</v>
      </c>
      <c r="AH336" s="54" t="str">
        <f t="shared" si="80"/>
        <v>-</v>
      </c>
      <c r="AI336" s="54" t="str">
        <f t="shared" si="81"/>
        <v>อปฟ.</v>
      </c>
      <c r="AJ336" s="66" t="s">
        <v>42</v>
      </c>
      <c r="AK336" s="54" t="str">
        <f t="shared" si="82"/>
        <v>กสป-ค.</v>
      </c>
      <c r="AL336" s="54" t="str">
        <f t="shared" si="83"/>
        <v>-</v>
      </c>
      <c r="AM336" s="54" t="str">
        <f t="shared" si="84"/>
        <v>กสป-ค.</v>
      </c>
      <c r="AN336" s="54" t="str">
        <f t="shared" si="85"/>
        <v>-</v>
      </c>
      <c r="AO336" s="54" t="str">
        <f t="shared" si="86"/>
        <v>อปฟ.</v>
      </c>
      <c r="AP336" s="67"/>
      <c r="AQ336" s="68">
        <f t="shared" ca="1" si="87"/>
        <v>10.693150684931506</v>
      </c>
      <c r="AR336" s="64"/>
      <c r="AS336" s="75"/>
      <c r="AT336" s="64"/>
      <c r="AY336" s="71"/>
      <c r="BC336" s="72"/>
      <c r="BD336" s="72"/>
      <c r="BE336" s="72"/>
      <c r="BL336" s="51"/>
      <c r="BM336" s="51"/>
      <c r="BY336" s="10"/>
      <c r="CB336" s="73"/>
      <c r="CC336" s="10"/>
      <c r="CE336" s="10"/>
      <c r="CF336" s="10"/>
      <c r="CK336" s="74" t="s">
        <v>1743</v>
      </c>
      <c r="CQ336" s="71"/>
    </row>
    <row r="337" spans="2:95" s="70" customFormat="1" ht="24" customHeight="1">
      <c r="B337" s="54">
        <v>331</v>
      </c>
      <c r="C337" s="55" t="s">
        <v>19</v>
      </c>
      <c r="D337" s="56" t="s">
        <v>1276</v>
      </c>
      <c r="E337" s="56" t="s">
        <v>1277</v>
      </c>
      <c r="F337" s="57" t="str">
        <f t="shared" si="89"/>
        <v>ECT - CT200-00014</v>
      </c>
      <c r="G337" s="58" t="s">
        <v>1278</v>
      </c>
      <c r="H337" s="57" t="s">
        <v>1294</v>
      </c>
      <c r="I337" s="57" t="s">
        <v>279</v>
      </c>
      <c r="J337" s="57" t="s">
        <v>1280</v>
      </c>
      <c r="K337" s="59" t="s">
        <v>1281</v>
      </c>
      <c r="L337" s="60"/>
      <c r="M337" s="61"/>
      <c r="N337" s="62"/>
      <c r="O337" s="62"/>
      <c r="P337" s="63"/>
      <c r="Q337" s="64"/>
      <c r="R337" s="63"/>
      <c r="S337" s="62"/>
      <c r="T337" s="64">
        <v>37528</v>
      </c>
      <c r="U337" s="62"/>
      <c r="V337" s="66"/>
      <c r="W337" s="64">
        <v>37528</v>
      </c>
      <c r="X337" s="66" t="s">
        <v>14</v>
      </c>
      <c r="Y337" s="54" t="str">
        <f>IF($X337="","",VLOOKUP($X337,Variable!$AC$3:$AH$100,2,0))</f>
        <v>-</v>
      </c>
      <c r="Z337" s="54" t="str">
        <f>IF($X337="","",VLOOKUP($X337,Variable!$AC$3:$AH$100,3,0))</f>
        <v>-</v>
      </c>
      <c r="AA337" s="54" t="str">
        <f>IF($X337="","",VLOOKUP($X337,Variable!$AC$3:$AH$100,4,0))</f>
        <v>-</v>
      </c>
      <c r="AB337" s="54" t="str">
        <f>IF($X337="","",VLOOKUP($X337,Variable!$AC$3:$AH$100,5,0))</f>
        <v>-</v>
      </c>
      <c r="AC337" s="54" t="str">
        <f>IF($X337="","",VLOOKUP($X337,Variable!$AC$3:$AH$100,6,0))</f>
        <v>-</v>
      </c>
      <c r="AD337" s="109" t="s">
        <v>42</v>
      </c>
      <c r="AE337" s="54" t="str">
        <f t="shared" ref="AE337:AE400" si="90">IF($AD337="","",VLOOKUP($AD337,VLUP_NAME,2,0))</f>
        <v>กสป-ค.</v>
      </c>
      <c r="AF337" s="54" t="str">
        <f t="shared" ref="AF337:AF400" si="91">IF($AD337="","",VLOOKUP($AD337,VLUP_NAME,3,0))</f>
        <v>-</v>
      </c>
      <c r="AG337" s="54" t="str">
        <f t="shared" ref="AG337:AG400" si="92">IF($AD337="","",VLOOKUP($AD337,VLUP_NAME,4,0))</f>
        <v>กสป-ค.</v>
      </c>
      <c r="AH337" s="54" t="str">
        <f t="shared" ref="AH337:AH400" si="93">IF($AD337="","",VLOOKUP($AD337,VLUP_NAME,5,0))</f>
        <v>-</v>
      </c>
      <c r="AI337" s="54" t="str">
        <f t="shared" ref="AI337:AI400" si="94">IF($AD337="","",VLOOKUP($AD337,VLUP_NAME,6,0))</f>
        <v>อปฟ.</v>
      </c>
      <c r="AJ337" s="66" t="s">
        <v>42</v>
      </c>
      <c r="AK337" s="54" t="str">
        <f t="shared" ref="AK337:AK400" si="95">IF($AJ337="","",VLOOKUP($AJ337,VLUP_NAME,2,0))</f>
        <v>กสป-ค.</v>
      </c>
      <c r="AL337" s="54" t="str">
        <f t="shared" ref="AL337:AL400" si="96">IF($AJ337="","",VLOOKUP($AJ337,VLUP_NAME,3,0))</f>
        <v>-</v>
      </c>
      <c r="AM337" s="54" t="str">
        <f t="shared" ref="AM337:AM400" si="97">IF($AJ337="","",VLOOKUP($AJ337,VLUP_NAME,4,0))</f>
        <v>กสป-ค.</v>
      </c>
      <c r="AN337" s="54" t="str">
        <f t="shared" ref="AN337:AN400" si="98">IF($AJ337="","",VLOOKUP($AJ337,VLUP_NAME,5,0))</f>
        <v>-</v>
      </c>
      <c r="AO337" s="54" t="str">
        <f t="shared" ref="AO337:AO400" si="99">IF($AJ337="","",VLOOKUP($AJ337,VLUP_NAME,6,0))</f>
        <v>อปฟ.</v>
      </c>
      <c r="AP337" s="67"/>
      <c r="AQ337" s="68">
        <f t="shared" ca="1" si="87"/>
        <v>10.693150684931506</v>
      </c>
      <c r="AR337" s="64"/>
      <c r="AS337" s="75"/>
      <c r="AT337" s="64"/>
      <c r="AY337" s="71"/>
      <c r="BC337" s="72"/>
      <c r="BD337" s="72"/>
      <c r="BE337" s="72"/>
      <c r="BL337" s="51"/>
      <c r="BM337" s="51"/>
      <c r="BY337" s="10"/>
      <c r="CB337" s="73"/>
      <c r="CC337" s="10"/>
      <c r="CE337" s="10"/>
      <c r="CF337" s="10"/>
      <c r="CK337" s="10" t="s">
        <v>1744</v>
      </c>
      <c r="CQ337" s="71"/>
    </row>
    <row r="338" spans="2:95" s="70" customFormat="1" ht="24" customHeight="1">
      <c r="B338" s="54">
        <v>332</v>
      </c>
      <c r="C338" s="55" t="s">
        <v>19</v>
      </c>
      <c r="D338" s="56" t="s">
        <v>1276</v>
      </c>
      <c r="E338" s="56" t="s">
        <v>1277</v>
      </c>
      <c r="F338" s="57" t="str">
        <f t="shared" si="89"/>
        <v>ECT - CT200-00015</v>
      </c>
      <c r="G338" s="58" t="s">
        <v>1278</v>
      </c>
      <c r="H338" s="57" t="s">
        <v>1295</v>
      </c>
      <c r="I338" s="57" t="s">
        <v>279</v>
      </c>
      <c r="J338" s="57" t="s">
        <v>1280</v>
      </c>
      <c r="K338" s="59" t="s">
        <v>1281</v>
      </c>
      <c r="L338" s="60"/>
      <c r="M338" s="61"/>
      <c r="N338" s="62"/>
      <c r="O338" s="62"/>
      <c r="P338" s="63"/>
      <c r="Q338" s="64"/>
      <c r="R338" s="63"/>
      <c r="S338" s="62"/>
      <c r="T338" s="64">
        <v>37528</v>
      </c>
      <c r="U338" s="62"/>
      <c r="V338" s="66"/>
      <c r="W338" s="64">
        <v>37528</v>
      </c>
      <c r="X338" s="66" t="s">
        <v>14</v>
      </c>
      <c r="Y338" s="54" t="str">
        <f>IF($X338="","",VLOOKUP($X338,Variable!$AC$3:$AH$100,2,0))</f>
        <v>-</v>
      </c>
      <c r="Z338" s="54" t="str">
        <f>IF($X338="","",VLOOKUP($X338,Variable!$AC$3:$AH$100,3,0))</f>
        <v>-</v>
      </c>
      <c r="AA338" s="54" t="str">
        <f>IF($X338="","",VLOOKUP($X338,Variable!$AC$3:$AH$100,4,0))</f>
        <v>-</v>
      </c>
      <c r="AB338" s="54" t="str">
        <f>IF($X338="","",VLOOKUP($X338,Variable!$AC$3:$AH$100,5,0))</f>
        <v>-</v>
      </c>
      <c r="AC338" s="54" t="str">
        <f>IF($X338="","",VLOOKUP($X338,Variable!$AC$3:$AH$100,6,0))</f>
        <v>-</v>
      </c>
      <c r="AD338" s="109" t="s">
        <v>42</v>
      </c>
      <c r="AE338" s="54" t="str">
        <f t="shared" si="90"/>
        <v>กสป-ค.</v>
      </c>
      <c r="AF338" s="54" t="str">
        <f t="shared" si="91"/>
        <v>-</v>
      </c>
      <c r="AG338" s="54" t="str">
        <f t="shared" si="92"/>
        <v>กสป-ค.</v>
      </c>
      <c r="AH338" s="54" t="str">
        <f t="shared" si="93"/>
        <v>-</v>
      </c>
      <c r="AI338" s="54" t="str">
        <f t="shared" si="94"/>
        <v>อปฟ.</v>
      </c>
      <c r="AJ338" s="66" t="s">
        <v>42</v>
      </c>
      <c r="AK338" s="54" t="str">
        <f t="shared" si="95"/>
        <v>กสป-ค.</v>
      </c>
      <c r="AL338" s="54" t="str">
        <f t="shared" si="96"/>
        <v>-</v>
      </c>
      <c r="AM338" s="54" t="str">
        <f t="shared" si="97"/>
        <v>กสป-ค.</v>
      </c>
      <c r="AN338" s="54" t="str">
        <f t="shared" si="98"/>
        <v>-</v>
      </c>
      <c r="AO338" s="54" t="str">
        <f t="shared" si="99"/>
        <v>อปฟ.</v>
      </c>
      <c r="AP338" s="67"/>
      <c r="AQ338" s="68">
        <f t="shared" ca="1" si="87"/>
        <v>10.693150684931506</v>
      </c>
      <c r="AR338" s="64"/>
      <c r="AS338" s="75"/>
      <c r="AT338" s="64"/>
      <c r="AY338" s="71"/>
      <c r="BC338" s="72"/>
      <c r="BD338" s="72"/>
      <c r="BE338" s="72"/>
      <c r="BL338" s="51"/>
      <c r="BM338" s="51"/>
      <c r="CB338" s="73"/>
      <c r="CC338" s="78"/>
      <c r="CE338" s="10"/>
      <c r="CF338" s="10"/>
      <c r="CK338" s="74" t="s">
        <v>1745</v>
      </c>
      <c r="CQ338" s="71"/>
    </row>
    <row r="339" spans="2:95" s="70" customFormat="1" ht="24" customHeight="1">
      <c r="B339" s="54">
        <v>333</v>
      </c>
      <c r="C339" s="55" t="s">
        <v>19</v>
      </c>
      <c r="D339" s="56" t="s">
        <v>1276</v>
      </c>
      <c r="E339" s="56" t="s">
        <v>1277</v>
      </c>
      <c r="F339" s="57" t="str">
        <f t="shared" si="89"/>
        <v>ECT - CT200-00016</v>
      </c>
      <c r="G339" s="58" t="s">
        <v>1278</v>
      </c>
      <c r="H339" s="57" t="s">
        <v>1296</v>
      </c>
      <c r="I339" s="57" t="s">
        <v>279</v>
      </c>
      <c r="J339" s="57" t="s">
        <v>1280</v>
      </c>
      <c r="K339" s="59" t="s">
        <v>1281</v>
      </c>
      <c r="L339" s="60"/>
      <c r="M339" s="61"/>
      <c r="N339" s="62"/>
      <c r="O339" s="62"/>
      <c r="P339" s="63"/>
      <c r="Q339" s="64"/>
      <c r="R339" s="63"/>
      <c r="S339" s="62"/>
      <c r="T339" s="64">
        <v>37528</v>
      </c>
      <c r="U339" s="62"/>
      <c r="V339" s="66"/>
      <c r="W339" s="64">
        <v>37528</v>
      </c>
      <c r="X339" s="66" t="s">
        <v>14</v>
      </c>
      <c r="Y339" s="54" t="str">
        <f>IF($X339="","",VLOOKUP($X339,Variable!$AC$3:$AH$100,2,0))</f>
        <v>-</v>
      </c>
      <c r="Z339" s="54" t="str">
        <f>IF($X339="","",VLOOKUP($X339,Variable!$AC$3:$AH$100,3,0))</f>
        <v>-</v>
      </c>
      <c r="AA339" s="54" t="str">
        <f>IF($X339="","",VLOOKUP($X339,Variable!$AC$3:$AH$100,4,0))</f>
        <v>-</v>
      </c>
      <c r="AB339" s="54" t="str">
        <f>IF($X339="","",VLOOKUP($X339,Variable!$AC$3:$AH$100,5,0))</f>
        <v>-</v>
      </c>
      <c r="AC339" s="54" t="str">
        <f>IF($X339="","",VLOOKUP($X339,Variable!$AC$3:$AH$100,6,0))</f>
        <v>-</v>
      </c>
      <c r="AD339" s="109" t="s">
        <v>42</v>
      </c>
      <c r="AE339" s="54" t="str">
        <f t="shared" si="90"/>
        <v>กสป-ค.</v>
      </c>
      <c r="AF339" s="54" t="str">
        <f t="shared" si="91"/>
        <v>-</v>
      </c>
      <c r="AG339" s="54" t="str">
        <f t="shared" si="92"/>
        <v>กสป-ค.</v>
      </c>
      <c r="AH339" s="54" t="str">
        <f t="shared" si="93"/>
        <v>-</v>
      </c>
      <c r="AI339" s="54" t="str">
        <f t="shared" si="94"/>
        <v>อปฟ.</v>
      </c>
      <c r="AJ339" s="66" t="s">
        <v>42</v>
      </c>
      <c r="AK339" s="54" t="str">
        <f t="shared" si="95"/>
        <v>กสป-ค.</v>
      </c>
      <c r="AL339" s="54" t="str">
        <f t="shared" si="96"/>
        <v>-</v>
      </c>
      <c r="AM339" s="54" t="str">
        <f t="shared" si="97"/>
        <v>กสป-ค.</v>
      </c>
      <c r="AN339" s="54" t="str">
        <f t="shared" si="98"/>
        <v>-</v>
      </c>
      <c r="AO339" s="54" t="str">
        <f t="shared" si="99"/>
        <v>อปฟ.</v>
      </c>
      <c r="AP339" s="67"/>
      <c r="AQ339" s="68">
        <f t="shared" ca="1" si="87"/>
        <v>10.693150684931506</v>
      </c>
      <c r="AR339" s="64"/>
      <c r="AS339" s="75"/>
      <c r="AT339" s="64"/>
      <c r="AY339" s="71"/>
      <c r="BC339" s="72"/>
      <c r="BD339" s="72"/>
      <c r="BE339" s="72"/>
      <c r="BL339" s="51"/>
      <c r="BM339" s="51"/>
      <c r="BY339" s="10"/>
      <c r="CB339" s="73"/>
      <c r="CC339" s="10"/>
      <c r="CE339" s="10"/>
      <c r="CF339" s="10"/>
      <c r="CK339" s="74" t="s">
        <v>1746</v>
      </c>
      <c r="CQ339" s="71"/>
    </row>
    <row r="340" spans="2:95" s="70" customFormat="1" ht="24" customHeight="1">
      <c r="B340" s="54">
        <v>334</v>
      </c>
      <c r="C340" s="55" t="s">
        <v>19</v>
      </c>
      <c r="D340" s="56" t="s">
        <v>1276</v>
      </c>
      <c r="E340" s="56" t="s">
        <v>1277</v>
      </c>
      <c r="F340" s="57" t="str">
        <f t="shared" si="89"/>
        <v>ECT - CT200-00017</v>
      </c>
      <c r="G340" s="58" t="s">
        <v>1278</v>
      </c>
      <c r="H340" s="57" t="s">
        <v>1297</v>
      </c>
      <c r="I340" s="57" t="s">
        <v>279</v>
      </c>
      <c r="J340" s="57" t="s">
        <v>1280</v>
      </c>
      <c r="K340" s="59" t="s">
        <v>1281</v>
      </c>
      <c r="L340" s="60"/>
      <c r="M340" s="61"/>
      <c r="N340" s="62"/>
      <c r="O340" s="62"/>
      <c r="P340" s="63"/>
      <c r="Q340" s="64"/>
      <c r="R340" s="63"/>
      <c r="S340" s="62"/>
      <c r="T340" s="64">
        <v>37528</v>
      </c>
      <c r="U340" s="62"/>
      <c r="V340" s="66"/>
      <c r="W340" s="64">
        <v>37528</v>
      </c>
      <c r="X340" s="66" t="s">
        <v>14</v>
      </c>
      <c r="Y340" s="54" t="str">
        <f>IF($X340="","",VLOOKUP($X340,Variable!$AC$3:$AH$100,2,0))</f>
        <v>-</v>
      </c>
      <c r="Z340" s="54" t="str">
        <f>IF($X340="","",VLOOKUP($X340,Variable!$AC$3:$AH$100,3,0))</f>
        <v>-</v>
      </c>
      <c r="AA340" s="54" t="str">
        <f>IF($X340="","",VLOOKUP($X340,Variable!$AC$3:$AH$100,4,0))</f>
        <v>-</v>
      </c>
      <c r="AB340" s="54" t="str">
        <f>IF($X340="","",VLOOKUP($X340,Variable!$AC$3:$AH$100,5,0))</f>
        <v>-</v>
      </c>
      <c r="AC340" s="54" t="str">
        <f>IF($X340="","",VLOOKUP($X340,Variable!$AC$3:$AH$100,6,0))</f>
        <v>-</v>
      </c>
      <c r="AD340" s="109" t="s">
        <v>42</v>
      </c>
      <c r="AE340" s="54" t="str">
        <f t="shared" si="90"/>
        <v>กสป-ค.</v>
      </c>
      <c r="AF340" s="54" t="str">
        <f t="shared" si="91"/>
        <v>-</v>
      </c>
      <c r="AG340" s="54" t="str">
        <f t="shared" si="92"/>
        <v>กสป-ค.</v>
      </c>
      <c r="AH340" s="54" t="str">
        <f t="shared" si="93"/>
        <v>-</v>
      </c>
      <c r="AI340" s="54" t="str">
        <f t="shared" si="94"/>
        <v>อปฟ.</v>
      </c>
      <c r="AJ340" s="66" t="s">
        <v>42</v>
      </c>
      <c r="AK340" s="54" t="str">
        <f t="shared" si="95"/>
        <v>กสป-ค.</v>
      </c>
      <c r="AL340" s="54" t="str">
        <f t="shared" si="96"/>
        <v>-</v>
      </c>
      <c r="AM340" s="54" t="str">
        <f t="shared" si="97"/>
        <v>กสป-ค.</v>
      </c>
      <c r="AN340" s="54" t="str">
        <f t="shared" si="98"/>
        <v>-</v>
      </c>
      <c r="AO340" s="54" t="str">
        <f t="shared" si="99"/>
        <v>อปฟ.</v>
      </c>
      <c r="AP340" s="67"/>
      <c r="AQ340" s="68">
        <f t="shared" ca="1" si="87"/>
        <v>10.693150684931506</v>
      </c>
      <c r="AR340" s="64"/>
      <c r="AS340" s="75"/>
      <c r="AT340" s="64"/>
      <c r="AY340" s="71"/>
      <c r="BC340" s="72"/>
      <c r="BD340" s="72"/>
      <c r="BE340" s="72"/>
      <c r="BL340" s="51"/>
      <c r="BM340" s="51"/>
      <c r="CB340" s="73"/>
      <c r="CC340" s="10"/>
      <c r="CE340" s="10"/>
      <c r="CF340" s="10"/>
      <c r="CK340" s="10" t="s">
        <v>1747</v>
      </c>
      <c r="CQ340" s="71"/>
    </row>
    <row r="341" spans="2:95" s="70" customFormat="1" ht="24" customHeight="1">
      <c r="B341" s="54">
        <v>335</v>
      </c>
      <c r="C341" s="55" t="s">
        <v>19</v>
      </c>
      <c r="D341" s="56" t="s">
        <v>1276</v>
      </c>
      <c r="E341" s="56" t="s">
        <v>1277</v>
      </c>
      <c r="F341" s="57" t="str">
        <f t="shared" si="89"/>
        <v>ECT - CT200-00018</v>
      </c>
      <c r="G341" s="58" t="s">
        <v>1278</v>
      </c>
      <c r="H341" s="57" t="s">
        <v>1298</v>
      </c>
      <c r="I341" s="57" t="s">
        <v>279</v>
      </c>
      <c r="J341" s="57" t="s">
        <v>1280</v>
      </c>
      <c r="K341" s="59" t="s">
        <v>1281</v>
      </c>
      <c r="L341" s="60"/>
      <c r="M341" s="61"/>
      <c r="N341" s="62"/>
      <c r="O341" s="62"/>
      <c r="P341" s="63"/>
      <c r="Q341" s="64"/>
      <c r="R341" s="63"/>
      <c r="S341" s="62"/>
      <c r="T341" s="64">
        <v>37528</v>
      </c>
      <c r="U341" s="62"/>
      <c r="V341" s="66"/>
      <c r="W341" s="64">
        <v>37528</v>
      </c>
      <c r="X341" s="66" t="s">
        <v>14</v>
      </c>
      <c r="Y341" s="54" t="str">
        <f>IF($X341="","",VLOOKUP($X341,Variable!$AC$3:$AH$100,2,0))</f>
        <v>-</v>
      </c>
      <c r="Z341" s="54" t="str">
        <f>IF($X341="","",VLOOKUP($X341,Variable!$AC$3:$AH$100,3,0))</f>
        <v>-</v>
      </c>
      <c r="AA341" s="54" t="str">
        <f>IF($X341="","",VLOOKUP($X341,Variable!$AC$3:$AH$100,4,0))</f>
        <v>-</v>
      </c>
      <c r="AB341" s="54" t="str">
        <f>IF($X341="","",VLOOKUP($X341,Variable!$AC$3:$AH$100,5,0))</f>
        <v>-</v>
      </c>
      <c r="AC341" s="54" t="str">
        <f>IF($X341="","",VLOOKUP($X341,Variable!$AC$3:$AH$100,6,0))</f>
        <v>-</v>
      </c>
      <c r="AD341" s="109" t="s">
        <v>42</v>
      </c>
      <c r="AE341" s="54" t="str">
        <f t="shared" si="90"/>
        <v>กสป-ค.</v>
      </c>
      <c r="AF341" s="54" t="str">
        <f t="shared" si="91"/>
        <v>-</v>
      </c>
      <c r="AG341" s="54" t="str">
        <f t="shared" si="92"/>
        <v>กสป-ค.</v>
      </c>
      <c r="AH341" s="54" t="str">
        <f t="shared" si="93"/>
        <v>-</v>
      </c>
      <c r="AI341" s="54" t="str">
        <f t="shared" si="94"/>
        <v>อปฟ.</v>
      </c>
      <c r="AJ341" s="66" t="s">
        <v>42</v>
      </c>
      <c r="AK341" s="54" t="str">
        <f t="shared" si="95"/>
        <v>กสป-ค.</v>
      </c>
      <c r="AL341" s="54" t="str">
        <f t="shared" si="96"/>
        <v>-</v>
      </c>
      <c r="AM341" s="54" t="str">
        <f t="shared" si="97"/>
        <v>กสป-ค.</v>
      </c>
      <c r="AN341" s="54" t="str">
        <f t="shared" si="98"/>
        <v>-</v>
      </c>
      <c r="AO341" s="54" t="str">
        <f t="shared" si="99"/>
        <v>อปฟ.</v>
      </c>
      <c r="AP341" s="67"/>
      <c r="AQ341" s="68">
        <f t="shared" ca="1" si="87"/>
        <v>10.693150684931506</v>
      </c>
      <c r="AR341" s="64"/>
      <c r="AS341" s="75"/>
      <c r="AT341" s="64"/>
      <c r="AY341" s="71"/>
      <c r="BC341" s="72"/>
      <c r="BD341" s="72"/>
      <c r="BE341" s="72"/>
      <c r="BL341" s="51"/>
      <c r="BM341" s="51"/>
      <c r="BY341" s="10"/>
      <c r="CB341" s="73"/>
      <c r="CC341" s="10"/>
      <c r="CE341" s="10"/>
      <c r="CF341" s="10"/>
      <c r="CK341" s="10" t="s">
        <v>1748</v>
      </c>
      <c r="CQ341" s="71"/>
    </row>
    <row r="342" spans="2:95" s="70" customFormat="1" ht="24" customHeight="1">
      <c r="B342" s="54">
        <v>336</v>
      </c>
      <c r="C342" s="55" t="s">
        <v>19</v>
      </c>
      <c r="D342" s="56" t="s">
        <v>1276</v>
      </c>
      <c r="E342" s="56" t="s">
        <v>1277</v>
      </c>
      <c r="F342" s="57" t="str">
        <f t="shared" si="89"/>
        <v>ECT - CT200-00019</v>
      </c>
      <c r="G342" s="58" t="s">
        <v>1278</v>
      </c>
      <c r="H342" s="57" t="s">
        <v>1299</v>
      </c>
      <c r="I342" s="57" t="s">
        <v>279</v>
      </c>
      <c r="J342" s="57" t="s">
        <v>1280</v>
      </c>
      <c r="K342" s="59" t="s">
        <v>1281</v>
      </c>
      <c r="L342" s="60"/>
      <c r="M342" s="61"/>
      <c r="N342" s="62"/>
      <c r="O342" s="62"/>
      <c r="P342" s="63"/>
      <c r="Q342" s="64"/>
      <c r="R342" s="63"/>
      <c r="S342" s="62"/>
      <c r="T342" s="64">
        <v>37528</v>
      </c>
      <c r="U342" s="62"/>
      <c r="V342" s="66"/>
      <c r="W342" s="64">
        <v>37528</v>
      </c>
      <c r="X342" s="66" t="s">
        <v>14</v>
      </c>
      <c r="Y342" s="54" t="str">
        <f>IF($X342="","",VLOOKUP($X342,Variable!$AC$3:$AH$100,2,0))</f>
        <v>-</v>
      </c>
      <c r="Z342" s="54" t="str">
        <f>IF($X342="","",VLOOKUP($X342,Variable!$AC$3:$AH$100,3,0))</f>
        <v>-</v>
      </c>
      <c r="AA342" s="54" t="str">
        <f>IF($X342="","",VLOOKUP($X342,Variable!$AC$3:$AH$100,4,0))</f>
        <v>-</v>
      </c>
      <c r="AB342" s="54" t="str">
        <f>IF($X342="","",VLOOKUP($X342,Variable!$AC$3:$AH$100,5,0))</f>
        <v>-</v>
      </c>
      <c r="AC342" s="54" t="str">
        <f>IF($X342="","",VLOOKUP($X342,Variable!$AC$3:$AH$100,6,0))</f>
        <v>-</v>
      </c>
      <c r="AD342" s="109" t="s">
        <v>42</v>
      </c>
      <c r="AE342" s="54" t="str">
        <f t="shared" si="90"/>
        <v>กสป-ค.</v>
      </c>
      <c r="AF342" s="54" t="str">
        <f t="shared" si="91"/>
        <v>-</v>
      </c>
      <c r="AG342" s="54" t="str">
        <f t="shared" si="92"/>
        <v>กสป-ค.</v>
      </c>
      <c r="AH342" s="54" t="str">
        <f t="shared" si="93"/>
        <v>-</v>
      </c>
      <c r="AI342" s="54" t="str">
        <f t="shared" si="94"/>
        <v>อปฟ.</v>
      </c>
      <c r="AJ342" s="66" t="s">
        <v>42</v>
      </c>
      <c r="AK342" s="54" t="str">
        <f t="shared" si="95"/>
        <v>กสป-ค.</v>
      </c>
      <c r="AL342" s="54" t="str">
        <f t="shared" si="96"/>
        <v>-</v>
      </c>
      <c r="AM342" s="54" t="str">
        <f t="shared" si="97"/>
        <v>กสป-ค.</v>
      </c>
      <c r="AN342" s="54" t="str">
        <f t="shared" si="98"/>
        <v>-</v>
      </c>
      <c r="AO342" s="54" t="str">
        <f t="shared" si="99"/>
        <v>อปฟ.</v>
      </c>
      <c r="AP342" s="67"/>
      <c r="AQ342" s="68">
        <f t="shared" ca="1" si="87"/>
        <v>10.693150684931506</v>
      </c>
      <c r="AR342" s="64"/>
      <c r="AS342" s="75"/>
      <c r="AT342" s="64"/>
      <c r="AY342" s="71"/>
      <c r="BC342" s="72"/>
      <c r="BD342" s="72"/>
      <c r="BE342" s="72"/>
      <c r="BL342" s="51"/>
      <c r="BM342" s="51"/>
      <c r="CB342" s="73"/>
      <c r="CC342" s="10"/>
      <c r="CE342" s="10"/>
      <c r="CF342" s="10"/>
      <c r="CK342" s="74" t="s">
        <v>1749</v>
      </c>
      <c r="CQ342" s="71"/>
    </row>
    <row r="343" spans="2:95" s="70" customFormat="1" ht="24" customHeight="1">
      <c r="B343" s="54">
        <v>337</v>
      </c>
      <c r="C343" s="55" t="s">
        <v>19</v>
      </c>
      <c r="D343" s="56" t="s">
        <v>1276</v>
      </c>
      <c r="E343" s="56" t="s">
        <v>1277</v>
      </c>
      <c r="F343" s="57" t="str">
        <f t="shared" si="89"/>
        <v>ECT - CT200-00020</v>
      </c>
      <c r="G343" s="58" t="s">
        <v>1278</v>
      </c>
      <c r="H343" s="57" t="s">
        <v>1300</v>
      </c>
      <c r="I343" s="57" t="s">
        <v>279</v>
      </c>
      <c r="J343" s="57" t="s">
        <v>1280</v>
      </c>
      <c r="K343" s="59" t="s">
        <v>1281</v>
      </c>
      <c r="L343" s="60"/>
      <c r="M343" s="61"/>
      <c r="N343" s="62"/>
      <c r="O343" s="62"/>
      <c r="P343" s="63"/>
      <c r="Q343" s="64"/>
      <c r="R343" s="63"/>
      <c r="S343" s="62"/>
      <c r="T343" s="64">
        <v>37528</v>
      </c>
      <c r="U343" s="62"/>
      <c r="V343" s="66"/>
      <c r="W343" s="64">
        <v>37528</v>
      </c>
      <c r="X343" s="66" t="s">
        <v>14</v>
      </c>
      <c r="Y343" s="54" t="str">
        <f>IF($X343="","",VLOOKUP($X343,Variable!$AC$3:$AH$100,2,0))</f>
        <v>-</v>
      </c>
      <c r="Z343" s="54" t="str">
        <f>IF($X343="","",VLOOKUP($X343,Variable!$AC$3:$AH$100,3,0))</f>
        <v>-</v>
      </c>
      <c r="AA343" s="54" t="str">
        <f>IF($X343="","",VLOOKUP($X343,Variable!$AC$3:$AH$100,4,0))</f>
        <v>-</v>
      </c>
      <c r="AB343" s="54" t="str">
        <f>IF($X343="","",VLOOKUP($X343,Variable!$AC$3:$AH$100,5,0))</f>
        <v>-</v>
      </c>
      <c r="AC343" s="54" t="str">
        <f>IF($X343="","",VLOOKUP($X343,Variable!$AC$3:$AH$100,6,0))</f>
        <v>-</v>
      </c>
      <c r="AD343" s="109" t="s">
        <v>42</v>
      </c>
      <c r="AE343" s="54" t="str">
        <f t="shared" si="90"/>
        <v>กสป-ค.</v>
      </c>
      <c r="AF343" s="54" t="str">
        <f t="shared" si="91"/>
        <v>-</v>
      </c>
      <c r="AG343" s="54" t="str">
        <f t="shared" si="92"/>
        <v>กสป-ค.</v>
      </c>
      <c r="AH343" s="54" t="str">
        <f t="shared" si="93"/>
        <v>-</v>
      </c>
      <c r="AI343" s="54" t="str">
        <f t="shared" si="94"/>
        <v>อปฟ.</v>
      </c>
      <c r="AJ343" s="66" t="s">
        <v>42</v>
      </c>
      <c r="AK343" s="54" t="str">
        <f t="shared" si="95"/>
        <v>กสป-ค.</v>
      </c>
      <c r="AL343" s="54" t="str">
        <f t="shared" si="96"/>
        <v>-</v>
      </c>
      <c r="AM343" s="54" t="str">
        <f t="shared" si="97"/>
        <v>กสป-ค.</v>
      </c>
      <c r="AN343" s="54" t="str">
        <f t="shared" si="98"/>
        <v>-</v>
      </c>
      <c r="AO343" s="54" t="str">
        <f t="shared" si="99"/>
        <v>อปฟ.</v>
      </c>
      <c r="AP343" s="67"/>
      <c r="AQ343" s="68">
        <f t="shared" ca="1" si="87"/>
        <v>10.693150684931506</v>
      </c>
      <c r="AR343" s="64"/>
      <c r="AS343" s="75"/>
      <c r="AT343" s="64"/>
      <c r="AY343" s="71"/>
      <c r="BC343" s="72"/>
      <c r="BD343" s="72"/>
      <c r="BE343" s="72"/>
      <c r="BL343" s="51"/>
      <c r="BM343" s="51"/>
      <c r="BY343" s="10"/>
      <c r="CB343" s="73"/>
      <c r="CC343" s="10"/>
      <c r="CE343" s="10"/>
      <c r="CF343" s="10"/>
      <c r="CK343" s="74" t="s">
        <v>1627</v>
      </c>
      <c r="CQ343" s="71"/>
    </row>
    <row r="344" spans="2:95" s="70" customFormat="1" ht="24" customHeight="1">
      <c r="B344" s="54">
        <v>338</v>
      </c>
      <c r="C344" s="55" t="s">
        <v>19</v>
      </c>
      <c r="D344" s="56" t="s">
        <v>1276</v>
      </c>
      <c r="E344" s="56" t="s">
        <v>1277</v>
      </c>
      <c r="F344" s="57" t="str">
        <f t="shared" si="89"/>
        <v>ECT - CT200-00021</v>
      </c>
      <c r="G344" s="58" t="s">
        <v>1278</v>
      </c>
      <c r="H344" s="57" t="s">
        <v>1301</v>
      </c>
      <c r="I344" s="57" t="s">
        <v>279</v>
      </c>
      <c r="J344" s="57" t="s">
        <v>1280</v>
      </c>
      <c r="K344" s="59" t="s">
        <v>1281</v>
      </c>
      <c r="L344" s="60"/>
      <c r="M344" s="61"/>
      <c r="N344" s="62"/>
      <c r="O344" s="62"/>
      <c r="P344" s="63"/>
      <c r="Q344" s="64"/>
      <c r="R344" s="63"/>
      <c r="S344" s="62"/>
      <c r="T344" s="64">
        <v>37528</v>
      </c>
      <c r="U344" s="62"/>
      <c r="V344" s="66"/>
      <c r="W344" s="64">
        <v>37528</v>
      </c>
      <c r="X344" s="66" t="s">
        <v>14</v>
      </c>
      <c r="Y344" s="54" t="str">
        <f>IF($X344="","",VLOOKUP($X344,Variable!$AC$3:$AH$100,2,0))</f>
        <v>-</v>
      </c>
      <c r="Z344" s="54" t="str">
        <f>IF($X344="","",VLOOKUP($X344,Variable!$AC$3:$AH$100,3,0))</f>
        <v>-</v>
      </c>
      <c r="AA344" s="54" t="str">
        <f>IF($X344="","",VLOOKUP($X344,Variable!$AC$3:$AH$100,4,0))</f>
        <v>-</v>
      </c>
      <c r="AB344" s="54" t="str">
        <f>IF($X344="","",VLOOKUP($X344,Variable!$AC$3:$AH$100,5,0))</f>
        <v>-</v>
      </c>
      <c r="AC344" s="54" t="str">
        <f>IF($X344="","",VLOOKUP($X344,Variable!$AC$3:$AH$100,6,0))</f>
        <v>-</v>
      </c>
      <c r="AD344" s="109" t="s">
        <v>42</v>
      </c>
      <c r="AE344" s="54" t="str">
        <f t="shared" si="90"/>
        <v>กสป-ค.</v>
      </c>
      <c r="AF344" s="54" t="str">
        <f t="shared" si="91"/>
        <v>-</v>
      </c>
      <c r="AG344" s="54" t="str">
        <f t="shared" si="92"/>
        <v>กสป-ค.</v>
      </c>
      <c r="AH344" s="54" t="str">
        <f t="shared" si="93"/>
        <v>-</v>
      </c>
      <c r="AI344" s="54" t="str">
        <f t="shared" si="94"/>
        <v>อปฟ.</v>
      </c>
      <c r="AJ344" s="66" t="s">
        <v>42</v>
      </c>
      <c r="AK344" s="54" t="str">
        <f t="shared" si="95"/>
        <v>กสป-ค.</v>
      </c>
      <c r="AL344" s="54" t="str">
        <f t="shared" si="96"/>
        <v>-</v>
      </c>
      <c r="AM344" s="54" t="str">
        <f t="shared" si="97"/>
        <v>กสป-ค.</v>
      </c>
      <c r="AN344" s="54" t="str">
        <f t="shared" si="98"/>
        <v>-</v>
      </c>
      <c r="AO344" s="54" t="str">
        <f t="shared" si="99"/>
        <v>อปฟ.</v>
      </c>
      <c r="AP344" s="67"/>
      <c r="AQ344" s="68">
        <f t="shared" ca="1" si="87"/>
        <v>10.693150684931506</v>
      </c>
      <c r="AR344" s="64"/>
      <c r="AS344" s="75"/>
      <c r="AT344" s="64"/>
      <c r="AY344" s="71"/>
      <c r="BC344" s="72"/>
      <c r="BD344" s="72"/>
      <c r="BE344" s="72"/>
      <c r="BL344" s="51"/>
      <c r="BM344" s="51"/>
      <c r="CB344" s="73"/>
      <c r="CC344" s="10"/>
      <c r="CE344" s="10"/>
      <c r="CF344" s="10"/>
      <c r="CK344" s="74" t="s">
        <v>1628</v>
      </c>
      <c r="CQ344" s="71"/>
    </row>
    <row r="345" spans="2:95" s="70" customFormat="1" ht="24" customHeight="1">
      <c r="B345" s="54">
        <v>339</v>
      </c>
      <c r="C345" s="55" t="s">
        <v>19</v>
      </c>
      <c r="D345" s="56" t="s">
        <v>1276</v>
      </c>
      <c r="E345" s="56" t="s">
        <v>1277</v>
      </c>
      <c r="F345" s="57" t="str">
        <f t="shared" si="89"/>
        <v>ECT - CT200-00022</v>
      </c>
      <c r="G345" s="58" t="s">
        <v>1278</v>
      </c>
      <c r="H345" s="57" t="s">
        <v>1302</v>
      </c>
      <c r="I345" s="57" t="s">
        <v>279</v>
      </c>
      <c r="J345" s="57" t="s">
        <v>1280</v>
      </c>
      <c r="K345" s="59" t="s">
        <v>1281</v>
      </c>
      <c r="L345" s="60"/>
      <c r="M345" s="61"/>
      <c r="N345" s="62"/>
      <c r="O345" s="62"/>
      <c r="P345" s="63"/>
      <c r="Q345" s="64"/>
      <c r="R345" s="63"/>
      <c r="S345" s="62"/>
      <c r="T345" s="64">
        <v>37528</v>
      </c>
      <c r="U345" s="62"/>
      <c r="V345" s="66"/>
      <c r="W345" s="64">
        <v>37528</v>
      </c>
      <c r="X345" s="66" t="s">
        <v>14</v>
      </c>
      <c r="Y345" s="54" t="str">
        <f>IF($X345="","",VLOOKUP($X345,Variable!$AC$3:$AH$100,2,0))</f>
        <v>-</v>
      </c>
      <c r="Z345" s="54" t="str">
        <f>IF($X345="","",VLOOKUP($X345,Variable!$AC$3:$AH$100,3,0))</f>
        <v>-</v>
      </c>
      <c r="AA345" s="54" t="str">
        <f>IF($X345="","",VLOOKUP($X345,Variable!$AC$3:$AH$100,4,0))</f>
        <v>-</v>
      </c>
      <c r="AB345" s="54" t="str">
        <f>IF($X345="","",VLOOKUP($X345,Variable!$AC$3:$AH$100,5,0))</f>
        <v>-</v>
      </c>
      <c r="AC345" s="54" t="str">
        <f>IF($X345="","",VLOOKUP($X345,Variable!$AC$3:$AH$100,6,0))</f>
        <v>-</v>
      </c>
      <c r="AD345" s="109" t="s">
        <v>42</v>
      </c>
      <c r="AE345" s="54" t="str">
        <f t="shared" si="90"/>
        <v>กสป-ค.</v>
      </c>
      <c r="AF345" s="54" t="str">
        <f t="shared" si="91"/>
        <v>-</v>
      </c>
      <c r="AG345" s="54" t="str">
        <f t="shared" si="92"/>
        <v>กสป-ค.</v>
      </c>
      <c r="AH345" s="54" t="str">
        <f t="shared" si="93"/>
        <v>-</v>
      </c>
      <c r="AI345" s="54" t="str">
        <f t="shared" si="94"/>
        <v>อปฟ.</v>
      </c>
      <c r="AJ345" s="66" t="s">
        <v>42</v>
      </c>
      <c r="AK345" s="54" t="str">
        <f t="shared" si="95"/>
        <v>กสป-ค.</v>
      </c>
      <c r="AL345" s="54" t="str">
        <f t="shared" si="96"/>
        <v>-</v>
      </c>
      <c r="AM345" s="54" t="str">
        <f t="shared" si="97"/>
        <v>กสป-ค.</v>
      </c>
      <c r="AN345" s="54" t="str">
        <f t="shared" si="98"/>
        <v>-</v>
      </c>
      <c r="AO345" s="54" t="str">
        <f t="shared" si="99"/>
        <v>อปฟ.</v>
      </c>
      <c r="AP345" s="67"/>
      <c r="AQ345" s="68">
        <f t="shared" ca="1" si="87"/>
        <v>10.693150684931506</v>
      </c>
      <c r="AR345" s="64"/>
      <c r="AS345" s="75"/>
      <c r="AT345" s="64"/>
      <c r="AY345" s="71"/>
      <c r="BC345" s="72"/>
      <c r="BD345" s="72"/>
      <c r="BE345" s="72"/>
      <c r="BL345" s="51"/>
      <c r="BM345" s="51"/>
      <c r="CB345" s="73"/>
      <c r="CC345" s="10"/>
      <c r="CE345" s="10"/>
      <c r="CF345" s="10"/>
      <c r="CK345" s="74" t="s">
        <v>1629</v>
      </c>
      <c r="CQ345" s="71"/>
    </row>
    <row r="346" spans="2:95" s="70" customFormat="1" ht="24" customHeight="1">
      <c r="B346" s="54">
        <v>340</v>
      </c>
      <c r="C346" s="55" t="s">
        <v>19</v>
      </c>
      <c r="D346" s="56" t="s">
        <v>1276</v>
      </c>
      <c r="E346" s="56" t="s">
        <v>1277</v>
      </c>
      <c r="F346" s="57" t="str">
        <f t="shared" si="89"/>
        <v>ECT - CT200-00023</v>
      </c>
      <c r="G346" s="58" t="s">
        <v>1278</v>
      </c>
      <c r="H346" s="57" t="s">
        <v>1303</v>
      </c>
      <c r="I346" s="57" t="s">
        <v>279</v>
      </c>
      <c r="J346" s="57" t="s">
        <v>1280</v>
      </c>
      <c r="K346" s="59" t="s">
        <v>1281</v>
      </c>
      <c r="L346" s="60"/>
      <c r="M346" s="61"/>
      <c r="N346" s="62"/>
      <c r="O346" s="62"/>
      <c r="P346" s="63"/>
      <c r="Q346" s="64"/>
      <c r="R346" s="63"/>
      <c r="S346" s="62"/>
      <c r="T346" s="64">
        <v>37528</v>
      </c>
      <c r="U346" s="62"/>
      <c r="V346" s="66"/>
      <c r="W346" s="64">
        <v>37528</v>
      </c>
      <c r="X346" s="66" t="s">
        <v>14</v>
      </c>
      <c r="Y346" s="54" t="str">
        <f>IF($X346="","",VLOOKUP($X346,Variable!$AC$3:$AH$100,2,0))</f>
        <v>-</v>
      </c>
      <c r="Z346" s="54" t="str">
        <f>IF($X346="","",VLOOKUP($X346,Variable!$AC$3:$AH$100,3,0))</f>
        <v>-</v>
      </c>
      <c r="AA346" s="54" t="str">
        <f>IF($X346="","",VLOOKUP($X346,Variable!$AC$3:$AH$100,4,0))</f>
        <v>-</v>
      </c>
      <c r="AB346" s="54" t="str">
        <f>IF($X346="","",VLOOKUP($X346,Variable!$AC$3:$AH$100,5,0))</f>
        <v>-</v>
      </c>
      <c r="AC346" s="54" t="str">
        <f>IF($X346="","",VLOOKUP($X346,Variable!$AC$3:$AH$100,6,0))</f>
        <v>-</v>
      </c>
      <c r="AD346" s="109" t="s">
        <v>42</v>
      </c>
      <c r="AE346" s="54" t="str">
        <f t="shared" si="90"/>
        <v>กสป-ค.</v>
      </c>
      <c r="AF346" s="54" t="str">
        <f t="shared" si="91"/>
        <v>-</v>
      </c>
      <c r="AG346" s="54" t="str">
        <f t="shared" si="92"/>
        <v>กสป-ค.</v>
      </c>
      <c r="AH346" s="54" t="str">
        <f t="shared" si="93"/>
        <v>-</v>
      </c>
      <c r="AI346" s="54" t="str">
        <f t="shared" si="94"/>
        <v>อปฟ.</v>
      </c>
      <c r="AJ346" s="66" t="s">
        <v>42</v>
      </c>
      <c r="AK346" s="54" t="str">
        <f t="shared" si="95"/>
        <v>กสป-ค.</v>
      </c>
      <c r="AL346" s="54" t="str">
        <f t="shared" si="96"/>
        <v>-</v>
      </c>
      <c r="AM346" s="54" t="str">
        <f t="shared" si="97"/>
        <v>กสป-ค.</v>
      </c>
      <c r="AN346" s="54" t="str">
        <f t="shared" si="98"/>
        <v>-</v>
      </c>
      <c r="AO346" s="54" t="str">
        <f t="shared" si="99"/>
        <v>อปฟ.</v>
      </c>
      <c r="AP346" s="67"/>
      <c r="AQ346" s="68">
        <f t="shared" ref="AQ346:AQ409" ca="1" si="100">IF(T346=0,"ไม่มีวันที่รับพัสดุ",(TODAY()-T346)/365)</f>
        <v>10.693150684931506</v>
      </c>
      <c r="AR346" s="64"/>
      <c r="AS346" s="75"/>
      <c r="AT346" s="64"/>
      <c r="AY346" s="71"/>
      <c r="BC346" s="72"/>
      <c r="BD346" s="72"/>
      <c r="BE346" s="72"/>
      <c r="BL346" s="51"/>
      <c r="BM346" s="51"/>
      <c r="BY346" s="10"/>
      <c r="CB346" s="73"/>
      <c r="CC346" s="10"/>
      <c r="CE346" s="10"/>
      <c r="CF346" s="10"/>
      <c r="CK346" s="74" t="s">
        <v>1630</v>
      </c>
      <c r="CQ346" s="71"/>
    </row>
    <row r="347" spans="2:95" s="70" customFormat="1" ht="24" customHeight="1">
      <c r="B347" s="54">
        <v>341</v>
      </c>
      <c r="C347" s="55" t="s">
        <v>19</v>
      </c>
      <c r="D347" s="56" t="s">
        <v>1276</v>
      </c>
      <c r="E347" s="56" t="s">
        <v>1277</v>
      </c>
      <c r="F347" s="57" t="str">
        <f t="shared" si="89"/>
        <v>ECT - CT200-00024</v>
      </c>
      <c r="G347" s="58" t="s">
        <v>1278</v>
      </c>
      <c r="H347" s="57" t="s">
        <v>1304</v>
      </c>
      <c r="I347" s="57" t="s">
        <v>279</v>
      </c>
      <c r="J347" s="57" t="s">
        <v>1280</v>
      </c>
      <c r="K347" s="59" t="s">
        <v>1281</v>
      </c>
      <c r="L347" s="60"/>
      <c r="M347" s="61"/>
      <c r="N347" s="62"/>
      <c r="O347" s="62"/>
      <c r="P347" s="63"/>
      <c r="Q347" s="64"/>
      <c r="R347" s="63"/>
      <c r="S347" s="62"/>
      <c r="T347" s="64">
        <v>37528</v>
      </c>
      <c r="U347" s="62"/>
      <c r="V347" s="66"/>
      <c r="W347" s="64">
        <v>37528</v>
      </c>
      <c r="X347" s="66" t="s">
        <v>14</v>
      </c>
      <c r="Y347" s="54" t="str">
        <f>IF($X347="","",VLOOKUP($X347,Variable!$AC$3:$AH$100,2,0))</f>
        <v>-</v>
      </c>
      <c r="Z347" s="54" t="str">
        <f>IF($X347="","",VLOOKUP($X347,Variable!$AC$3:$AH$100,3,0))</f>
        <v>-</v>
      </c>
      <c r="AA347" s="54" t="str">
        <f>IF($X347="","",VLOOKUP($X347,Variable!$AC$3:$AH$100,4,0))</f>
        <v>-</v>
      </c>
      <c r="AB347" s="54" t="str">
        <f>IF($X347="","",VLOOKUP($X347,Variable!$AC$3:$AH$100,5,0))</f>
        <v>-</v>
      </c>
      <c r="AC347" s="54" t="str">
        <f>IF($X347="","",VLOOKUP($X347,Variable!$AC$3:$AH$100,6,0))</f>
        <v>-</v>
      </c>
      <c r="AD347" s="109" t="s">
        <v>42</v>
      </c>
      <c r="AE347" s="54" t="str">
        <f t="shared" si="90"/>
        <v>กสป-ค.</v>
      </c>
      <c r="AF347" s="54" t="str">
        <f t="shared" si="91"/>
        <v>-</v>
      </c>
      <c r="AG347" s="54" t="str">
        <f t="shared" si="92"/>
        <v>กสป-ค.</v>
      </c>
      <c r="AH347" s="54" t="str">
        <f t="shared" si="93"/>
        <v>-</v>
      </c>
      <c r="AI347" s="54" t="str">
        <f t="shared" si="94"/>
        <v>อปฟ.</v>
      </c>
      <c r="AJ347" s="66" t="s">
        <v>42</v>
      </c>
      <c r="AK347" s="54" t="str">
        <f t="shared" si="95"/>
        <v>กสป-ค.</v>
      </c>
      <c r="AL347" s="54" t="str">
        <f t="shared" si="96"/>
        <v>-</v>
      </c>
      <c r="AM347" s="54" t="str">
        <f t="shared" si="97"/>
        <v>กสป-ค.</v>
      </c>
      <c r="AN347" s="54" t="str">
        <f t="shared" si="98"/>
        <v>-</v>
      </c>
      <c r="AO347" s="54" t="str">
        <f t="shared" si="99"/>
        <v>อปฟ.</v>
      </c>
      <c r="AP347" s="67"/>
      <c r="AQ347" s="68">
        <f t="shared" ca="1" si="100"/>
        <v>10.693150684931506</v>
      </c>
      <c r="AR347" s="64"/>
      <c r="AS347" s="75"/>
      <c r="AT347" s="64"/>
      <c r="AY347" s="71"/>
      <c r="BC347" s="72"/>
      <c r="BD347" s="72"/>
      <c r="BE347" s="72"/>
      <c r="BL347" s="51"/>
      <c r="BM347" s="51"/>
      <c r="BY347" s="10"/>
      <c r="CB347" s="73"/>
      <c r="CC347" s="10"/>
      <c r="CE347" s="10"/>
      <c r="CF347" s="10"/>
      <c r="CK347" s="74" t="s">
        <v>1631</v>
      </c>
      <c r="CQ347" s="71"/>
    </row>
    <row r="348" spans="2:95" s="70" customFormat="1" ht="24" customHeight="1">
      <c r="B348" s="54">
        <v>342</v>
      </c>
      <c r="C348" s="55" t="s">
        <v>19</v>
      </c>
      <c r="D348" s="56" t="s">
        <v>1276</v>
      </c>
      <c r="E348" s="56" t="s">
        <v>1277</v>
      </c>
      <c r="F348" s="57" t="str">
        <f t="shared" si="89"/>
        <v>ECT - CT200-00025</v>
      </c>
      <c r="G348" s="58" t="s">
        <v>1278</v>
      </c>
      <c r="H348" s="57" t="s">
        <v>1305</v>
      </c>
      <c r="I348" s="57" t="s">
        <v>279</v>
      </c>
      <c r="J348" s="57" t="s">
        <v>1280</v>
      </c>
      <c r="K348" s="59" t="s">
        <v>1281</v>
      </c>
      <c r="L348" s="60"/>
      <c r="M348" s="61"/>
      <c r="N348" s="62"/>
      <c r="O348" s="62"/>
      <c r="P348" s="63"/>
      <c r="Q348" s="64"/>
      <c r="R348" s="63"/>
      <c r="S348" s="62"/>
      <c r="T348" s="64">
        <v>37528</v>
      </c>
      <c r="U348" s="62"/>
      <c r="V348" s="66"/>
      <c r="W348" s="64">
        <v>37528</v>
      </c>
      <c r="X348" s="66" t="s">
        <v>14</v>
      </c>
      <c r="Y348" s="54" t="str">
        <f>IF($X348="","",VLOOKUP($X348,Variable!$AC$3:$AH$100,2,0))</f>
        <v>-</v>
      </c>
      <c r="Z348" s="54" t="str">
        <f>IF($X348="","",VLOOKUP($X348,Variable!$AC$3:$AH$100,3,0))</f>
        <v>-</v>
      </c>
      <c r="AA348" s="54" t="str">
        <f>IF($X348="","",VLOOKUP($X348,Variable!$AC$3:$AH$100,4,0))</f>
        <v>-</v>
      </c>
      <c r="AB348" s="54" t="str">
        <f>IF($X348="","",VLOOKUP($X348,Variable!$AC$3:$AH$100,5,0))</f>
        <v>-</v>
      </c>
      <c r="AC348" s="54" t="str">
        <f>IF($X348="","",VLOOKUP($X348,Variable!$AC$3:$AH$100,6,0))</f>
        <v>-</v>
      </c>
      <c r="AD348" s="109" t="s">
        <v>42</v>
      </c>
      <c r="AE348" s="54" t="str">
        <f t="shared" si="90"/>
        <v>กสป-ค.</v>
      </c>
      <c r="AF348" s="54" t="str">
        <f t="shared" si="91"/>
        <v>-</v>
      </c>
      <c r="AG348" s="54" t="str">
        <f t="shared" si="92"/>
        <v>กสป-ค.</v>
      </c>
      <c r="AH348" s="54" t="str">
        <f t="shared" si="93"/>
        <v>-</v>
      </c>
      <c r="AI348" s="54" t="str">
        <f t="shared" si="94"/>
        <v>อปฟ.</v>
      </c>
      <c r="AJ348" s="66" t="s">
        <v>42</v>
      </c>
      <c r="AK348" s="54" t="str">
        <f t="shared" si="95"/>
        <v>กสป-ค.</v>
      </c>
      <c r="AL348" s="54" t="str">
        <f t="shared" si="96"/>
        <v>-</v>
      </c>
      <c r="AM348" s="54" t="str">
        <f t="shared" si="97"/>
        <v>กสป-ค.</v>
      </c>
      <c r="AN348" s="54" t="str">
        <f t="shared" si="98"/>
        <v>-</v>
      </c>
      <c r="AO348" s="54" t="str">
        <f t="shared" si="99"/>
        <v>อปฟ.</v>
      </c>
      <c r="AP348" s="67"/>
      <c r="AQ348" s="68">
        <f t="shared" ca="1" si="100"/>
        <v>10.693150684931506</v>
      </c>
      <c r="AR348" s="64"/>
      <c r="AS348" s="75"/>
      <c r="AT348" s="64"/>
      <c r="AY348" s="71"/>
      <c r="BC348" s="72"/>
      <c r="BD348" s="72"/>
      <c r="BE348" s="72"/>
      <c r="BL348" s="51"/>
      <c r="BM348" s="51"/>
      <c r="BY348" s="10"/>
      <c r="CB348" s="73"/>
      <c r="CC348" s="10"/>
      <c r="CE348" s="10"/>
      <c r="CF348" s="10"/>
      <c r="CK348" s="74" t="s">
        <v>1632</v>
      </c>
      <c r="CQ348" s="71"/>
    </row>
    <row r="349" spans="2:95" s="70" customFormat="1" ht="24" customHeight="1">
      <c r="B349" s="54">
        <v>343</v>
      </c>
      <c r="C349" s="55" t="s">
        <v>19</v>
      </c>
      <c r="D349" s="56" t="s">
        <v>1276</v>
      </c>
      <c r="E349" s="56" t="s">
        <v>1277</v>
      </c>
      <c r="F349" s="57" t="str">
        <f t="shared" si="89"/>
        <v>ECT - CT200-00026</v>
      </c>
      <c r="G349" s="58" t="s">
        <v>1278</v>
      </c>
      <c r="H349" s="57" t="s">
        <v>1306</v>
      </c>
      <c r="I349" s="57" t="s">
        <v>279</v>
      </c>
      <c r="J349" s="57" t="s">
        <v>1280</v>
      </c>
      <c r="K349" s="59" t="s">
        <v>1281</v>
      </c>
      <c r="L349" s="60"/>
      <c r="M349" s="61"/>
      <c r="N349" s="62"/>
      <c r="O349" s="62"/>
      <c r="P349" s="63"/>
      <c r="Q349" s="64"/>
      <c r="R349" s="63"/>
      <c r="S349" s="62"/>
      <c r="T349" s="64">
        <v>37528</v>
      </c>
      <c r="U349" s="62"/>
      <c r="V349" s="66"/>
      <c r="W349" s="64">
        <v>37528</v>
      </c>
      <c r="X349" s="66" t="s">
        <v>14</v>
      </c>
      <c r="Y349" s="54" t="str">
        <f>IF($X349="","",VLOOKUP($X349,Variable!$AC$3:$AH$100,2,0))</f>
        <v>-</v>
      </c>
      <c r="Z349" s="54" t="str">
        <f>IF($X349="","",VLOOKUP($X349,Variable!$AC$3:$AH$100,3,0))</f>
        <v>-</v>
      </c>
      <c r="AA349" s="54" t="str">
        <f>IF($X349="","",VLOOKUP($X349,Variable!$AC$3:$AH$100,4,0))</f>
        <v>-</v>
      </c>
      <c r="AB349" s="54" t="str">
        <f>IF($X349="","",VLOOKUP($X349,Variable!$AC$3:$AH$100,5,0))</f>
        <v>-</v>
      </c>
      <c r="AC349" s="54" t="str">
        <f>IF($X349="","",VLOOKUP($X349,Variable!$AC$3:$AH$100,6,0))</f>
        <v>-</v>
      </c>
      <c r="AD349" s="109" t="s">
        <v>42</v>
      </c>
      <c r="AE349" s="54" t="str">
        <f t="shared" si="90"/>
        <v>กสป-ค.</v>
      </c>
      <c r="AF349" s="54" t="str">
        <f t="shared" si="91"/>
        <v>-</v>
      </c>
      <c r="AG349" s="54" t="str">
        <f t="shared" si="92"/>
        <v>กสป-ค.</v>
      </c>
      <c r="AH349" s="54" t="str">
        <f t="shared" si="93"/>
        <v>-</v>
      </c>
      <c r="AI349" s="54" t="str">
        <f t="shared" si="94"/>
        <v>อปฟ.</v>
      </c>
      <c r="AJ349" s="66" t="s">
        <v>42</v>
      </c>
      <c r="AK349" s="54" t="str">
        <f t="shared" si="95"/>
        <v>กสป-ค.</v>
      </c>
      <c r="AL349" s="54" t="str">
        <f t="shared" si="96"/>
        <v>-</v>
      </c>
      <c r="AM349" s="54" t="str">
        <f t="shared" si="97"/>
        <v>กสป-ค.</v>
      </c>
      <c r="AN349" s="54" t="str">
        <f t="shared" si="98"/>
        <v>-</v>
      </c>
      <c r="AO349" s="54" t="str">
        <f t="shared" si="99"/>
        <v>อปฟ.</v>
      </c>
      <c r="AP349" s="67"/>
      <c r="AQ349" s="68">
        <f t="shared" ca="1" si="100"/>
        <v>10.693150684931506</v>
      </c>
      <c r="AR349" s="64"/>
      <c r="AS349" s="75"/>
      <c r="AT349" s="64"/>
      <c r="AY349" s="71"/>
      <c r="BC349" s="72"/>
      <c r="BD349" s="72"/>
      <c r="BE349" s="72"/>
      <c r="BL349" s="51"/>
      <c r="BM349" s="51"/>
      <c r="CB349" s="73"/>
      <c r="CC349" s="10"/>
      <c r="CE349" s="10"/>
      <c r="CF349" s="10"/>
      <c r="CK349" s="74" t="s">
        <v>1633</v>
      </c>
      <c r="CQ349" s="71"/>
    </row>
    <row r="350" spans="2:95" s="70" customFormat="1" ht="24" customHeight="1">
      <c r="B350" s="54">
        <v>344</v>
      </c>
      <c r="C350" s="55" t="s">
        <v>19</v>
      </c>
      <c r="D350" s="56" t="s">
        <v>1276</v>
      </c>
      <c r="E350" s="56" t="s">
        <v>1277</v>
      </c>
      <c r="F350" s="57" t="str">
        <f t="shared" si="89"/>
        <v>ECT - CT200-00027</v>
      </c>
      <c r="G350" s="58" t="s">
        <v>1278</v>
      </c>
      <c r="H350" s="57" t="s">
        <v>1307</v>
      </c>
      <c r="I350" s="57" t="s">
        <v>279</v>
      </c>
      <c r="J350" s="57" t="s">
        <v>1280</v>
      </c>
      <c r="K350" s="59" t="s">
        <v>1281</v>
      </c>
      <c r="L350" s="60"/>
      <c r="M350" s="61"/>
      <c r="N350" s="62"/>
      <c r="O350" s="62"/>
      <c r="P350" s="63"/>
      <c r="Q350" s="64"/>
      <c r="R350" s="63"/>
      <c r="S350" s="62"/>
      <c r="T350" s="64">
        <v>37528</v>
      </c>
      <c r="U350" s="62"/>
      <c r="V350" s="66"/>
      <c r="W350" s="64">
        <v>37528</v>
      </c>
      <c r="X350" s="66" t="s">
        <v>14</v>
      </c>
      <c r="Y350" s="54" t="str">
        <f>IF($X350="","",VLOOKUP($X350,Variable!$AC$3:$AH$100,2,0))</f>
        <v>-</v>
      </c>
      <c r="Z350" s="54" t="str">
        <f>IF($X350="","",VLOOKUP($X350,Variable!$AC$3:$AH$100,3,0))</f>
        <v>-</v>
      </c>
      <c r="AA350" s="54" t="str">
        <f>IF($X350="","",VLOOKUP($X350,Variable!$AC$3:$AH$100,4,0))</f>
        <v>-</v>
      </c>
      <c r="AB350" s="54" t="str">
        <f>IF($X350="","",VLOOKUP($X350,Variable!$AC$3:$AH$100,5,0))</f>
        <v>-</v>
      </c>
      <c r="AC350" s="54" t="str">
        <f>IF($X350="","",VLOOKUP($X350,Variable!$AC$3:$AH$100,6,0))</f>
        <v>-</v>
      </c>
      <c r="AD350" s="109" t="s">
        <v>42</v>
      </c>
      <c r="AE350" s="54" t="str">
        <f t="shared" si="90"/>
        <v>กสป-ค.</v>
      </c>
      <c r="AF350" s="54" t="str">
        <f t="shared" si="91"/>
        <v>-</v>
      </c>
      <c r="AG350" s="54" t="str">
        <f t="shared" si="92"/>
        <v>กสป-ค.</v>
      </c>
      <c r="AH350" s="54" t="str">
        <f t="shared" si="93"/>
        <v>-</v>
      </c>
      <c r="AI350" s="54" t="str">
        <f t="shared" si="94"/>
        <v>อปฟ.</v>
      </c>
      <c r="AJ350" s="66" t="s">
        <v>42</v>
      </c>
      <c r="AK350" s="54" t="str">
        <f t="shared" si="95"/>
        <v>กสป-ค.</v>
      </c>
      <c r="AL350" s="54" t="str">
        <f t="shared" si="96"/>
        <v>-</v>
      </c>
      <c r="AM350" s="54" t="str">
        <f t="shared" si="97"/>
        <v>กสป-ค.</v>
      </c>
      <c r="AN350" s="54" t="str">
        <f t="shared" si="98"/>
        <v>-</v>
      </c>
      <c r="AO350" s="54" t="str">
        <f t="shared" si="99"/>
        <v>อปฟ.</v>
      </c>
      <c r="AP350" s="67"/>
      <c r="AQ350" s="68">
        <f t="shared" ca="1" si="100"/>
        <v>10.693150684931506</v>
      </c>
      <c r="AR350" s="64"/>
      <c r="AS350" s="75"/>
      <c r="AT350" s="64"/>
      <c r="AY350" s="71"/>
      <c r="BC350" s="72"/>
      <c r="BD350" s="72"/>
      <c r="BE350" s="72"/>
      <c r="BL350" s="51"/>
      <c r="BM350" s="51"/>
      <c r="BY350" s="10"/>
      <c r="CA350" s="15"/>
      <c r="CB350" s="73"/>
      <c r="CC350" s="10"/>
      <c r="CE350" s="10"/>
      <c r="CF350" s="10"/>
      <c r="CK350" s="74" t="s">
        <v>1634</v>
      </c>
      <c r="CQ350" s="71"/>
    </row>
    <row r="351" spans="2:95" s="70" customFormat="1" ht="24" customHeight="1">
      <c r="B351" s="54">
        <v>345</v>
      </c>
      <c r="C351" s="55" t="s">
        <v>19</v>
      </c>
      <c r="D351" s="56" t="s">
        <v>1276</v>
      </c>
      <c r="E351" s="56" t="s">
        <v>1277</v>
      </c>
      <c r="F351" s="57" t="str">
        <f t="shared" si="89"/>
        <v>ECT - CT200-00028</v>
      </c>
      <c r="G351" s="58" t="s">
        <v>1278</v>
      </c>
      <c r="H351" s="57" t="s">
        <v>1308</v>
      </c>
      <c r="I351" s="57" t="s">
        <v>279</v>
      </c>
      <c r="J351" s="57" t="s">
        <v>1280</v>
      </c>
      <c r="K351" s="59" t="s">
        <v>1281</v>
      </c>
      <c r="L351" s="60"/>
      <c r="M351" s="61"/>
      <c r="N351" s="62"/>
      <c r="O351" s="62"/>
      <c r="P351" s="63"/>
      <c r="Q351" s="64"/>
      <c r="R351" s="63"/>
      <c r="S351" s="62"/>
      <c r="T351" s="64">
        <v>37528</v>
      </c>
      <c r="U351" s="62"/>
      <c r="V351" s="66"/>
      <c r="W351" s="64">
        <v>37528</v>
      </c>
      <c r="X351" s="66" t="s">
        <v>14</v>
      </c>
      <c r="Y351" s="54" t="str">
        <f>IF($X351="","",VLOOKUP($X351,Variable!$AC$3:$AH$100,2,0))</f>
        <v>-</v>
      </c>
      <c r="Z351" s="54" t="str">
        <f>IF($X351="","",VLOOKUP($X351,Variable!$AC$3:$AH$100,3,0))</f>
        <v>-</v>
      </c>
      <c r="AA351" s="54" t="str">
        <f>IF($X351="","",VLOOKUP($X351,Variable!$AC$3:$AH$100,4,0))</f>
        <v>-</v>
      </c>
      <c r="AB351" s="54" t="str">
        <f>IF($X351="","",VLOOKUP($X351,Variable!$AC$3:$AH$100,5,0))</f>
        <v>-</v>
      </c>
      <c r="AC351" s="54" t="str">
        <f>IF($X351="","",VLOOKUP($X351,Variable!$AC$3:$AH$100,6,0))</f>
        <v>-</v>
      </c>
      <c r="AD351" s="109" t="s">
        <v>42</v>
      </c>
      <c r="AE351" s="54" t="str">
        <f t="shared" si="90"/>
        <v>กสป-ค.</v>
      </c>
      <c r="AF351" s="54" t="str">
        <f t="shared" si="91"/>
        <v>-</v>
      </c>
      <c r="AG351" s="54" t="str">
        <f t="shared" si="92"/>
        <v>กสป-ค.</v>
      </c>
      <c r="AH351" s="54" t="str">
        <f t="shared" si="93"/>
        <v>-</v>
      </c>
      <c r="AI351" s="54" t="str">
        <f t="shared" si="94"/>
        <v>อปฟ.</v>
      </c>
      <c r="AJ351" s="66" t="s">
        <v>42</v>
      </c>
      <c r="AK351" s="54" t="str">
        <f t="shared" si="95"/>
        <v>กสป-ค.</v>
      </c>
      <c r="AL351" s="54" t="str">
        <f t="shared" si="96"/>
        <v>-</v>
      </c>
      <c r="AM351" s="54" t="str">
        <f t="shared" si="97"/>
        <v>กสป-ค.</v>
      </c>
      <c r="AN351" s="54" t="str">
        <f t="shared" si="98"/>
        <v>-</v>
      </c>
      <c r="AO351" s="54" t="str">
        <f t="shared" si="99"/>
        <v>อปฟ.</v>
      </c>
      <c r="AP351" s="67"/>
      <c r="AQ351" s="68">
        <f t="shared" ca="1" si="100"/>
        <v>10.693150684931506</v>
      </c>
      <c r="AR351" s="64"/>
      <c r="AS351" s="75"/>
      <c r="AT351" s="64"/>
      <c r="AY351" s="71"/>
      <c r="BC351" s="72"/>
      <c r="BD351" s="72"/>
      <c r="BE351" s="72"/>
      <c r="BL351" s="51"/>
      <c r="BM351" s="51"/>
      <c r="BY351" s="10"/>
      <c r="CB351" s="73"/>
      <c r="CC351" s="10"/>
      <c r="CE351" s="10"/>
      <c r="CF351" s="10"/>
      <c r="CK351" s="74" t="s">
        <v>1635</v>
      </c>
      <c r="CQ351" s="71"/>
    </row>
    <row r="352" spans="2:95" s="70" customFormat="1" ht="24" customHeight="1">
      <c r="B352" s="54">
        <v>346</v>
      </c>
      <c r="C352" s="55" t="s">
        <v>19</v>
      </c>
      <c r="D352" s="56" t="s">
        <v>1276</v>
      </c>
      <c r="E352" s="56" t="s">
        <v>1277</v>
      </c>
      <c r="F352" s="57" t="str">
        <f t="shared" si="89"/>
        <v>ECT - CT200-00029</v>
      </c>
      <c r="G352" s="58" t="s">
        <v>1278</v>
      </c>
      <c r="H352" s="57" t="s">
        <v>1309</v>
      </c>
      <c r="I352" s="57" t="s">
        <v>279</v>
      </c>
      <c r="J352" s="57" t="s">
        <v>1280</v>
      </c>
      <c r="K352" s="59" t="s">
        <v>1281</v>
      </c>
      <c r="L352" s="60"/>
      <c r="M352" s="61"/>
      <c r="N352" s="62"/>
      <c r="O352" s="62"/>
      <c r="P352" s="63"/>
      <c r="Q352" s="64"/>
      <c r="R352" s="63"/>
      <c r="S352" s="62"/>
      <c r="T352" s="64">
        <v>37528</v>
      </c>
      <c r="U352" s="62"/>
      <c r="V352" s="66"/>
      <c r="W352" s="64">
        <v>37528</v>
      </c>
      <c r="X352" s="66" t="s">
        <v>14</v>
      </c>
      <c r="Y352" s="54" t="str">
        <f>IF($X352="","",VLOOKUP($X352,Variable!$AC$3:$AH$100,2,0))</f>
        <v>-</v>
      </c>
      <c r="Z352" s="54" t="str">
        <f>IF($X352="","",VLOOKUP($X352,Variable!$AC$3:$AH$100,3,0))</f>
        <v>-</v>
      </c>
      <c r="AA352" s="54" t="str">
        <f>IF($X352="","",VLOOKUP($X352,Variable!$AC$3:$AH$100,4,0))</f>
        <v>-</v>
      </c>
      <c r="AB352" s="54" t="str">
        <f>IF($X352="","",VLOOKUP($X352,Variable!$AC$3:$AH$100,5,0))</f>
        <v>-</v>
      </c>
      <c r="AC352" s="54" t="str">
        <f>IF($X352="","",VLOOKUP($X352,Variable!$AC$3:$AH$100,6,0))</f>
        <v>-</v>
      </c>
      <c r="AD352" s="109" t="s">
        <v>42</v>
      </c>
      <c r="AE352" s="54" t="str">
        <f t="shared" si="90"/>
        <v>กสป-ค.</v>
      </c>
      <c r="AF352" s="54" t="str">
        <f t="shared" si="91"/>
        <v>-</v>
      </c>
      <c r="AG352" s="54" t="str">
        <f t="shared" si="92"/>
        <v>กสป-ค.</v>
      </c>
      <c r="AH352" s="54" t="str">
        <f t="shared" si="93"/>
        <v>-</v>
      </c>
      <c r="AI352" s="54" t="str">
        <f t="shared" si="94"/>
        <v>อปฟ.</v>
      </c>
      <c r="AJ352" s="66" t="s">
        <v>42</v>
      </c>
      <c r="AK352" s="54" t="str">
        <f t="shared" si="95"/>
        <v>กสป-ค.</v>
      </c>
      <c r="AL352" s="54" t="str">
        <f t="shared" si="96"/>
        <v>-</v>
      </c>
      <c r="AM352" s="54" t="str">
        <f t="shared" si="97"/>
        <v>กสป-ค.</v>
      </c>
      <c r="AN352" s="54" t="str">
        <f t="shared" si="98"/>
        <v>-</v>
      </c>
      <c r="AO352" s="54" t="str">
        <f t="shared" si="99"/>
        <v>อปฟ.</v>
      </c>
      <c r="AP352" s="67"/>
      <c r="AQ352" s="68">
        <f t="shared" ca="1" si="100"/>
        <v>10.693150684931506</v>
      </c>
      <c r="AR352" s="64"/>
      <c r="AS352" s="75"/>
      <c r="AT352" s="64"/>
      <c r="AY352" s="71"/>
      <c r="BC352" s="72"/>
      <c r="BD352" s="72"/>
      <c r="BE352" s="72"/>
      <c r="BL352" s="51"/>
      <c r="BM352" s="51"/>
      <c r="BY352" s="10"/>
      <c r="CB352" s="73"/>
      <c r="CC352" s="10"/>
      <c r="CE352" s="10"/>
      <c r="CF352" s="10"/>
      <c r="CK352" s="74" t="s">
        <v>1636</v>
      </c>
      <c r="CQ352" s="71"/>
    </row>
    <row r="353" spans="2:95" s="70" customFormat="1" ht="24" customHeight="1">
      <c r="B353" s="54">
        <v>347</v>
      </c>
      <c r="C353" s="55" t="s">
        <v>19</v>
      </c>
      <c r="D353" s="56" t="s">
        <v>1276</v>
      </c>
      <c r="E353" s="56" t="s">
        <v>1277</v>
      </c>
      <c r="F353" s="57" t="str">
        <f t="shared" si="89"/>
        <v>ECT - CT200-00030</v>
      </c>
      <c r="G353" s="58" t="s">
        <v>1278</v>
      </c>
      <c r="H353" s="57" t="s">
        <v>1310</v>
      </c>
      <c r="I353" s="57" t="s">
        <v>279</v>
      </c>
      <c r="J353" s="57" t="s">
        <v>1280</v>
      </c>
      <c r="K353" s="59" t="s">
        <v>1281</v>
      </c>
      <c r="L353" s="60"/>
      <c r="M353" s="61"/>
      <c r="N353" s="62"/>
      <c r="O353" s="62"/>
      <c r="P353" s="63"/>
      <c r="Q353" s="64"/>
      <c r="R353" s="63"/>
      <c r="S353" s="62"/>
      <c r="T353" s="64">
        <v>37528</v>
      </c>
      <c r="U353" s="62"/>
      <c r="V353" s="66"/>
      <c r="W353" s="64">
        <v>37528</v>
      </c>
      <c r="X353" s="66" t="s">
        <v>14</v>
      </c>
      <c r="Y353" s="54" t="str">
        <f>IF($X353="","",VLOOKUP($X353,Variable!$AC$3:$AH$100,2,0))</f>
        <v>-</v>
      </c>
      <c r="Z353" s="54" t="str">
        <f>IF($X353="","",VLOOKUP($X353,Variable!$AC$3:$AH$100,3,0))</f>
        <v>-</v>
      </c>
      <c r="AA353" s="54" t="str">
        <f>IF($X353="","",VLOOKUP($X353,Variable!$AC$3:$AH$100,4,0))</f>
        <v>-</v>
      </c>
      <c r="AB353" s="54" t="str">
        <f>IF($X353="","",VLOOKUP($X353,Variable!$AC$3:$AH$100,5,0))</f>
        <v>-</v>
      </c>
      <c r="AC353" s="54" t="str">
        <f>IF($X353="","",VLOOKUP($X353,Variable!$AC$3:$AH$100,6,0))</f>
        <v>-</v>
      </c>
      <c r="AD353" s="109" t="s">
        <v>42</v>
      </c>
      <c r="AE353" s="54" t="str">
        <f t="shared" si="90"/>
        <v>กสป-ค.</v>
      </c>
      <c r="AF353" s="54" t="str">
        <f t="shared" si="91"/>
        <v>-</v>
      </c>
      <c r="AG353" s="54" t="str">
        <f t="shared" si="92"/>
        <v>กสป-ค.</v>
      </c>
      <c r="AH353" s="54" t="str">
        <f t="shared" si="93"/>
        <v>-</v>
      </c>
      <c r="AI353" s="54" t="str">
        <f t="shared" si="94"/>
        <v>อปฟ.</v>
      </c>
      <c r="AJ353" s="66" t="s">
        <v>42</v>
      </c>
      <c r="AK353" s="54" t="str">
        <f t="shared" si="95"/>
        <v>กสป-ค.</v>
      </c>
      <c r="AL353" s="54" t="str">
        <f t="shared" si="96"/>
        <v>-</v>
      </c>
      <c r="AM353" s="54" t="str">
        <f t="shared" si="97"/>
        <v>กสป-ค.</v>
      </c>
      <c r="AN353" s="54" t="str">
        <f t="shared" si="98"/>
        <v>-</v>
      </c>
      <c r="AO353" s="54" t="str">
        <f t="shared" si="99"/>
        <v>อปฟ.</v>
      </c>
      <c r="AP353" s="67"/>
      <c r="AQ353" s="68">
        <f t="shared" ca="1" si="100"/>
        <v>10.693150684931506</v>
      </c>
      <c r="AR353" s="64"/>
      <c r="AS353" s="75"/>
      <c r="AT353" s="64"/>
      <c r="AY353" s="71"/>
      <c r="BC353" s="72"/>
      <c r="BD353" s="72"/>
      <c r="BE353" s="72"/>
      <c r="BL353" s="51"/>
      <c r="BM353" s="51"/>
      <c r="BY353" s="10"/>
      <c r="CB353" s="73"/>
      <c r="CC353" s="10"/>
      <c r="CE353" s="10"/>
      <c r="CF353" s="10"/>
      <c r="CK353" s="74" t="s">
        <v>1637</v>
      </c>
      <c r="CQ353" s="71"/>
    </row>
    <row r="354" spans="2:95" s="70" customFormat="1" ht="24" customHeight="1">
      <c r="B354" s="54">
        <v>348</v>
      </c>
      <c r="C354" s="55" t="s">
        <v>19</v>
      </c>
      <c r="D354" s="56" t="s">
        <v>1276</v>
      </c>
      <c r="E354" s="56" t="s">
        <v>1277</v>
      </c>
      <c r="F354" s="57" t="str">
        <f t="shared" si="89"/>
        <v>ECT - CT200-00031</v>
      </c>
      <c r="G354" s="58" t="s">
        <v>1278</v>
      </c>
      <c r="H354" s="57" t="s">
        <v>1311</v>
      </c>
      <c r="I354" s="57" t="s">
        <v>279</v>
      </c>
      <c r="J354" s="57" t="s">
        <v>1280</v>
      </c>
      <c r="K354" s="59" t="s">
        <v>1281</v>
      </c>
      <c r="L354" s="60"/>
      <c r="M354" s="61"/>
      <c r="N354" s="62"/>
      <c r="O354" s="62"/>
      <c r="P354" s="63"/>
      <c r="Q354" s="64"/>
      <c r="R354" s="63"/>
      <c r="S354" s="62"/>
      <c r="T354" s="64">
        <v>37528</v>
      </c>
      <c r="U354" s="62"/>
      <c r="V354" s="66"/>
      <c r="W354" s="64">
        <v>37528</v>
      </c>
      <c r="X354" s="66" t="s">
        <v>14</v>
      </c>
      <c r="Y354" s="54" t="str">
        <f>IF($X354="","",VLOOKUP($X354,Variable!$AC$3:$AH$100,2,0))</f>
        <v>-</v>
      </c>
      <c r="Z354" s="54" t="str">
        <f>IF($X354="","",VLOOKUP($X354,Variable!$AC$3:$AH$100,3,0))</f>
        <v>-</v>
      </c>
      <c r="AA354" s="54" t="str">
        <f>IF($X354="","",VLOOKUP($X354,Variable!$AC$3:$AH$100,4,0))</f>
        <v>-</v>
      </c>
      <c r="AB354" s="54" t="str">
        <f>IF($X354="","",VLOOKUP($X354,Variable!$AC$3:$AH$100,5,0))</f>
        <v>-</v>
      </c>
      <c r="AC354" s="54" t="str">
        <f>IF($X354="","",VLOOKUP($X354,Variable!$AC$3:$AH$100,6,0))</f>
        <v>-</v>
      </c>
      <c r="AD354" s="109" t="s">
        <v>42</v>
      </c>
      <c r="AE354" s="54" t="str">
        <f t="shared" si="90"/>
        <v>กสป-ค.</v>
      </c>
      <c r="AF354" s="54" t="str">
        <f t="shared" si="91"/>
        <v>-</v>
      </c>
      <c r="AG354" s="54" t="str">
        <f t="shared" si="92"/>
        <v>กสป-ค.</v>
      </c>
      <c r="AH354" s="54" t="str">
        <f t="shared" si="93"/>
        <v>-</v>
      </c>
      <c r="AI354" s="54" t="str">
        <f t="shared" si="94"/>
        <v>อปฟ.</v>
      </c>
      <c r="AJ354" s="66" t="s">
        <v>42</v>
      </c>
      <c r="AK354" s="54" t="str">
        <f t="shared" si="95"/>
        <v>กสป-ค.</v>
      </c>
      <c r="AL354" s="54" t="str">
        <f t="shared" si="96"/>
        <v>-</v>
      </c>
      <c r="AM354" s="54" t="str">
        <f t="shared" si="97"/>
        <v>กสป-ค.</v>
      </c>
      <c r="AN354" s="54" t="str">
        <f t="shared" si="98"/>
        <v>-</v>
      </c>
      <c r="AO354" s="54" t="str">
        <f t="shared" si="99"/>
        <v>อปฟ.</v>
      </c>
      <c r="AP354" s="67"/>
      <c r="AQ354" s="68">
        <f t="shared" ca="1" si="100"/>
        <v>10.693150684931506</v>
      </c>
      <c r="AR354" s="64"/>
      <c r="AS354" s="75"/>
      <c r="AT354" s="64"/>
      <c r="AY354" s="71"/>
      <c r="BC354" s="72"/>
      <c r="BD354" s="72"/>
      <c r="BE354" s="72"/>
      <c r="BL354" s="51"/>
      <c r="BM354" s="51"/>
      <c r="BY354" s="10"/>
      <c r="CB354" s="73"/>
      <c r="CC354" s="10"/>
      <c r="CE354" s="10"/>
      <c r="CF354" s="10"/>
      <c r="CK354" s="74" t="s">
        <v>1638</v>
      </c>
      <c r="CQ354" s="71"/>
    </row>
    <row r="355" spans="2:95" s="70" customFormat="1" ht="24" customHeight="1">
      <c r="B355" s="54">
        <v>349</v>
      </c>
      <c r="C355" s="55" t="s">
        <v>19</v>
      </c>
      <c r="D355" s="56" t="s">
        <v>1276</v>
      </c>
      <c r="E355" s="56" t="s">
        <v>1277</v>
      </c>
      <c r="F355" s="57" t="str">
        <f t="shared" si="89"/>
        <v>ECT - CT200-00032</v>
      </c>
      <c r="G355" s="58" t="s">
        <v>1278</v>
      </c>
      <c r="H355" s="57" t="s">
        <v>1312</v>
      </c>
      <c r="I355" s="57" t="s">
        <v>279</v>
      </c>
      <c r="J355" s="57" t="s">
        <v>1280</v>
      </c>
      <c r="K355" s="59" t="s">
        <v>1281</v>
      </c>
      <c r="L355" s="60"/>
      <c r="M355" s="61"/>
      <c r="N355" s="62"/>
      <c r="O355" s="62"/>
      <c r="P355" s="63"/>
      <c r="Q355" s="64"/>
      <c r="R355" s="63"/>
      <c r="S355" s="62"/>
      <c r="T355" s="64">
        <v>37528</v>
      </c>
      <c r="U355" s="62"/>
      <c r="V355" s="66"/>
      <c r="W355" s="64">
        <v>37528</v>
      </c>
      <c r="X355" s="66" t="s">
        <v>14</v>
      </c>
      <c r="Y355" s="54" t="str">
        <f>IF($X355="","",VLOOKUP($X355,Variable!$AC$3:$AH$100,2,0))</f>
        <v>-</v>
      </c>
      <c r="Z355" s="54" t="str">
        <f>IF($X355="","",VLOOKUP($X355,Variable!$AC$3:$AH$100,3,0))</f>
        <v>-</v>
      </c>
      <c r="AA355" s="54" t="str">
        <f>IF($X355="","",VLOOKUP($X355,Variable!$AC$3:$AH$100,4,0))</f>
        <v>-</v>
      </c>
      <c r="AB355" s="54" t="str">
        <f>IF($X355="","",VLOOKUP($X355,Variable!$AC$3:$AH$100,5,0))</f>
        <v>-</v>
      </c>
      <c r="AC355" s="54" t="str">
        <f>IF($X355="","",VLOOKUP($X355,Variable!$AC$3:$AH$100,6,0))</f>
        <v>-</v>
      </c>
      <c r="AD355" s="109" t="s">
        <v>42</v>
      </c>
      <c r="AE355" s="54" t="str">
        <f t="shared" si="90"/>
        <v>กสป-ค.</v>
      </c>
      <c r="AF355" s="54" t="str">
        <f t="shared" si="91"/>
        <v>-</v>
      </c>
      <c r="AG355" s="54" t="str">
        <f t="shared" si="92"/>
        <v>กสป-ค.</v>
      </c>
      <c r="AH355" s="54" t="str">
        <f t="shared" si="93"/>
        <v>-</v>
      </c>
      <c r="AI355" s="54" t="str">
        <f t="shared" si="94"/>
        <v>อปฟ.</v>
      </c>
      <c r="AJ355" s="66" t="s">
        <v>42</v>
      </c>
      <c r="AK355" s="54" t="str">
        <f t="shared" si="95"/>
        <v>กสป-ค.</v>
      </c>
      <c r="AL355" s="54" t="str">
        <f t="shared" si="96"/>
        <v>-</v>
      </c>
      <c r="AM355" s="54" t="str">
        <f t="shared" si="97"/>
        <v>กสป-ค.</v>
      </c>
      <c r="AN355" s="54" t="str">
        <f t="shared" si="98"/>
        <v>-</v>
      </c>
      <c r="AO355" s="54" t="str">
        <f t="shared" si="99"/>
        <v>อปฟ.</v>
      </c>
      <c r="AP355" s="67"/>
      <c r="AQ355" s="68">
        <f t="shared" ca="1" si="100"/>
        <v>10.693150684931506</v>
      </c>
      <c r="AR355" s="64"/>
      <c r="AS355" s="75"/>
      <c r="AT355" s="64"/>
      <c r="AY355" s="71"/>
      <c r="BC355" s="72"/>
      <c r="BD355" s="72"/>
      <c r="BE355" s="72"/>
      <c r="BL355" s="51"/>
      <c r="BM355" s="51"/>
      <c r="BY355" s="10"/>
      <c r="CB355" s="73"/>
      <c r="CC355" s="10"/>
      <c r="CE355" s="10"/>
      <c r="CF355" s="10"/>
      <c r="CK355" s="74" t="s">
        <v>1639</v>
      </c>
      <c r="CQ355" s="71"/>
    </row>
    <row r="356" spans="2:95" s="70" customFormat="1" ht="24" customHeight="1">
      <c r="B356" s="54">
        <v>350</v>
      </c>
      <c r="C356" s="55" t="s">
        <v>19</v>
      </c>
      <c r="D356" s="56" t="s">
        <v>1276</v>
      </c>
      <c r="E356" s="56" t="s">
        <v>1277</v>
      </c>
      <c r="F356" s="57" t="str">
        <f t="shared" si="89"/>
        <v>ECT - CT200-00033</v>
      </c>
      <c r="G356" s="58" t="s">
        <v>1278</v>
      </c>
      <c r="H356" s="57" t="s">
        <v>1313</v>
      </c>
      <c r="I356" s="57" t="s">
        <v>279</v>
      </c>
      <c r="J356" s="57" t="s">
        <v>1280</v>
      </c>
      <c r="K356" s="59" t="s">
        <v>1281</v>
      </c>
      <c r="L356" s="60"/>
      <c r="M356" s="61"/>
      <c r="N356" s="62"/>
      <c r="O356" s="62"/>
      <c r="P356" s="63"/>
      <c r="Q356" s="64"/>
      <c r="R356" s="63"/>
      <c r="S356" s="62"/>
      <c r="T356" s="64">
        <v>37528</v>
      </c>
      <c r="U356" s="62"/>
      <c r="V356" s="66"/>
      <c r="W356" s="64">
        <v>37528</v>
      </c>
      <c r="X356" s="66" t="s">
        <v>14</v>
      </c>
      <c r="Y356" s="54" t="str">
        <f>IF($X356="","",VLOOKUP($X356,Variable!$AC$3:$AH$100,2,0))</f>
        <v>-</v>
      </c>
      <c r="Z356" s="54" t="str">
        <f>IF($X356="","",VLOOKUP($X356,Variable!$AC$3:$AH$100,3,0))</f>
        <v>-</v>
      </c>
      <c r="AA356" s="54" t="str">
        <f>IF($X356="","",VLOOKUP($X356,Variable!$AC$3:$AH$100,4,0))</f>
        <v>-</v>
      </c>
      <c r="AB356" s="54" t="str">
        <f>IF($X356="","",VLOOKUP($X356,Variable!$AC$3:$AH$100,5,0))</f>
        <v>-</v>
      </c>
      <c r="AC356" s="54" t="str">
        <f>IF($X356="","",VLOOKUP($X356,Variable!$AC$3:$AH$100,6,0))</f>
        <v>-</v>
      </c>
      <c r="AD356" s="109" t="s">
        <v>42</v>
      </c>
      <c r="AE356" s="54" t="str">
        <f t="shared" si="90"/>
        <v>กสป-ค.</v>
      </c>
      <c r="AF356" s="54" t="str">
        <f t="shared" si="91"/>
        <v>-</v>
      </c>
      <c r="AG356" s="54" t="str">
        <f t="shared" si="92"/>
        <v>กสป-ค.</v>
      </c>
      <c r="AH356" s="54" t="str">
        <f t="shared" si="93"/>
        <v>-</v>
      </c>
      <c r="AI356" s="54" t="str">
        <f t="shared" si="94"/>
        <v>อปฟ.</v>
      </c>
      <c r="AJ356" s="66" t="s">
        <v>42</v>
      </c>
      <c r="AK356" s="54" t="str">
        <f t="shared" si="95"/>
        <v>กสป-ค.</v>
      </c>
      <c r="AL356" s="54" t="str">
        <f t="shared" si="96"/>
        <v>-</v>
      </c>
      <c r="AM356" s="54" t="str">
        <f t="shared" si="97"/>
        <v>กสป-ค.</v>
      </c>
      <c r="AN356" s="54" t="str">
        <f t="shared" si="98"/>
        <v>-</v>
      </c>
      <c r="AO356" s="54" t="str">
        <f t="shared" si="99"/>
        <v>อปฟ.</v>
      </c>
      <c r="AP356" s="67"/>
      <c r="AQ356" s="68">
        <f t="shared" ca="1" si="100"/>
        <v>10.693150684931506</v>
      </c>
      <c r="AR356" s="64"/>
      <c r="AS356" s="75"/>
      <c r="AT356" s="64"/>
      <c r="AY356" s="71"/>
      <c r="BC356" s="72"/>
      <c r="BD356" s="72"/>
      <c r="BE356" s="72"/>
      <c r="BL356" s="51"/>
      <c r="BM356" s="51"/>
      <c r="CB356" s="73"/>
      <c r="CC356" s="10"/>
      <c r="CE356" s="10"/>
      <c r="CF356" s="10"/>
      <c r="CK356" s="74" t="s">
        <v>1640</v>
      </c>
      <c r="CQ356" s="71"/>
    </row>
    <row r="357" spans="2:95" s="70" customFormat="1" ht="24" customHeight="1">
      <c r="B357" s="54">
        <v>351</v>
      </c>
      <c r="C357" s="55" t="s">
        <v>19</v>
      </c>
      <c r="D357" s="56" t="s">
        <v>1276</v>
      </c>
      <c r="E357" s="56" t="s">
        <v>1277</v>
      </c>
      <c r="F357" s="57" t="str">
        <f t="shared" si="89"/>
        <v>ECT - CT200-00034</v>
      </c>
      <c r="G357" s="58" t="s">
        <v>1278</v>
      </c>
      <c r="H357" s="57" t="s">
        <v>1314</v>
      </c>
      <c r="I357" s="57" t="s">
        <v>279</v>
      </c>
      <c r="J357" s="57" t="s">
        <v>1280</v>
      </c>
      <c r="K357" s="59" t="s">
        <v>1281</v>
      </c>
      <c r="L357" s="60"/>
      <c r="M357" s="61"/>
      <c r="N357" s="62"/>
      <c r="O357" s="62"/>
      <c r="P357" s="63"/>
      <c r="Q357" s="64"/>
      <c r="R357" s="63"/>
      <c r="S357" s="62"/>
      <c r="T357" s="64">
        <v>37528</v>
      </c>
      <c r="U357" s="62"/>
      <c r="V357" s="66"/>
      <c r="W357" s="64">
        <v>37528</v>
      </c>
      <c r="X357" s="66" t="s">
        <v>14</v>
      </c>
      <c r="Y357" s="54" t="str">
        <f>IF($X357="","",VLOOKUP($X357,Variable!$AC$3:$AH$100,2,0))</f>
        <v>-</v>
      </c>
      <c r="Z357" s="54" t="str">
        <f>IF($X357="","",VLOOKUP($X357,Variable!$AC$3:$AH$100,3,0))</f>
        <v>-</v>
      </c>
      <c r="AA357" s="54" t="str">
        <f>IF($X357="","",VLOOKUP($X357,Variable!$AC$3:$AH$100,4,0))</f>
        <v>-</v>
      </c>
      <c r="AB357" s="54" t="str">
        <f>IF($X357="","",VLOOKUP($X357,Variable!$AC$3:$AH$100,5,0))</f>
        <v>-</v>
      </c>
      <c r="AC357" s="54" t="str">
        <f>IF($X357="","",VLOOKUP($X357,Variable!$AC$3:$AH$100,6,0))</f>
        <v>-</v>
      </c>
      <c r="AD357" s="109" t="s">
        <v>42</v>
      </c>
      <c r="AE357" s="54" t="str">
        <f t="shared" si="90"/>
        <v>กสป-ค.</v>
      </c>
      <c r="AF357" s="54" t="str">
        <f t="shared" si="91"/>
        <v>-</v>
      </c>
      <c r="AG357" s="54" t="str">
        <f t="shared" si="92"/>
        <v>กสป-ค.</v>
      </c>
      <c r="AH357" s="54" t="str">
        <f t="shared" si="93"/>
        <v>-</v>
      </c>
      <c r="AI357" s="54" t="str">
        <f t="shared" si="94"/>
        <v>อปฟ.</v>
      </c>
      <c r="AJ357" s="66" t="s">
        <v>42</v>
      </c>
      <c r="AK357" s="54" t="str">
        <f t="shared" si="95"/>
        <v>กสป-ค.</v>
      </c>
      <c r="AL357" s="54" t="str">
        <f t="shared" si="96"/>
        <v>-</v>
      </c>
      <c r="AM357" s="54" t="str">
        <f t="shared" si="97"/>
        <v>กสป-ค.</v>
      </c>
      <c r="AN357" s="54" t="str">
        <f t="shared" si="98"/>
        <v>-</v>
      </c>
      <c r="AO357" s="54" t="str">
        <f t="shared" si="99"/>
        <v>อปฟ.</v>
      </c>
      <c r="AP357" s="67"/>
      <c r="AQ357" s="68">
        <f t="shared" ca="1" si="100"/>
        <v>10.693150684931506</v>
      </c>
      <c r="AR357" s="64"/>
      <c r="AS357" s="75"/>
      <c r="AT357" s="64"/>
      <c r="AY357" s="71"/>
      <c r="BC357" s="72"/>
      <c r="BD357" s="72"/>
      <c r="BE357" s="72"/>
      <c r="BL357" s="51"/>
      <c r="BM357" s="51"/>
      <c r="CA357" s="15"/>
      <c r="CB357" s="73"/>
      <c r="CC357" s="10"/>
      <c r="CE357" s="10"/>
      <c r="CF357" s="10"/>
      <c r="CK357" s="74" t="s">
        <v>1641</v>
      </c>
      <c r="CQ357" s="71"/>
    </row>
    <row r="358" spans="2:95" s="70" customFormat="1" ht="24" customHeight="1">
      <c r="B358" s="54">
        <v>352</v>
      </c>
      <c r="C358" s="55" t="s">
        <v>19</v>
      </c>
      <c r="D358" s="56" t="s">
        <v>1276</v>
      </c>
      <c r="E358" s="56" t="s">
        <v>1277</v>
      </c>
      <c r="F358" s="57" t="str">
        <f t="shared" si="89"/>
        <v>ECT - CT200-00035</v>
      </c>
      <c r="G358" s="58" t="s">
        <v>1278</v>
      </c>
      <c r="H358" s="57" t="s">
        <v>1315</v>
      </c>
      <c r="I358" s="57" t="s">
        <v>279</v>
      </c>
      <c r="J358" s="57" t="s">
        <v>1280</v>
      </c>
      <c r="K358" s="59" t="s">
        <v>1281</v>
      </c>
      <c r="L358" s="60"/>
      <c r="M358" s="61"/>
      <c r="N358" s="62"/>
      <c r="O358" s="62"/>
      <c r="P358" s="63"/>
      <c r="Q358" s="64"/>
      <c r="R358" s="63"/>
      <c r="S358" s="62"/>
      <c r="T358" s="64">
        <v>37528</v>
      </c>
      <c r="U358" s="62"/>
      <c r="V358" s="66"/>
      <c r="W358" s="64">
        <v>37528</v>
      </c>
      <c r="X358" s="66" t="s">
        <v>14</v>
      </c>
      <c r="Y358" s="54" t="str">
        <f>IF($X358="","",VLOOKUP($X358,Variable!$AC$3:$AH$100,2,0))</f>
        <v>-</v>
      </c>
      <c r="Z358" s="54" t="str">
        <f>IF($X358="","",VLOOKUP($X358,Variable!$AC$3:$AH$100,3,0))</f>
        <v>-</v>
      </c>
      <c r="AA358" s="54" t="str">
        <f>IF($X358="","",VLOOKUP($X358,Variable!$AC$3:$AH$100,4,0))</f>
        <v>-</v>
      </c>
      <c r="AB358" s="54" t="str">
        <f>IF($X358="","",VLOOKUP($X358,Variable!$AC$3:$AH$100,5,0))</f>
        <v>-</v>
      </c>
      <c r="AC358" s="54" t="str">
        <f>IF($X358="","",VLOOKUP($X358,Variable!$AC$3:$AH$100,6,0))</f>
        <v>-</v>
      </c>
      <c r="AD358" s="109" t="s">
        <v>42</v>
      </c>
      <c r="AE358" s="54" t="str">
        <f t="shared" si="90"/>
        <v>กสป-ค.</v>
      </c>
      <c r="AF358" s="54" t="str">
        <f t="shared" si="91"/>
        <v>-</v>
      </c>
      <c r="AG358" s="54" t="str">
        <f t="shared" si="92"/>
        <v>กสป-ค.</v>
      </c>
      <c r="AH358" s="54" t="str">
        <f t="shared" si="93"/>
        <v>-</v>
      </c>
      <c r="AI358" s="54" t="str">
        <f t="shared" si="94"/>
        <v>อปฟ.</v>
      </c>
      <c r="AJ358" s="66" t="s">
        <v>42</v>
      </c>
      <c r="AK358" s="54" t="str">
        <f t="shared" si="95"/>
        <v>กสป-ค.</v>
      </c>
      <c r="AL358" s="54" t="str">
        <f t="shared" si="96"/>
        <v>-</v>
      </c>
      <c r="AM358" s="54" t="str">
        <f t="shared" si="97"/>
        <v>กสป-ค.</v>
      </c>
      <c r="AN358" s="54" t="str">
        <f t="shared" si="98"/>
        <v>-</v>
      </c>
      <c r="AO358" s="54" t="str">
        <f t="shared" si="99"/>
        <v>อปฟ.</v>
      </c>
      <c r="AP358" s="67"/>
      <c r="AQ358" s="68">
        <f t="shared" ca="1" si="100"/>
        <v>10.693150684931506</v>
      </c>
      <c r="AR358" s="64"/>
      <c r="AS358" s="75"/>
      <c r="AT358" s="64"/>
      <c r="AY358" s="71"/>
      <c r="BC358" s="72"/>
      <c r="BD358" s="72"/>
      <c r="BE358" s="72"/>
      <c r="BL358" s="51"/>
      <c r="BM358" s="51"/>
      <c r="BY358" s="10"/>
      <c r="CB358" s="73"/>
      <c r="CC358" s="10"/>
      <c r="CE358" s="10"/>
      <c r="CF358" s="10"/>
      <c r="CK358" s="74" t="s">
        <v>1642</v>
      </c>
      <c r="CQ358" s="71"/>
    </row>
    <row r="359" spans="2:95" s="70" customFormat="1" ht="24" customHeight="1">
      <c r="B359" s="54">
        <v>353</v>
      </c>
      <c r="C359" s="55" t="s">
        <v>19</v>
      </c>
      <c r="D359" s="56" t="s">
        <v>1276</v>
      </c>
      <c r="E359" s="56" t="s">
        <v>1277</v>
      </c>
      <c r="F359" s="57" t="str">
        <f t="shared" si="89"/>
        <v>ECT - CT200-00036</v>
      </c>
      <c r="G359" s="58" t="s">
        <v>1278</v>
      </c>
      <c r="H359" s="57" t="s">
        <v>1316</v>
      </c>
      <c r="I359" s="57" t="s">
        <v>279</v>
      </c>
      <c r="J359" s="57" t="s">
        <v>1280</v>
      </c>
      <c r="K359" s="59" t="s">
        <v>1281</v>
      </c>
      <c r="L359" s="60"/>
      <c r="M359" s="61"/>
      <c r="N359" s="62"/>
      <c r="O359" s="62"/>
      <c r="P359" s="63"/>
      <c r="Q359" s="64"/>
      <c r="R359" s="63"/>
      <c r="S359" s="62"/>
      <c r="T359" s="64">
        <v>37528</v>
      </c>
      <c r="U359" s="62"/>
      <c r="V359" s="66"/>
      <c r="W359" s="64">
        <v>37528</v>
      </c>
      <c r="X359" s="66" t="s">
        <v>14</v>
      </c>
      <c r="Y359" s="54" t="str">
        <f>IF($X359="","",VLOOKUP($X359,Variable!$AC$3:$AH$100,2,0))</f>
        <v>-</v>
      </c>
      <c r="Z359" s="54" t="str">
        <f>IF($X359="","",VLOOKUP($X359,Variable!$AC$3:$AH$100,3,0))</f>
        <v>-</v>
      </c>
      <c r="AA359" s="54" t="str">
        <f>IF($X359="","",VLOOKUP($X359,Variable!$AC$3:$AH$100,4,0))</f>
        <v>-</v>
      </c>
      <c r="AB359" s="54" t="str">
        <f>IF($X359="","",VLOOKUP($X359,Variable!$AC$3:$AH$100,5,0))</f>
        <v>-</v>
      </c>
      <c r="AC359" s="54" t="str">
        <f>IF($X359="","",VLOOKUP($X359,Variable!$AC$3:$AH$100,6,0))</f>
        <v>-</v>
      </c>
      <c r="AD359" s="109" t="s">
        <v>42</v>
      </c>
      <c r="AE359" s="54" t="str">
        <f t="shared" si="90"/>
        <v>กสป-ค.</v>
      </c>
      <c r="AF359" s="54" t="str">
        <f t="shared" si="91"/>
        <v>-</v>
      </c>
      <c r="AG359" s="54" t="str">
        <f t="shared" si="92"/>
        <v>กสป-ค.</v>
      </c>
      <c r="AH359" s="54" t="str">
        <f t="shared" si="93"/>
        <v>-</v>
      </c>
      <c r="AI359" s="54" t="str">
        <f t="shared" si="94"/>
        <v>อปฟ.</v>
      </c>
      <c r="AJ359" s="66" t="s">
        <v>42</v>
      </c>
      <c r="AK359" s="54" t="str">
        <f t="shared" si="95"/>
        <v>กสป-ค.</v>
      </c>
      <c r="AL359" s="54" t="str">
        <f t="shared" si="96"/>
        <v>-</v>
      </c>
      <c r="AM359" s="54" t="str">
        <f t="shared" si="97"/>
        <v>กสป-ค.</v>
      </c>
      <c r="AN359" s="54" t="str">
        <f t="shared" si="98"/>
        <v>-</v>
      </c>
      <c r="AO359" s="54" t="str">
        <f t="shared" si="99"/>
        <v>อปฟ.</v>
      </c>
      <c r="AP359" s="67"/>
      <c r="AQ359" s="68">
        <f t="shared" ca="1" si="100"/>
        <v>10.693150684931506</v>
      </c>
      <c r="AR359" s="64"/>
      <c r="AS359" s="75"/>
      <c r="AT359" s="64"/>
      <c r="AY359" s="71"/>
      <c r="BC359" s="72"/>
      <c r="BD359" s="72"/>
      <c r="BE359" s="72"/>
      <c r="BL359" s="51"/>
      <c r="BM359" s="51"/>
      <c r="BY359" s="10"/>
      <c r="CB359" s="73"/>
      <c r="CC359" s="10"/>
      <c r="CE359" s="10"/>
      <c r="CF359" s="10"/>
      <c r="CK359" s="74" t="s">
        <v>1643</v>
      </c>
      <c r="CQ359" s="71"/>
    </row>
    <row r="360" spans="2:95" s="70" customFormat="1" ht="24" customHeight="1">
      <c r="B360" s="54">
        <v>354</v>
      </c>
      <c r="C360" s="55" t="s">
        <v>19</v>
      </c>
      <c r="D360" s="56" t="s">
        <v>1276</v>
      </c>
      <c r="E360" s="56" t="s">
        <v>1277</v>
      </c>
      <c r="F360" s="57" t="str">
        <f t="shared" si="89"/>
        <v>ECT - CT200-00037</v>
      </c>
      <c r="G360" s="58" t="s">
        <v>1278</v>
      </c>
      <c r="H360" s="57" t="s">
        <v>1317</v>
      </c>
      <c r="I360" s="57" t="s">
        <v>279</v>
      </c>
      <c r="J360" s="57" t="s">
        <v>1280</v>
      </c>
      <c r="K360" s="59" t="s">
        <v>1281</v>
      </c>
      <c r="L360" s="60"/>
      <c r="M360" s="61"/>
      <c r="N360" s="62"/>
      <c r="O360" s="62"/>
      <c r="P360" s="63"/>
      <c r="Q360" s="64"/>
      <c r="R360" s="63"/>
      <c r="S360" s="62"/>
      <c r="T360" s="64">
        <v>37528</v>
      </c>
      <c r="U360" s="62"/>
      <c r="V360" s="66"/>
      <c r="W360" s="64">
        <v>37528</v>
      </c>
      <c r="X360" s="66" t="s">
        <v>14</v>
      </c>
      <c r="Y360" s="54" t="str">
        <f>IF($X360="","",VLOOKUP($X360,Variable!$AC$3:$AH$100,2,0))</f>
        <v>-</v>
      </c>
      <c r="Z360" s="54" t="str">
        <f>IF($X360="","",VLOOKUP($X360,Variable!$AC$3:$AH$100,3,0))</f>
        <v>-</v>
      </c>
      <c r="AA360" s="54" t="str">
        <f>IF($X360="","",VLOOKUP($X360,Variable!$AC$3:$AH$100,4,0))</f>
        <v>-</v>
      </c>
      <c r="AB360" s="54" t="str">
        <f>IF($X360="","",VLOOKUP($X360,Variable!$AC$3:$AH$100,5,0))</f>
        <v>-</v>
      </c>
      <c r="AC360" s="54" t="str">
        <f>IF($X360="","",VLOOKUP($X360,Variable!$AC$3:$AH$100,6,0))</f>
        <v>-</v>
      </c>
      <c r="AD360" s="109" t="s">
        <v>42</v>
      </c>
      <c r="AE360" s="54" t="str">
        <f t="shared" si="90"/>
        <v>กสป-ค.</v>
      </c>
      <c r="AF360" s="54" t="str">
        <f t="shared" si="91"/>
        <v>-</v>
      </c>
      <c r="AG360" s="54" t="str">
        <f t="shared" si="92"/>
        <v>กสป-ค.</v>
      </c>
      <c r="AH360" s="54" t="str">
        <f t="shared" si="93"/>
        <v>-</v>
      </c>
      <c r="AI360" s="54" t="str">
        <f t="shared" si="94"/>
        <v>อปฟ.</v>
      </c>
      <c r="AJ360" s="66" t="s">
        <v>42</v>
      </c>
      <c r="AK360" s="54" t="str">
        <f t="shared" si="95"/>
        <v>กสป-ค.</v>
      </c>
      <c r="AL360" s="54" t="str">
        <f t="shared" si="96"/>
        <v>-</v>
      </c>
      <c r="AM360" s="54" t="str">
        <f t="shared" si="97"/>
        <v>กสป-ค.</v>
      </c>
      <c r="AN360" s="54" t="str">
        <f t="shared" si="98"/>
        <v>-</v>
      </c>
      <c r="AO360" s="54" t="str">
        <f t="shared" si="99"/>
        <v>อปฟ.</v>
      </c>
      <c r="AP360" s="67"/>
      <c r="AQ360" s="68">
        <f t="shared" ca="1" si="100"/>
        <v>10.693150684931506</v>
      </c>
      <c r="AR360" s="64"/>
      <c r="AS360" s="75"/>
      <c r="AT360" s="64"/>
      <c r="AY360" s="71"/>
      <c r="BC360" s="72"/>
      <c r="BD360" s="72"/>
      <c r="BE360" s="72"/>
      <c r="BL360" s="51"/>
      <c r="BM360" s="51"/>
      <c r="BY360" s="10"/>
      <c r="CA360" s="15"/>
      <c r="CB360" s="73"/>
      <c r="CC360" s="10"/>
      <c r="CE360" s="10"/>
      <c r="CF360" s="10"/>
      <c r="CK360" s="74" t="s">
        <v>1644</v>
      </c>
      <c r="CQ360" s="71"/>
    </row>
    <row r="361" spans="2:95" s="70" customFormat="1" ht="24" customHeight="1">
      <c r="B361" s="54">
        <v>355</v>
      </c>
      <c r="C361" s="55" t="s">
        <v>19</v>
      </c>
      <c r="D361" s="56" t="s">
        <v>1276</v>
      </c>
      <c r="E361" s="56" t="s">
        <v>1277</v>
      </c>
      <c r="F361" s="57" t="str">
        <f t="shared" si="89"/>
        <v>ECT - CT200-00038</v>
      </c>
      <c r="G361" s="58" t="s">
        <v>1278</v>
      </c>
      <c r="H361" s="57" t="s">
        <v>1318</v>
      </c>
      <c r="I361" s="57" t="s">
        <v>279</v>
      </c>
      <c r="J361" s="57" t="s">
        <v>1280</v>
      </c>
      <c r="K361" s="59" t="s">
        <v>1281</v>
      </c>
      <c r="L361" s="60"/>
      <c r="M361" s="61"/>
      <c r="N361" s="62"/>
      <c r="O361" s="62"/>
      <c r="P361" s="63"/>
      <c r="Q361" s="64"/>
      <c r="R361" s="63"/>
      <c r="S361" s="62"/>
      <c r="T361" s="64">
        <v>37528</v>
      </c>
      <c r="U361" s="62"/>
      <c r="V361" s="66"/>
      <c r="W361" s="64">
        <v>37528</v>
      </c>
      <c r="X361" s="66" t="s">
        <v>14</v>
      </c>
      <c r="Y361" s="54" t="str">
        <f>IF($X361="","",VLOOKUP($X361,Variable!$AC$3:$AH$100,2,0))</f>
        <v>-</v>
      </c>
      <c r="Z361" s="54" t="str">
        <f>IF($X361="","",VLOOKUP($X361,Variable!$AC$3:$AH$100,3,0))</f>
        <v>-</v>
      </c>
      <c r="AA361" s="54" t="str">
        <f>IF($X361="","",VLOOKUP($X361,Variable!$AC$3:$AH$100,4,0))</f>
        <v>-</v>
      </c>
      <c r="AB361" s="54" t="str">
        <f>IF($X361="","",VLOOKUP($X361,Variable!$AC$3:$AH$100,5,0))</f>
        <v>-</v>
      </c>
      <c r="AC361" s="54" t="str">
        <f>IF($X361="","",VLOOKUP($X361,Variable!$AC$3:$AH$100,6,0))</f>
        <v>-</v>
      </c>
      <c r="AD361" s="109" t="s">
        <v>42</v>
      </c>
      <c r="AE361" s="54" t="str">
        <f t="shared" si="90"/>
        <v>กสป-ค.</v>
      </c>
      <c r="AF361" s="54" t="str">
        <f t="shared" si="91"/>
        <v>-</v>
      </c>
      <c r="AG361" s="54" t="str">
        <f t="shared" si="92"/>
        <v>กสป-ค.</v>
      </c>
      <c r="AH361" s="54" t="str">
        <f t="shared" si="93"/>
        <v>-</v>
      </c>
      <c r="AI361" s="54" t="str">
        <f t="shared" si="94"/>
        <v>อปฟ.</v>
      </c>
      <c r="AJ361" s="66" t="s">
        <v>42</v>
      </c>
      <c r="AK361" s="54" t="str">
        <f t="shared" si="95"/>
        <v>กสป-ค.</v>
      </c>
      <c r="AL361" s="54" t="str">
        <f t="shared" si="96"/>
        <v>-</v>
      </c>
      <c r="AM361" s="54" t="str">
        <f t="shared" si="97"/>
        <v>กสป-ค.</v>
      </c>
      <c r="AN361" s="54" t="str">
        <f t="shared" si="98"/>
        <v>-</v>
      </c>
      <c r="AO361" s="54" t="str">
        <f t="shared" si="99"/>
        <v>อปฟ.</v>
      </c>
      <c r="AP361" s="67"/>
      <c r="AQ361" s="68">
        <f t="shared" ca="1" si="100"/>
        <v>10.693150684931506</v>
      </c>
      <c r="AR361" s="64"/>
      <c r="AS361" s="75"/>
      <c r="AT361" s="64"/>
      <c r="AY361" s="71"/>
      <c r="BC361" s="72"/>
      <c r="BD361" s="72"/>
      <c r="BE361" s="72"/>
      <c r="BL361" s="51"/>
      <c r="BM361" s="51"/>
      <c r="BY361" s="10"/>
      <c r="CB361" s="73"/>
      <c r="CC361" s="10"/>
      <c r="CE361" s="10"/>
      <c r="CF361" s="10"/>
      <c r="CK361" s="74" t="s">
        <v>1645</v>
      </c>
      <c r="CQ361" s="71"/>
    </row>
    <row r="362" spans="2:95" s="70" customFormat="1" ht="24" customHeight="1">
      <c r="B362" s="54">
        <v>356</v>
      </c>
      <c r="C362" s="55" t="s">
        <v>19</v>
      </c>
      <c r="D362" s="56" t="s">
        <v>1276</v>
      </c>
      <c r="E362" s="56" t="s">
        <v>1277</v>
      </c>
      <c r="F362" s="57" t="str">
        <f t="shared" si="89"/>
        <v>ECT - CT200-00039</v>
      </c>
      <c r="G362" s="58" t="s">
        <v>1278</v>
      </c>
      <c r="H362" s="57" t="s">
        <v>1319</v>
      </c>
      <c r="I362" s="57" t="s">
        <v>279</v>
      </c>
      <c r="J362" s="57" t="s">
        <v>1280</v>
      </c>
      <c r="K362" s="59" t="s">
        <v>1281</v>
      </c>
      <c r="L362" s="60"/>
      <c r="M362" s="61"/>
      <c r="N362" s="62"/>
      <c r="O362" s="62"/>
      <c r="P362" s="63"/>
      <c r="Q362" s="64"/>
      <c r="R362" s="63"/>
      <c r="S362" s="62"/>
      <c r="T362" s="64">
        <v>37528</v>
      </c>
      <c r="U362" s="62"/>
      <c r="V362" s="66"/>
      <c r="W362" s="64">
        <v>37528</v>
      </c>
      <c r="X362" s="66" t="s">
        <v>14</v>
      </c>
      <c r="Y362" s="54" t="str">
        <f>IF($X362="","",VLOOKUP($X362,Variable!$AC$3:$AH$100,2,0))</f>
        <v>-</v>
      </c>
      <c r="Z362" s="54" t="str">
        <f>IF($X362="","",VLOOKUP($X362,Variable!$AC$3:$AH$100,3,0))</f>
        <v>-</v>
      </c>
      <c r="AA362" s="54" t="str">
        <f>IF($X362="","",VLOOKUP($X362,Variable!$AC$3:$AH$100,4,0))</f>
        <v>-</v>
      </c>
      <c r="AB362" s="54" t="str">
        <f>IF($X362="","",VLOOKUP($X362,Variable!$AC$3:$AH$100,5,0))</f>
        <v>-</v>
      </c>
      <c r="AC362" s="54" t="str">
        <f>IF($X362="","",VLOOKUP($X362,Variable!$AC$3:$AH$100,6,0))</f>
        <v>-</v>
      </c>
      <c r="AD362" s="109" t="s">
        <v>42</v>
      </c>
      <c r="AE362" s="54" t="str">
        <f t="shared" si="90"/>
        <v>กสป-ค.</v>
      </c>
      <c r="AF362" s="54" t="str">
        <f t="shared" si="91"/>
        <v>-</v>
      </c>
      <c r="AG362" s="54" t="str">
        <f t="shared" si="92"/>
        <v>กสป-ค.</v>
      </c>
      <c r="AH362" s="54" t="str">
        <f t="shared" si="93"/>
        <v>-</v>
      </c>
      <c r="AI362" s="54" t="str">
        <f t="shared" si="94"/>
        <v>อปฟ.</v>
      </c>
      <c r="AJ362" s="66" t="s">
        <v>42</v>
      </c>
      <c r="AK362" s="54" t="str">
        <f t="shared" si="95"/>
        <v>กสป-ค.</v>
      </c>
      <c r="AL362" s="54" t="str">
        <f t="shared" si="96"/>
        <v>-</v>
      </c>
      <c r="AM362" s="54" t="str">
        <f t="shared" si="97"/>
        <v>กสป-ค.</v>
      </c>
      <c r="AN362" s="54" t="str">
        <f t="shared" si="98"/>
        <v>-</v>
      </c>
      <c r="AO362" s="54" t="str">
        <f t="shared" si="99"/>
        <v>อปฟ.</v>
      </c>
      <c r="AP362" s="67"/>
      <c r="AQ362" s="68">
        <f t="shared" ca="1" si="100"/>
        <v>10.693150684931506</v>
      </c>
      <c r="AR362" s="64"/>
      <c r="AS362" s="75"/>
      <c r="AT362" s="64"/>
      <c r="AY362" s="71"/>
      <c r="BC362" s="72"/>
      <c r="BD362" s="72"/>
      <c r="BE362" s="72"/>
      <c r="BL362" s="51"/>
      <c r="BM362" s="51"/>
      <c r="CB362" s="73"/>
      <c r="CC362" s="10"/>
      <c r="CE362" s="10"/>
      <c r="CF362" s="10"/>
      <c r="CK362" s="74" t="s">
        <v>1646</v>
      </c>
      <c r="CQ362" s="71"/>
    </row>
    <row r="363" spans="2:95" s="70" customFormat="1" ht="24" customHeight="1">
      <c r="B363" s="54">
        <v>357</v>
      </c>
      <c r="C363" s="55" t="s">
        <v>19</v>
      </c>
      <c r="D363" s="56" t="s">
        <v>1276</v>
      </c>
      <c r="E363" s="56" t="s">
        <v>1277</v>
      </c>
      <c r="F363" s="57" t="str">
        <f t="shared" si="89"/>
        <v>ECT - CT200-00040</v>
      </c>
      <c r="G363" s="58" t="s">
        <v>1278</v>
      </c>
      <c r="H363" s="57" t="s">
        <v>1320</v>
      </c>
      <c r="I363" s="57" t="s">
        <v>279</v>
      </c>
      <c r="J363" s="57" t="s">
        <v>1280</v>
      </c>
      <c r="K363" s="59" t="s">
        <v>1281</v>
      </c>
      <c r="L363" s="60"/>
      <c r="M363" s="61"/>
      <c r="N363" s="62"/>
      <c r="O363" s="62"/>
      <c r="P363" s="63"/>
      <c r="Q363" s="64"/>
      <c r="R363" s="63"/>
      <c r="S363" s="62"/>
      <c r="T363" s="64">
        <v>37528</v>
      </c>
      <c r="U363" s="62"/>
      <c r="V363" s="66"/>
      <c r="W363" s="64">
        <v>37528</v>
      </c>
      <c r="X363" s="66" t="s">
        <v>14</v>
      </c>
      <c r="Y363" s="54" t="str">
        <f>IF($X363="","",VLOOKUP($X363,Variable!$AC$3:$AH$100,2,0))</f>
        <v>-</v>
      </c>
      <c r="Z363" s="54" t="str">
        <f>IF($X363="","",VLOOKUP($X363,Variable!$AC$3:$AH$100,3,0))</f>
        <v>-</v>
      </c>
      <c r="AA363" s="54" t="str">
        <f>IF($X363="","",VLOOKUP($X363,Variable!$AC$3:$AH$100,4,0))</f>
        <v>-</v>
      </c>
      <c r="AB363" s="54" t="str">
        <f>IF($X363="","",VLOOKUP($X363,Variable!$AC$3:$AH$100,5,0))</f>
        <v>-</v>
      </c>
      <c r="AC363" s="54" t="str">
        <f>IF($X363="","",VLOOKUP($X363,Variable!$AC$3:$AH$100,6,0))</f>
        <v>-</v>
      </c>
      <c r="AD363" s="109" t="s">
        <v>42</v>
      </c>
      <c r="AE363" s="54" t="str">
        <f t="shared" si="90"/>
        <v>กสป-ค.</v>
      </c>
      <c r="AF363" s="54" t="str">
        <f t="shared" si="91"/>
        <v>-</v>
      </c>
      <c r="AG363" s="54" t="str">
        <f t="shared" si="92"/>
        <v>กสป-ค.</v>
      </c>
      <c r="AH363" s="54" t="str">
        <f t="shared" si="93"/>
        <v>-</v>
      </c>
      <c r="AI363" s="54" t="str">
        <f t="shared" si="94"/>
        <v>อปฟ.</v>
      </c>
      <c r="AJ363" s="66" t="s">
        <v>42</v>
      </c>
      <c r="AK363" s="54" t="str">
        <f t="shared" si="95"/>
        <v>กสป-ค.</v>
      </c>
      <c r="AL363" s="54" t="str">
        <f t="shared" si="96"/>
        <v>-</v>
      </c>
      <c r="AM363" s="54" t="str">
        <f t="shared" si="97"/>
        <v>กสป-ค.</v>
      </c>
      <c r="AN363" s="54" t="str">
        <f t="shared" si="98"/>
        <v>-</v>
      </c>
      <c r="AO363" s="54" t="str">
        <f t="shared" si="99"/>
        <v>อปฟ.</v>
      </c>
      <c r="AP363" s="67"/>
      <c r="AQ363" s="68">
        <f t="shared" ca="1" si="100"/>
        <v>10.693150684931506</v>
      </c>
      <c r="AR363" s="64"/>
      <c r="AS363" s="75"/>
      <c r="AT363" s="64"/>
      <c r="AY363" s="71"/>
      <c r="BC363" s="72"/>
      <c r="BD363" s="72"/>
      <c r="BE363" s="72"/>
      <c r="BL363" s="51"/>
      <c r="BM363" s="51"/>
      <c r="CA363" s="15"/>
      <c r="CB363" s="73"/>
      <c r="CC363" s="10"/>
      <c r="CE363" s="10"/>
      <c r="CF363" s="10"/>
      <c r="CK363" s="74" t="s">
        <v>1647</v>
      </c>
      <c r="CQ363" s="71"/>
    </row>
    <row r="364" spans="2:95" s="70" customFormat="1" ht="24" customHeight="1">
      <c r="B364" s="54">
        <v>358</v>
      </c>
      <c r="C364" s="55" t="s">
        <v>19</v>
      </c>
      <c r="D364" s="56" t="s">
        <v>1276</v>
      </c>
      <c r="E364" s="56" t="s">
        <v>1277</v>
      </c>
      <c r="F364" s="57" t="str">
        <f t="shared" si="89"/>
        <v>ECT - CT200-00041</v>
      </c>
      <c r="G364" s="58" t="s">
        <v>1278</v>
      </c>
      <c r="H364" s="57" t="s">
        <v>1321</v>
      </c>
      <c r="I364" s="57" t="s">
        <v>279</v>
      </c>
      <c r="J364" s="57" t="s">
        <v>1280</v>
      </c>
      <c r="K364" s="59" t="s">
        <v>1281</v>
      </c>
      <c r="L364" s="60"/>
      <c r="M364" s="61"/>
      <c r="N364" s="62"/>
      <c r="O364" s="62"/>
      <c r="P364" s="63"/>
      <c r="Q364" s="64"/>
      <c r="R364" s="63"/>
      <c r="S364" s="62"/>
      <c r="T364" s="64">
        <v>37528</v>
      </c>
      <c r="U364" s="62"/>
      <c r="V364" s="66"/>
      <c r="W364" s="64">
        <v>37528</v>
      </c>
      <c r="X364" s="66" t="s">
        <v>14</v>
      </c>
      <c r="Y364" s="54" t="str">
        <f>IF($X364="","",VLOOKUP($X364,Variable!$AC$3:$AH$100,2,0))</f>
        <v>-</v>
      </c>
      <c r="Z364" s="54" t="str">
        <f>IF($X364="","",VLOOKUP($X364,Variable!$AC$3:$AH$100,3,0))</f>
        <v>-</v>
      </c>
      <c r="AA364" s="54" t="str">
        <f>IF($X364="","",VLOOKUP($X364,Variable!$AC$3:$AH$100,4,0))</f>
        <v>-</v>
      </c>
      <c r="AB364" s="54" t="str">
        <f>IF($X364="","",VLOOKUP($X364,Variable!$AC$3:$AH$100,5,0))</f>
        <v>-</v>
      </c>
      <c r="AC364" s="54" t="str">
        <f>IF($X364="","",VLOOKUP($X364,Variable!$AC$3:$AH$100,6,0))</f>
        <v>-</v>
      </c>
      <c r="AD364" s="109" t="s">
        <v>42</v>
      </c>
      <c r="AE364" s="54" t="str">
        <f t="shared" si="90"/>
        <v>กสป-ค.</v>
      </c>
      <c r="AF364" s="54" t="str">
        <f t="shared" si="91"/>
        <v>-</v>
      </c>
      <c r="AG364" s="54" t="str">
        <f t="shared" si="92"/>
        <v>กสป-ค.</v>
      </c>
      <c r="AH364" s="54" t="str">
        <f t="shared" si="93"/>
        <v>-</v>
      </c>
      <c r="AI364" s="54" t="str">
        <f t="shared" si="94"/>
        <v>อปฟ.</v>
      </c>
      <c r="AJ364" s="66" t="s">
        <v>42</v>
      </c>
      <c r="AK364" s="54" t="str">
        <f t="shared" si="95"/>
        <v>กสป-ค.</v>
      </c>
      <c r="AL364" s="54" t="str">
        <f t="shared" si="96"/>
        <v>-</v>
      </c>
      <c r="AM364" s="54" t="str">
        <f t="shared" si="97"/>
        <v>กสป-ค.</v>
      </c>
      <c r="AN364" s="54" t="str">
        <f t="shared" si="98"/>
        <v>-</v>
      </c>
      <c r="AO364" s="54" t="str">
        <f t="shared" si="99"/>
        <v>อปฟ.</v>
      </c>
      <c r="AP364" s="67"/>
      <c r="AQ364" s="68">
        <f t="shared" ca="1" si="100"/>
        <v>10.693150684931506</v>
      </c>
      <c r="AR364" s="64"/>
      <c r="AS364" s="75"/>
      <c r="AT364" s="64"/>
      <c r="AY364" s="71"/>
      <c r="BC364" s="72"/>
      <c r="BD364" s="72"/>
      <c r="BE364" s="72"/>
      <c r="BL364" s="51"/>
      <c r="BM364" s="51"/>
      <c r="BY364" s="10"/>
      <c r="CB364" s="73"/>
      <c r="CC364" s="10"/>
      <c r="CE364" s="10"/>
      <c r="CF364" s="10"/>
      <c r="CK364" s="74" t="s">
        <v>1648</v>
      </c>
      <c r="CQ364" s="71"/>
    </row>
    <row r="365" spans="2:95" s="70" customFormat="1" ht="24" customHeight="1">
      <c r="B365" s="54">
        <v>359</v>
      </c>
      <c r="C365" s="55" t="s">
        <v>19</v>
      </c>
      <c r="D365" s="56" t="s">
        <v>1276</v>
      </c>
      <c r="E365" s="56" t="s">
        <v>1277</v>
      </c>
      <c r="F365" s="57" t="str">
        <f t="shared" si="89"/>
        <v>ECT - CT200-00042</v>
      </c>
      <c r="G365" s="58" t="s">
        <v>1278</v>
      </c>
      <c r="H365" s="57" t="s">
        <v>1322</v>
      </c>
      <c r="I365" s="57" t="s">
        <v>279</v>
      </c>
      <c r="J365" s="57" t="s">
        <v>1280</v>
      </c>
      <c r="K365" s="59" t="s">
        <v>1281</v>
      </c>
      <c r="L365" s="60"/>
      <c r="M365" s="61"/>
      <c r="N365" s="62"/>
      <c r="O365" s="62"/>
      <c r="P365" s="63"/>
      <c r="Q365" s="64"/>
      <c r="R365" s="63"/>
      <c r="S365" s="62"/>
      <c r="T365" s="64">
        <v>37528</v>
      </c>
      <c r="U365" s="62"/>
      <c r="V365" s="66"/>
      <c r="W365" s="64">
        <v>37528</v>
      </c>
      <c r="X365" s="66" t="s">
        <v>14</v>
      </c>
      <c r="Y365" s="54" t="str">
        <f>IF($X365="","",VLOOKUP($X365,Variable!$AC$3:$AH$100,2,0))</f>
        <v>-</v>
      </c>
      <c r="Z365" s="54" t="str">
        <f>IF($X365="","",VLOOKUP($X365,Variable!$AC$3:$AH$100,3,0))</f>
        <v>-</v>
      </c>
      <c r="AA365" s="54" t="str">
        <f>IF($X365="","",VLOOKUP($X365,Variable!$AC$3:$AH$100,4,0))</f>
        <v>-</v>
      </c>
      <c r="AB365" s="54" t="str">
        <f>IF($X365="","",VLOOKUP($X365,Variable!$AC$3:$AH$100,5,0))</f>
        <v>-</v>
      </c>
      <c r="AC365" s="54" t="str">
        <f>IF($X365="","",VLOOKUP($X365,Variable!$AC$3:$AH$100,6,0))</f>
        <v>-</v>
      </c>
      <c r="AD365" s="109" t="s">
        <v>42</v>
      </c>
      <c r="AE365" s="54" t="str">
        <f t="shared" si="90"/>
        <v>กสป-ค.</v>
      </c>
      <c r="AF365" s="54" t="str">
        <f t="shared" si="91"/>
        <v>-</v>
      </c>
      <c r="AG365" s="54" t="str">
        <f t="shared" si="92"/>
        <v>กสป-ค.</v>
      </c>
      <c r="AH365" s="54" t="str">
        <f t="shared" si="93"/>
        <v>-</v>
      </c>
      <c r="AI365" s="54" t="str">
        <f t="shared" si="94"/>
        <v>อปฟ.</v>
      </c>
      <c r="AJ365" s="66" t="s">
        <v>42</v>
      </c>
      <c r="AK365" s="54" t="str">
        <f t="shared" si="95"/>
        <v>กสป-ค.</v>
      </c>
      <c r="AL365" s="54" t="str">
        <f t="shared" si="96"/>
        <v>-</v>
      </c>
      <c r="AM365" s="54" t="str">
        <f t="shared" si="97"/>
        <v>กสป-ค.</v>
      </c>
      <c r="AN365" s="54" t="str">
        <f t="shared" si="98"/>
        <v>-</v>
      </c>
      <c r="AO365" s="54" t="str">
        <f t="shared" si="99"/>
        <v>อปฟ.</v>
      </c>
      <c r="AP365" s="67"/>
      <c r="AQ365" s="68">
        <f t="shared" ca="1" si="100"/>
        <v>10.693150684931506</v>
      </c>
      <c r="AR365" s="64"/>
      <c r="AS365" s="75"/>
      <c r="AT365" s="64"/>
      <c r="AY365" s="71"/>
      <c r="BC365" s="72"/>
      <c r="BD365" s="72"/>
      <c r="BE365" s="72"/>
      <c r="BL365" s="51"/>
      <c r="BM365" s="51"/>
      <c r="CB365" s="73"/>
      <c r="CC365" s="10"/>
      <c r="CE365" s="10"/>
      <c r="CF365" s="10"/>
      <c r="CK365" s="74" t="s">
        <v>1649</v>
      </c>
      <c r="CQ365" s="71"/>
    </row>
    <row r="366" spans="2:95" s="70" customFormat="1" ht="24" customHeight="1">
      <c r="B366" s="54">
        <v>360</v>
      </c>
      <c r="C366" s="55" t="s">
        <v>19</v>
      </c>
      <c r="D366" s="56" t="s">
        <v>1276</v>
      </c>
      <c r="E366" s="56" t="s">
        <v>1277</v>
      </c>
      <c r="F366" s="57" t="str">
        <f t="shared" si="89"/>
        <v>ECT - CT200-00043</v>
      </c>
      <c r="G366" s="58" t="s">
        <v>1278</v>
      </c>
      <c r="H366" s="57" t="s">
        <v>1323</v>
      </c>
      <c r="I366" s="57" t="s">
        <v>279</v>
      </c>
      <c r="J366" s="57" t="s">
        <v>1280</v>
      </c>
      <c r="K366" s="59" t="s">
        <v>1281</v>
      </c>
      <c r="L366" s="60"/>
      <c r="M366" s="61"/>
      <c r="N366" s="62"/>
      <c r="O366" s="62"/>
      <c r="P366" s="63"/>
      <c r="Q366" s="64"/>
      <c r="R366" s="63"/>
      <c r="S366" s="62"/>
      <c r="T366" s="64">
        <v>37528</v>
      </c>
      <c r="U366" s="62"/>
      <c r="V366" s="66"/>
      <c r="W366" s="64">
        <v>37528</v>
      </c>
      <c r="X366" s="66" t="s">
        <v>14</v>
      </c>
      <c r="Y366" s="54" t="str">
        <f>IF($X366="","",VLOOKUP($X366,Variable!$AC$3:$AH$100,2,0))</f>
        <v>-</v>
      </c>
      <c r="Z366" s="54" t="str">
        <f>IF($X366="","",VLOOKUP($X366,Variable!$AC$3:$AH$100,3,0))</f>
        <v>-</v>
      </c>
      <c r="AA366" s="54" t="str">
        <f>IF($X366="","",VLOOKUP($X366,Variable!$AC$3:$AH$100,4,0))</f>
        <v>-</v>
      </c>
      <c r="AB366" s="54" t="str">
        <f>IF($X366="","",VLOOKUP($X366,Variable!$AC$3:$AH$100,5,0))</f>
        <v>-</v>
      </c>
      <c r="AC366" s="54" t="str">
        <f>IF($X366="","",VLOOKUP($X366,Variable!$AC$3:$AH$100,6,0))</f>
        <v>-</v>
      </c>
      <c r="AD366" s="109" t="s">
        <v>42</v>
      </c>
      <c r="AE366" s="54" t="str">
        <f t="shared" si="90"/>
        <v>กสป-ค.</v>
      </c>
      <c r="AF366" s="54" t="str">
        <f t="shared" si="91"/>
        <v>-</v>
      </c>
      <c r="AG366" s="54" t="str">
        <f t="shared" si="92"/>
        <v>กสป-ค.</v>
      </c>
      <c r="AH366" s="54" t="str">
        <f t="shared" si="93"/>
        <v>-</v>
      </c>
      <c r="AI366" s="54" t="str">
        <f t="shared" si="94"/>
        <v>อปฟ.</v>
      </c>
      <c r="AJ366" s="66" t="s">
        <v>42</v>
      </c>
      <c r="AK366" s="54" t="str">
        <f t="shared" si="95"/>
        <v>กสป-ค.</v>
      </c>
      <c r="AL366" s="54" t="str">
        <f t="shared" si="96"/>
        <v>-</v>
      </c>
      <c r="AM366" s="54" t="str">
        <f t="shared" si="97"/>
        <v>กสป-ค.</v>
      </c>
      <c r="AN366" s="54" t="str">
        <f t="shared" si="98"/>
        <v>-</v>
      </c>
      <c r="AO366" s="54" t="str">
        <f t="shared" si="99"/>
        <v>อปฟ.</v>
      </c>
      <c r="AP366" s="67"/>
      <c r="AQ366" s="68">
        <f t="shared" ca="1" si="100"/>
        <v>10.693150684931506</v>
      </c>
      <c r="AR366" s="64"/>
      <c r="AS366" s="75"/>
      <c r="AT366" s="64"/>
      <c r="AY366" s="71"/>
      <c r="BC366" s="72"/>
      <c r="BD366" s="72"/>
      <c r="BE366" s="72"/>
      <c r="BL366" s="51"/>
      <c r="BM366" s="51"/>
      <c r="BY366" s="10"/>
      <c r="CB366" s="73"/>
      <c r="CC366" s="10"/>
      <c r="CE366" s="10"/>
      <c r="CF366" s="10"/>
      <c r="CK366" s="74" t="s">
        <v>1650</v>
      </c>
      <c r="CQ366" s="71"/>
    </row>
    <row r="367" spans="2:95" s="70" customFormat="1" ht="24" customHeight="1">
      <c r="B367" s="54">
        <v>361</v>
      </c>
      <c r="C367" s="55" t="s">
        <v>19</v>
      </c>
      <c r="D367" s="56" t="s">
        <v>1276</v>
      </c>
      <c r="E367" s="56" t="s">
        <v>1277</v>
      </c>
      <c r="F367" s="57" t="str">
        <f t="shared" si="89"/>
        <v>ECT - CT200-00044</v>
      </c>
      <c r="G367" s="58" t="s">
        <v>1278</v>
      </c>
      <c r="H367" s="57" t="s">
        <v>1324</v>
      </c>
      <c r="I367" s="57" t="s">
        <v>279</v>
      </c>
      <c r="J367" s="57" t="s">
        <v>1280</v>
      </c>
      <c r="K367" s="59" t="s">
        <v>1281</v>
      </c>
      <c r="L367" s="60"/>
      <c r="M367" s="61"/>
      <c r="N367" s="62"/>
      <c r="O367" s="62"/>
      <c r="P367" s="63"/>
      <c r="Q367" s="64"/>
      <c r="R367" s="63"/>
      <c r="S367" s="62"/>
      <c r="T367" s="64">
        <v>37528</v>
      </c>
      <c r="U367" s="62"/>
      <c r="V367" s="66"/>
      <c r="W367" s="64">
        <v>37528</v>
      </c>
      <c r="X367" s="66" t="s">
        <v>14</v>
      </c>
      <c r="Y367" s="54" t="str">
        <f>IF($X367="","",VLOOKUP($X367,Variable!$AC$3:$AH$100,2,0))</f>
        <v>-</v>
      </c>
      <c r="Z367" s="54" t="str">
        <f>IF($X367="","",VLOOKUP($X367,Variable!$AC$3:$AH$100,3,0))</f>
        <v>-</v>
      </c>
      <c r="AA367" s="54" t="str">
        <f>IF($X367="","",VLOOKUP($X367,Variable!$AC$3:$AH$100,4,0))</f>
        <v>-</v>
      </c>
      <c r="AB367" s="54" t="str">
        <f>IF($X367="","",VLOOKUP($X367,Variable!$AC$3:$AH$100,5,0))</f>
        <v>-</v>
      </c>
      <c r="AC367" s="54" t="str">
        <f>IF($X367="","",VLOOKUP($X367,Variable!$AC$3:$AH$100,6,0))</f>
        <v>-</v>
      </c>
      <c r="AD367" s="109" t="s">
        <v>42</v>
      </c>
      <c r="AE367" s="54" t="str">
        <f t="shared" si="90"/>
        <v>กสป-ค.</v>
      </c>
      <c r="AF367" s="54" t="str">
        <f t="shared" si="91"/>
        <v>-</v>
      </c>
      <c r="AG367" s="54" t="str">
        <f t="shared" si="92"/>
        <v>กสป-ค.</v>
      </c>
      <c r="AH367" s="54" t="str">
        <f t="shared" si="93"/>
        <v>-</v>
      </c>
      <c r="AI367" s="54" t="str">
        <f t="shared" si="94"/>
        <v>อปฟ.</v>
      </c>
      <c r="AJ367" s="66" t="s">
        <v>42</v>
      </c>
      <c r="AK367" s="54" t="str">
        <f t="shared" si="95"/>
        <v>กสป-ค.</v>
      </c>
      <c r="AL367" s="54" t="str">
        <f t="shared" si="96"/>
        <v>-</v>
      </c>
      <c r="AM367" s="54" t="str">
        <f t="shared" si="97"/>
        <v>กสป-ค.</v>
      </c>
      <c r="AN367" s="54" t="str">
        <f t="shared" si="98"/>
        <v>-</v>
      </c>
      <c r="AO367" s="54" t="str">
        <f t="shared" si="99"/>
        <v>อปฟ.</v>
      </c>
      <c r="AP367" s="67"/>
      <c r="AQ367" s="68">
        <f t="shared" ca="1" si="100"/>
        <v>10.693150684931506</v>
      </c>
      <c r="AR367" s="64"/>
      <c r="AS367" s="75"/>
      <c r="AT367" s="64"/>
      <c r="AY367" s="71"/>
      <c r="BC367" s="72"/>
      <c r="BD367" s="72"/>
      <c r="BE367" s="72"/>
      <c r="BL367" s="51"/>
      <c r="BM367" s="51"/>
      <c r="BY367" s="10"/>
      <c r="CB367" s="73"/>
      <c r="CC367" s="10"/>
      <c r="CE367" s="10"/>
      <c r="CF367" s="10"/>
      <c r="CK367" s="74" t="s">
        <v>1651</v>
      </c>
      <c r="CQ367" s="71"/>
    </row>
    <row r="368" spans="2:95" s="70" customFormat="1" ht="24" customHeight="1">
      <c r="B368" s="54">
        <v>362</v>
      </c>
      <c r="C368" s="55" t="s">
        <v>19</v>
      </c>
      <c r="D368" s="56" t="s">
        <v>1276</v>
      </c>
      <c r="E368" s="56" t="s">
        <v>1325</v>
      </c>
      <c r="F368" s="57" t="str">
        <f t="shared" si="89"/>
        <v>ECT - CT500-00001</v>
      </c>
      <c r="G368" s="58" t="s">
        <v>1326</v>
      </c>
      <c r="H368" s="57" t="s">
        <v>1327</v>
      </c>
      <c r="I368" s="57" t="s">
        <v>279</v>
      </c>
      <c r="J368" s="57" t="s">
        <v>1328</v>
      </c>
      <c r="K368" s="59" t="s">
        <v>1281</v>
      </c>
      <c r="L368" s="60"/>
      <c r="M368" s="61"/>
      <c r="N368" s="62"/>
      <c r="O368" s="62"/>
      <c r="P368" s="63"/>
      <c r="Q368" s="64"/>
      <c r="R368" s="63"/>
      <c r="S368" s="62"/>
      <c r="T368" s="64">
        <v>37528</v>
      </c>
      <c r="U368" s="62"/>
      <c r="V368" s="66"/>
      <c r="W368" s="64">
        <v>37528</v>
      </c>
      <c r="X368" s="66" t="s">
        <v>14</v>
      </c>
      <c r="Y368" s="54" t="str">
        <f>IF($X368="","",VLOOKUP($X368,Variable!$AC$3:$AH$100,2,0))</f>
        <v>-</v>
      </c>
      <c r="Z368" s="54" t="str">
        <f>IF($X368="","",VLOOKUP($X368,Variable!$AC$3:$AH$100,3,0))</f>
        <v>-</v>
      </c>
      <c r="AA368" s="54" t="str">
        <f>IF($X368="","",VLOOKUP($X368,Variable!$AC$3:$AH$100,4,0))</f>
        <v>-</v>
      </c>
      <c r="AB368" s="54" t="str">
        <f>IF($X368="","",VLOOKUP($X368,Variable!$AC$3:$AH$100,5,0))</f>
        <v>-</v>
      </c>
      <c r="AC368" s="54" t="str">
        <f>IF($X368="","",VLOOKUP($X368,Variable!$AC$3:$AH$100,6,0))</f>
        <v>-</v>
      </c>
      <c r="AD368" s="109" t="s">
        <v>42</v>
      </c>
      <c r="AE368" s="54" t="str">
        <f t="shared" si="90"/>
        <v>กสป-ค.</v>
      </c>
      <c r="AF368" s="54" t="str">
        <f t="shared" si="91"/>
        <v>-</v>
      </c>
      <c r="AG368" s="54" t="str">
        <f t="shared" si="92"/>
        <v>กสป-ค.</v>
      </c>
      <c r="AH368" s="54" t="str">
        <f t="shared" si="93"/>
        <v>-</v>
      </c>
      <c r="AI368" s="54" t="str">
        <f t="shared" si="94"/>
        <v>อปฟ.</v>
      </c>
      <c r="AJ368" s="66" t="s">
        <v>42</v>
      </c>
      <c r="AK368" s="54" t="str">
        <f t="shared" si="95"/>
        <v>กสป-ค.</v>
      </c>
      <c r="AL368" s="54" t="str">
        <f t="shared" si="96"/>
        <v>-</v>
      </c>
      <c r="AM368" s="54" t="str">
        <f t="shared" si="97"/>
        <v>กสป-ค.</v>
      </c>
      <c r="AN368" s="54" t="str">
        <f t="shared" si="98"/>
        <v>-</v>
      </c>
      <c r="AO368" s="54" t="str">
        <f t="shared" si="99"/>
        <v>อปฟ.</v>
      </c>
      <c r="AP368" s="67"/>
      <c r="AQ368" s="68">
        <f t="shared" ca="1" si="100"/>
        <v>10.693150684931506</v>
      </c>
      <c r="AR368" s="64"/>
      <c r="AS368" s="75"/>
      <c r="AT368" s="64"/>
      <c r="AY368" s="71"/>
      <c r="BC368" s="72"/>
      <c r="BD368" s="72"/>
      <c r="BE368" s="72"/>
      <c r="BL368" s="51"/>
      <c r="BM368" s="51"/>
      <c r="CB368" s="73"/>
      <c r="CC368" s="10"/>
      <c r="CE368" s="10"/>
      <c r="CF368" s="10"/>
      <c r="CK368" s="74" t="s">
        <v>1652</v>
      </c>
      <c r="CQ368" s="71"/>
    </row>
    <row r="369" spans="2:95" s="70" customFormat="1" ht="24" customHeight="1">
      <c r="B369" s="54">
        <v>363</v>
      </c>
      <c r="C369" s="55" t="s">
        <v>19</v>
      </c>
      <c r="D369" s="56" t="s">
        <v>1276</v>
      </c>
      <c r="E369" s="56" t="s">
        <v>1325</v>
      </c>
      <c r="F369" s="57" t="str">
        <f t="shared" si="89"/>
        <v>ECT - CT500-00002</v>
      </c>
      <c r="G369" s="58" t="s">
        <v>1326</v>
      </c>
      <c r="H369" s="57" t="s">
        <v>1329</v>
      </c>
      <c r="I369" s="57" t="s">
        <v>279</v>
      </c>
      <c r="J369" s="57" t="s">
        <v>1328</v>
      </c>
      <c r="K369" s="59" t="s">
        <v>1281</v>
      </c>
      <c r="L369" s="60"/>
      <c r="M369" s="61"/>
      <c r="N369" s="62"/>
      <c r="O369" s="62"/>
      <c r="P369" s="63"/>
      <c r="Q369" s="64"/>
      <c r="R369" s="63"/>
      <c r="S369" s="62"/>
      <c r="T369" s="64">
        <v>37528</v>
      </c>
      <c r="U369" s="62"/>
      <c r="V369" s="66"/>
      <c r="W369" s="64">
        <v>37528</v>
      </c>
      <c r="X369" s="66" t="s">
        <v>14</v>
      </c>
      <c r="Y369" s="54" t="str">
        <f>IF($X369="","",VLOOKUP($X369,Variable!$AC$3:$AH$100,2,0))</f>
        <v>-</v>
      </c>
      <c r="Z369" s="54" t="str">
        <f>IF($X369="","",VLOOKUP($X369,Variable!$AC$3:$AH$100,3,0))</f>
        <v>-</v>
      </c>
      <c r="AA369" s="54" t="str">
        <f>IF($X369="","",VLOOKUP($X369,Variable!$AC$3:$AH$100,4,0))</f>
        <v>-</v>
      </c>
      <c r="AB369" s="54" t="str">
        <f>IF($X369="","",VLOOKUP($X369,Variable!$AC$3:$AH$100,5,0))</f>
        <v>-</v>
      </c>
      <c r="AC369" s="54" t="str">
        <f>IF($X369="","",VLOOKUP($X369,Variable!$AC$3:$AH$100,6,0))</f>
        <v>-</v>
      </c>
      <c r="AD369" s="109" t="s">
        <v>42</v>
      </c>
      <c r="AE369" s="54" t="str">
        <f t="shared" si="90"/>
        <v>กสป-ค.</v>
      </c>
      <c r="AF369" s="54" t="str">
        <f t="shared" si="91"/>
        <v>-</v>
      </c>
      <c r="AG369" s="54" t="str">
        <f t="shared" si="92"/>
        <v>กสป-ค.</v>
      </c>
      <c r="AH369" s="54" t="str">
        <f t="shared" si="93"/>
        <v>-</v>
      </c>
      <c r="AI369" s="54" t="str">
        <f t="shared" si="94"/>
        <v>อปฟ.</v>
      </c>
      <c r="AJ369" s="66" t="s">
        <v>42</v>
      </c>
      <c r="AK369" s="54" t="str">
        <f t="shared" si="95"/>
        <v>กสป-ค.</v>
      </c>
      <c r="AL369" s="54" t="str">
        <f t="shared" si="96"/>
        <v>-</v>
      </c>
      <c r="AM369" s="54" t="str">
        <f t="shared" si="97"/>
        <v>กสป-ค.</v>
      </c>
      <c r="AN369" s="54" t="str">
        <f t="shared" si="98"/>
        <v>-</v>
      </c>
      <c r="AO369" s="54" t="str">
        <f t="shared" si="99"/>
        <v>อปฟ.</v>
      </c>
      <c r="AP369" s="67"/>
      <c r="AQ369" s="68">
        <f t="shared" ca="1" si="100"/>
        <v>10.693150684931506</v>
      </c>
      <c r="AR369" s="64"/>
      <c r="AS369" s="75"/>
      <c r="AT369" s="64"/>
      <c r="AY369" s="71"/>
      <c r="BC369" s="72"/>
      <c r="BD369" s="72"/>
      <c r="BE369" s="72"/>
      <c r="BL369" s="51"/>
      <c r="BM369" s="51"/>
      <c r="CB369" s="73"/>
      <c r="CC369" s="10"/>
      <c r="CE369" s="10"/>
      <c r="CF369" s="10"/>
      <c r="CK369" s="74" t="s">
        <v>1653</v>
      </c>
      <c r="CQ369" s="71"/>
    </row>
    <row r="370" spans="2:95" s="70" customFormat="1" ht="24" customHeight="1">
      <c r="B370" s="54">
        <v>364</v>
      </c>
      <c r="C370" s="55" t="s">
        <v>19</v>
      </c>
      <c r="D370" s="56" t="s">
        <v>1276</v>
      </c>
      <c r="E370" s="56" t="s">
        <v>1325</v>
      </c>
      <c r="F370" s="57" t="str">
        <f t="shared" si="89"/>
        <v>ECT - CT500-00003</v>
      </c>
      <c r="G370" s="58" t="s">
        <v>1326</v>
      </c>
      <c r="H370" s="57" t="s">
        <v>1330</v>
      </c>
      <c r="I370" s="57" t="s">
        <v>279</v>
      </c>
      <c r="J370" s="57" t="s">
        <v>1328</v>
      </c>
      <c r="K370" s="59" t="s">
        <v>1281</v>
      </c>
      <c r="L370" s="60"/>
      <c r="M370" s="61"/>
      <c r="N370" s="62"/>
      <c r="O370" s="62"/>
      <c r="P370" s="63"/>
      <c r="Q370" s="64"/>
      <c r="R370" s="63"/>
      <c r="S370" s="62"/>
      <c r="T370" s="64">
        <v>37528</v>
      </c>
      <c r="U370" s="62"/>
      <c r="V370" s="66"/>
      <c r="W370" s="64">
        <v>37528</v>
      </c>
      <c r="X370" s="66" t="s">
        <v>14</v>
      </c>
      <c r="Y370" s="54" t="str">
        <f>IF($X370="","",VLOOKUP($X370,Variable!$AC$3:$AH$100,2,0))</f>
        <v>-</v>
      </c>
      <c r="Z370" s="54" t="str">
        <f>IF($X370="","",VLOOKUP($X370,Variable!$AC$3:$AH$100,3,0))</f>
        <v>-</v>
      </c>
      <c r="AA370" s="54" t="str">
        <f>IF($X370="","",VLOOKUP($X370,Variable!$AC$3:$AH$100,4,0))</f>
        <v>-</v>
      </c>
      <c r="AB370" s="54" t="str">
        <f>IF($X370="","",VLOOKUP($X370,Variable!$AC$3:$AH$100,5,0))</f>
        <v>-</v>
      </c>
      <c r="AC370" s="54" t="str">
        <f>IF($X370="","",VLOOKUP($X370,Variable!$AC$3:$AH$100,6,0))</f>
        <v>-</v>
      </c>
      <c r="AD370" s="109" t="s">
        <v>42</v>
      </c>
      <c r="AE370" s="54" t="str">
        <f t="shared" si="90"/>
        <v>กสป-ค.</v>
      </c>
      <c r="AF370" s="54" t="str">
        <f t="shared" si="91"/>
        <v>-</v>
      </c>
      <c r="AG370" s="54" t="str">
        <f t="shared" si="92"/>
        <v>กสป-ค.</v>
      </c>
      <c r="AH370" s="54" t="str">
        <f t="shared" si="93"/>
        <v>-</v>
      </c>
      <c r="AI370" s="54" t="str">
        <f t="shared" si="94"/>
        <v>อปฟ.</v>
      </c>
      <c r="AJ370" s="66" t="s">
        <v>42</v>
      </c>
      <c r="AK370" s="54" t="str">
        <f t="shared" si="95"/>
        <v>กสป-ค.</v>
      </c>
      <c r="AL370" s="54" t="str">
        <f t="shared" si="96"/>
        <v>-</v>
      </c>
      <c r="AM370" s="54" t="str">
        <f t="shared" si="97"/>
        <v>กสป-ค.</v>
      </c>
      <c r="AN370" s="54" t="str">
        <f t="shared" si="98"/>
        <v>-</v>
      </c>
      <c r="AO370" s="54" t="str">
        <f t="shared" si="99"/>
        <v>อปฟ.</v>
      </c>
      <c r="AP370" s="67"/>
      <c r="AQ370" s="68">
        <f t="shared" ca="1" si="100"/>
        <v>10.693150684931506</v>
      </c>
      <c r="AR370" s="64"/>
      <c r="AS370" s="75"/>
      <c r="AT370" s="64"/>
      <c r="AY370" s="71"/>
      <c r="BC370" s="72"/>
      <c r="BD370" s="72"/>
      <c r="BE370" s="72"/>
      <c r="BL370" s="51"/>
      <c r="BM370" s="51"/>
      <c r="BY370" s="10"/>
      <c r="CB370" s="73"/>
      <c r="CC370" s="10"/>
      <c r="CE370" s="10"/>
      <c r="CF370" s="10"/>
      <c r="CK370" s="74" t="s">
        <v>1654</v>
      </c>
      <c r="CQ370" s="71"/>
    </row>
    <row r="371" spans="2:95" s="70" customFormat="1" ht="24" customHeight="1">
      <c r="B371" s="54">
        <v>365</v>
      </c>
      <c r="C371" s="55" t="s">
        <v>19</v>
      </c>
      <c r="D371" s="56" t="s">
        <v>1276</v>
      </c>
      <c r="E371" s="56" t="s">
        <v>1325</v>
      </c>
      <c r="F371" s="57" t="str">
        <f t="shared" si="89"/>
        <v>ECT - CT500-00004</v>
      </c>
      <c r="G371" s="58" t="s">
        <v>1326</v>
      </c>
      <c r="H371" s="57" t="s">
        <v>1331</v>
      </c>
      <c r="I371" s="57" t="s">
        <v>279</v>
      </c>
      <c r="J371" s="57" t="s">
        <v>1328</v>
      </c>
      <c r="K371" s="59" t="s">
        <v>1281</v>
      </c>
      <c r="L371" s="60"/>
      <c r="M371" s="61"/>
      <c r="N371" s="62"/>
      <c r="O371" s="62"/>
      <c r="P371" s="63"/>
      <c r="Q371" s="64"/>
      <c r="R371" s="63"/>
      <c r="S371" s="62"/>
      <c r="T371" s="64">
        <v>37528</v>
      </c>
      <c r="U371" s="62"/>
      <c r="V371" s="66"/>
      <c r="W371" s="64">
        <v>37528</v>
      </c>
      <c r="X371" s="66" t="s">
        <v>14</v>
      </c>
      <c r="Y371" s="54" t="str">
        <f>IF($X371="","",VLOOKUP($X371,Variable!$AC$3:$AH$100,2,0))</f>
        <v>-</v>
      </c>
      <c r="Z371" s="54" t="str">
        <f>IF($X371="","",VLOOKUP($X371,Variable!$AC$3:$AH$100,3,0))</f>
        <v>-</v>
      </c>
      <c r="AA371" s="54" t="str">
        <f>IF($X371="","",VLOOKUP($X371,Variable!$AC$3:$AH$100,4,0))</f>
        <v>-</v>
      </c>
      <c r="AB371" s="54" t="str">
        <f>IF($X371="","",VLOOKUP($X371,Variable!$AC$3:$AH$100,5,0))</f>
        <v>-</v>
      </c>
      <c r="AC371" s="54" t="str">
        <f>IF($X371="","",VLOOKUP($X371,Variable!$AC$3:$AH$100,6,0))</f>
        <v>-</v>
      </c>
      <c r="AD371" s="109" t="s">
        <v>42</v>
      </c>
      <c r="AE371" s="54" t="str">
        <f t="shared" si="90"/>
        <v>กสป-ค.</v>
      </c>
      <c r="AF371" s="54" t="str">
        <f t="shared" si="91"/>
        <v>-</v>
      </c>
      <c r="AG371" s="54" t="str">
        <f t="shared" si="92"/>
        <v>กสป-ค.</v>
      </c>
      <c r="AH371" s="54" t="str">
        <f t="shared" si="93"/>
        <v>-</v>
      </c>
      <c r="AI371" s="54" t="str">
        <f t="shared" si="94"/>
        <v>อปฟ.</v>
      </c>
      <c r="AJ371" s="66" t="s">
        <v>42</v>
      </c>
      <c r="AK371" s="54" t="str">
        <f t="shared" si="95"/>
        <v>กสป-ค.</v>
      </c>
      <c r="AL371" s="54" t="str">
        <f t="shared" si="96"/>
        <v>-</v>
      </c>
      <c r="AM371" s="54" t="str">
        <f t="shared" si="97"/>
        <v>กสป-ค.</v>
      </c>
      <c r="AN371" s="54" t="str">
        <f t="shared" si="98"/>
        <v>-</v>
      </c>
      <c r="AO371" s="54" t="str">
        <f t="shared" si="99"/>
        <v>อปฟ.</v>
      </c>
      <c r="AP371" s="67"/>
      <c r="AQ371" s="68">
        <f t="shared" ca="1" si="100"/>
        <v>10.693150684931506</v>
      </c>
      <c r="AR371" s="64"/>
      <c r="AS371" s="75"/>
      <c r="AT371" s="64"/>
      <c r="AY371" s="71"/>
      <c r="BC371" s="72"/>
      <c r="BD371" s="72"/>
      <c r="BE371" s="72"/>
      <c r="BL371" s="51"/>
      <c r="BM371" s="51"/>
      <c r="BY371" s="10"/>
      <c r="CB371" s="73"/>
      <c r="CC371" s="10"/>
      <c r="CE371" s="10"/>
      <c r="CF371" s="10"/>
      <c r="CK371" s="74" t="s">
        <v>1655</v>
      </c>
      <c r="CQ371" s="71"/>
    </row>
    <row r="372" spans="2:95" s="70" customFormat="1" ht="24" customHeight="1">
      <c r="B372" s="54">
        <v>366</v>
      </c>
      <c r="C372" s="55" t="s">
        <v>19</v>
      </c>
      <c r="D372" s="56" t="s">
        <v>1276</v>
      </c>
      <c r="E372" s="56" t="s">
        <v>1325</v>
      </c>
      <c r="F372" s="57" t="str">
        <f t="shared" si="89"/>
        <v>ECT - CT500-00005</v>
      </c>
      <c r="G372" s="58" t="s">
        <v>1326</v>
      </c>
      <c r="H372" s="57" t="s">
        <v>1332</v>
      </c>
      <c r="I372" s="57" t="s">
        <v>279</v>
      </c>
      <c r="J372" s="57" t="s">
        <v>1328</v>
      </c>
      <c r="K372" s="59" t="s">
        <v>1281</v>
      </c>
      <c r="L372" s="60"/>
      <c r="M372" s="61"/>
      <c r="N372" s="62"/>
      <c r="O372" s="62"/>
      <c r="P372" s="63"/>
      <c r="Q372" s="64"/>
      <c r="R372" s="63"/>
      <c r="S372" s="62"/>
      <c r="T372" s="64">
        <v>37528</v>
      </c>
      <c r="U372" s="62"/>
      <c r="V372" s="66"/>
      <c r="W372" s="64">
        <v>37528</v>
      </c>
      <c r="X372" s="66" t="s">
        <v>14</v>
      </c>
      <c r="Y372" s="54" t="str">
        <f>IF($X372="","",VLOOKUP($X372,Variable!$AC$3:$AH$100,2,0))</f>
        <v>-</v>
      </c>
      <c r="Z372" s="54" t="str">
        <f>IF($X372="","",VLOOKUP($X372,Variable!$AC$3:$AH$100,3,0))</f>
        <v>-</v>
      </c>
      <c r="AA372" s="54" t="str">
        <f>IF($X372="","",VLOOKUP($X372,Variable!$AC$3:$AH$100,4,0))</f>
        <v>-</v>
      </c>
      <c r="AB372" s="54" t="str">
        <f>IF($X372="","",VLOOKUP($X372,Variable!$AC$3:$AH$100,5,0))</f>
        <v>-</v>
      </c>
      <c r="AC372" s="54" t="str">
        <f>IF($X372="","",VLOOKUP($X372,Variable!$AC$3:$AH$100,6,0))</f>
        <v>-</v>
      </c>
      <c r="AD372" s="109" t="s">
        <v>42</v>
      </c>
      <c r="AE372" s="54" t="str">
        <f t="shared" si="90"/>
        <v>กสป-ค.</v>
      </c>
      <c r="AF372" s="54" t="str">
        <f t="shared" si="91"/>
        <v>-</v>
      </c>
      <c r="AG372" s="54" t="str">
        <f t="shared" si="92"/>
        <v>กสป-ค.</v>
      </c>
      <c r="AH372" s="54" t="str">
        <f t="shared" si="93"/>
        <v>-</v>
      </c>
      <c r="AI372" s="54" t="str">
        <f t="shared" si="94"/>
        <v>อปฟ.</v>
      </c>
      <c r="AJ372" s="66" t="s">
        <v>42</v>
      </c>
      <c r="AK372" s="54" t="str">
        <f t="shared" si="95"/>
        <v>กสป-ค.</v>
      </c>
      <c r="AL372" s="54" t="str">
        <f t="shared" si="96"/>
        <v>-</v>
      </c>
      <c r="AM372" s="54" t="str">
        <f t="shared" si="97"/>
        <v>กสป-ค.</v>
      </c>
      <c r="AN372" s="54" t="str">
        <f t="shared" si="98"/>
        <v>-</v>
      </c>
      <c r="AO372" s="54" t="str">
        <f t="shared" si="99"/>
        <v>อปฟ.</v>
      </c>
      <c r="AP372" s="67"/>
      <c r="AQ372" s="68">
        <f t="shared" ca="1" si="100"/>
        <v>10.693150684931506</v>
      </c>
      <c r="AR372" s="64"/>
      <c r="AS372" s="75"/>
      <c r="AT372" s="64"/>
      <c r="AY372" s="71"/>
      <c r="BC372" s="72"/>
      <c r="BD372" s="72"/>
      <c r="BE372" s="72"/>
      <c r="BL372" s="51"/>
      <c r="BM372" s="51"/>
      <c r="CB372" s="73"/>
      <c r="CC372" s="10"/>
      <c r="CE372" s="10"/>
      <c r="CF372" s="10"/>
      <c r="CK372" s="74" t="s">
        <v>1656</v>
      </c>
      <c r="CQ372" s="71"/>
    </row>
    <row r="373" spans="2:95" s="70" customFormat="1" ht="24" customHeight="1">
      <c r="B373" s="54">
        <v>367</v>
      </c>
      <c r="C373" s="55" t="s">
        <v>19</v>
      </c>
      <c r="D373" s="56" t="s">
        <v>1276</v>
      </c>
      <c r="E373" s="56" t="s">
        <v>1325</v>
      </c>
      <c r="F373" s="57" t="str">
        <f t="shared" si="89"/>
        <v>ECT - CT500-00006</v>
      </c>
      <c r="G373" s="58" t="s">
        <v>1326</v>
      </c>
      <c r="H373" s="57" t="s">
        <v>1333</v>
      </c>
      <c r="I373" s="57" t="s">
        <v>279</v>
      </c>
      <c r="J373" s="57" t="s">
        <v>1328</v>
      </c>
      <c r="K373" s="59" t="s">
        <v>1281</v>
      </c>
      <c r="L373" s="60"/>
      <c r="M373" s="61"/>
      <c r="N373" s="62"/>
      <c r="O373" s="62"/>
      <c r="P373" s="63"/>
      <c r="Q373" s="64"/>
      <c r="R373" s="63"/>
      <c r="S373" s="62"/>
      <c r="T373" s="64">
        <v>37528</v>
      </c>
      <c r="U373" s="62"/>
      <c r="V373" s="66"/>
      <c r="W373" s="64">
        <v>37528</v>
      </c>
      <c r="X373" s="66" t="s">
        <v>14</v>
      </c>
      <c r="Y373" s="54" t="str">
        <f>IF($X373="","",VLOOKUP($X373,Variable!$AC$3:$AH$100,2,0))</f>
        <v>-</v>
      </c>
      <c r="Z373" s="54" t="str">
        <f>IF($X373="","",VLOOKUP($X373,Variable!$AC$3:$AH$100,3,0))</f>
        <v>-</v>
      </c>
      <c r="AA373" s="54" t="str">
        <f>IF($X373="","",VLOOKUP($X373,Variable!$AC$3:$AH$100,4,0))</f>
        <v>-</v>
      </c>
      <c r="AB373" s="54" t="str">
        <f>IF($X373="","",VLOOKUP($X373,Variable!$AC$3:$AH$100,5,0))</f>
        <v>-</v>
      </c>
      <c r="AC373" s="54" t="str">
        <f>IF($X373="","",VLOOKUP($X373,Variable!$AC$3:$AH$100,6,0))</f>
        <v>-</v>
      </c>
      <c r="AD373" s="109" t="s">
        <v>42</v>
      </c>
      <c r="AE373" s="54" t="str">
        <f t="shared" si="90"/>
        <v>กสป-ค.</v>
      </c>
      <c r="AF373" s="54" t="str">
        <f t="shared" si="91"/>
        <v>-</v>
      </c>
      <c r="AG373" s="54" t="str">
        <f t="shared" si="92"/>
        <v>กสป-ค.</v>
      </c>
      <c r="AH373" s="54" t="str">
        <f t="shared" si="93"/>
        <v>-</v>
      </c>
      <c r="AI373" s="54" t="str">
        <f t="shared" si="94"/>
        <v>อปฟ.</v>
      </c>
      <c r="AJ373" s="66" t="s">
        <v>42</v>
      </c>
      <c r="AK373" s="54" t="str">
        <f t="shared" si="95"/>
        <v>กสป-ค.</v>
      </c>
      <c r="AL373" s="54" t="str">
        <f t="shared" si="96"/>
        <v>-</v>
      </c>
      <c r="AM373" s="54" t="str">
        <f t="shared" si="97"/>
        <v>กสป-ค.</v>
      </c>
      <c r="AN373" s="54" t="str">
        <f t="shared" si="98"/>
        <v>-</v>
      </c>
      <c r="AO373" s="54" t="str">
        <f t="shared" si="99"/>
        <v>อปฟ.</v>
      </c>
      <c r="AP373" s="67"/>
      <c r="AQ373" s="68">
        <f t="shared" ca="1" si="100"/>
        <v>10.693150684931506</v>
      </c>
      <c r="AR373" s="64"/>
      <c r="AS373" s="75"/>
      <c r="AT373" s="64"/>
      <c r="AY373" s="71"/>
      <c r="BC373" s="72"/>
      <c r="BD373" s="72"/>
      <c r="BE373" s="72"/>
      <c r="BL373" s="51"/>
      <c r="BM373" s="51"/>
      <c r="CB373" s="73"/>
      <c r="CC373" s="10"/>
      <c r="CE373" s="10"/>
      <c r="CF373" s="10"/>
      <c r="CK373" s="74" t="s">
        <v>1572</v>
      </c>
      <c r="CQ373" s="71"/>
    </row>
    <row r="374" spans="2:95" s="70" customFormat="1" ht="24" customHeight="1">
      <c r="B374" s="54">
        <v>368</v>
      </c>
      <c r="C374" s="55" t="s">
        <v>19</v>
      </c>
      <c r="D374" s="56" t="s">
        <v>1276</v>
      </c>
      <c r="E374" s="56" t="s">
        <v>1325</v>
      </c>
      <c r="F374" s="57" t="str">
        <f t="shared" si="89"/>
        <v>ECT - CT500-00007</v>
      </c>
      <c r="G374" s="58" t="s">
        <v>1326</v>
      </c>
      <c r="H374" s="57" t="s">
        <v>1334</v>
      </c>
      <c r="I374" s="57" t="s">
        <v>279</v>
      </c>
      <c r="J374" s="57" t="s">
        <v>1328</v>
      </c>
      <c r="K374" s="59" t="s">
        <v>1281</v>
      </c>
      <c r="L374" s="60"/>
      <c r="M374" s="61"/>
      <c r="N374" s="62"/>
      <c r="O374" s="62"/>
      <c r="P374" s="63"/>
      <c r="Q374" s="64"/>
      <c r="R374" s="63"/>
      <c r="S374" s="62"/>
      <c r="T374" s="64">
        <v>37528</v>
      </c>
      <c r="U374" s="62"/>
      <c r="V374" s="66"/>
      <c r="W374" s="64">
        <v>37528</v>
      </c>
      <c r="X374" s="66" t="s">
        <v>14</v>
      </c>
      <c r="Y374" s="54" t="str">
        <f>IF($X374="","",VLOOKUP($X374,Variable!$AC$3:$AH$100,2,0))</f>
        <v>-</v>
      </c>
      <c r="Z374" s="54" t="str">
        <f>IF($X374="","",VLOOKUP($X374,Variable!$AC$3:$AH$100,3,0))</f>
        <v>-</v>
      </c>
      <c r="AA374" s="54" t="str">
        <f>IF($X374="","",VLOOKUP($X374,Variable!$AC$3:$AH$100,4,0))</f>
        <v>-</v>
      </c>
      <c r="AB374" s="54" t="str">
        <f>IF($X374="","",VLOOKUP($X374,Variable!$AC$3:$AH$100,5,0))</f>
        <v>-</v>
      </c>
      <c r="AC374" s="54" t="str">
        <f>IF($X374="","",VLOOKUP($X374,Variable!$AC$3:$AH$100,6,0))</f>
        <v>-</v>
      </c>
      <c r="AD374" s="109" t="s">
        <v>42</v>
      </c>
      <c r="AE374" s="54" t="str">
        <f t="shared" si="90"/>
        <v>กสป-ค.</v>
      </c>
      <c r="AF374" s="54" t="str">
        <f t="shared" si="91"/>
        <v>-</v>
      </c>
      <c r="AG374" s="54" t="str">
        <f t="shared" si="92"/>
        <v>กสป-ค.</v>
      </c>
      <c r="AH374" s="54" t="str">
        <f t="shared" si="93"/>
        <v>-</v>
      </c>
      <c r="AI374" s="54" t="str">
        <f t="shared" si="94"/>
        <v>อปฟ.</v>
      </c>
      <c r="AJ374" s="66" t="s">
        <v>42</v>
      </c>
      <c r="AK374" s="54" t="str">
        <f t="shared" si="95"/>
        <v>กสป-ค.</v>
      </c>
      <c r="AL374" s="54" t="str">
        <f t="shared" si="96"/>
        <v>-</v>
      </c>
      <c r="AM374" s="54" t="str">
        <f t="shared" si="97"/>
        <v>กสป-ค.</v>
      </c>
      <c r="AN374" s="54" t="str">
        <f t="shared" si="98"/>
        <v>-</v>
      </c>
      <c r="AO374" s="54" t="str">
        <f t="shared" si="99"/>
        <v>อปฟ.</v>
      </c>
      <c r="AP374" s="67"/>
      <c r="AQ374" s="68">
        <f t="shared" ca="1" si="100"/>
        <v>10.693150684931506</v>
      </c>
      <c r="AR374" s="64"/>
      <c r="AS374" s="75"/>
      <c r="AT374" s="64"/>
      <c r="AY374" s="71"/>
      <c r="BC374" s="72"/>
      <c r="BD374" s="72"/>
      <c r="BE374" s="72"/>
      <c r="BL374" s="51"/>
      <c r="BM374" s="51"/>
      <c r="BY374" s="10"/>
      <c r="CB374" s="73"/>
      <c r="CC374" s="10"/>
      <c r="CE374" s="10"/>
      <c r="CF374" s="10"/>
      <c r="CK374" s="74" t="s">
        <v>1573</v>
      </c>
      <c r="CQ374" s="71"/>
    </row>
    <row r="375" spans="2:95" s="70" customFormat="1" ht="24" customHeight="1">
      <c r="B375" s="54">
        <v>369</v>
      </c>
      <c r="C375" s="55" t="s">
        <v>19</v>
      </c>
      <c r="D375" s="56" t="s">
        <v>1276</v>
      </c>
      <c r="E375" s="56" t="s">
        <v>1325</v>
      </c>
      <c r="F375" s="57" t="str">
        <f t="shared" si="89"/>
        <v>ECT - CT500-00008</v>
      </c>
      <c r="G375" s="58" t="s">
        <v>1326</v>
      </c>
      <c r="H375" s="57" t="s">
        <v>1335</v>
      </c>
      <c r="I375" s="57" t="s">
        <v>279</v>
      </c>
      <c r="J375" s="57" t="s">
        <v>1328</v>
      </c>
      <c r="K375" s="59" t="s">
        <v>1281</v>
      </c>
      <c r="L375" s="60"/>
      <c r="M375" s="61"/>
      <c r="N375" s="62"/>
      <c r="O375" s="62"/>
      <c r="P375" s="63"/>
      <c r="Q375" s="64"/>
      <c r="R375" s="63"/>
      <c r="S375" s="62"/>
      <c r="T375" s="64">
        <v>37528</v>
      </c>
      <c r="U375" s="62"/>
      <c r="V375" s="66"/>
      <c r="W375" s="64">
        <v>37528</v>
      </c>
      <c r="X375" s="66" t="s">
        <v>14</v>
      </c>
      <c r="Y375" s="54" t="str">
        <f>IF($X375="","",VLOOKUP($X375,Variable!$AC$3:$AH$100,2,0))</f>
        <v>-</v>
      </c>
      <c r="Z375" s="54" t="str">
        <f>IF($X375="","",VLOOKUP($X375,Variable!$AC$3:$AH$100,3,0))</f>
        <v>-</v>
      </c>
      <c r="AA375" s="54" t="str">
        <f>IF($X375="","",VLOOKUP($X375,Variable!$AC$3:$AH$100,4,0))</f>
        <v>-</v>
      </c>
      <c r="AB375" s="54" t="str">
        <f>IF($X375="","",VLOOKUP($X375,Variable!$AC$3:$AH$100,5,0))</f>
        <v>-</v>
      </c>
      <c r="AC375" s="54" t="str">
        <f>IF($X375="","",VLOOKUP($X375,Variable!$AC$3:$AH$100,6,0))</f>
        <v>-</v>
      </c>
      <c r="AD375" s="109" t="s">
        <v>42</v>
      </c>
      <c r="AE375" s="54" t="str">
        <f t="shared" si="90"/>
        <v>กสป-ค.</v>
      </c>
      <c r="AF375" s="54" t="str">
        <f t="shared" si="91"/>
        <v>-</v>
      </c>
      <c r="AG375" s="54" t="str">
        <f t="shared" si="92"/>
        <v>กสป-ค.</v>
      </c>
      <c r="AH375" s="54" t="str">
        <f t="shared" si="93"/>
        <v>-</v>
      </c>
      <c r="AI375" s="54" t="str">
        <f t="shared" si="94"/>
        <v>อปฟ.</v>
      </c>
      <c r="AJ375" s="66" t="s">
        <v>42</v>
      </c>
      <c r="AK375" s="54" t="str">
        <f t="shared" si="95"/>
        <v>กสป-ค.</v>
      </c>
      <c r="AL375" s="54" t="str">
        <f t="shared" si="96"/>
        <v>-</v>
      </c>
      <c r="AM375" s="54" t="str">
        <f t="shared" si="97"/>
        <v>กสป-ค.</v>
      </c>
      <c r="AN375" s="54" t="str">
        <f t="shared" si="98"/>
        <v>-</v>
      </c>
      <c r="AO375" s="54" t="str">
        <f t="shared" si="99"/>
        <v>อปฟ.</v>
      </c>
      <c r="AP375" s="67"/>
      <c r="AQ375" s="68">
        <f t="shared" ca="1" si="100"/>
        <v>10.693150684931506</v>
      </c>
      <c r="AR375" s="64"/>
      <c r="AS375" s="75"/>
      <c r="AT375" s="64"/>
      <c r="AY375" s="71"/>
      <c r="BC375" s="72"/>
      <c r="BD375" s="72"/>
      <c r="BE375" s="72"/>
      <c r="BL375" s="51"/>
      <c r="BM375" s="51"/>
      <c r="BY375" s="10"/>
      <c r="CB375" s="73"/>
      <c r="CC375" s="10"/>
      <c r="CE375" s="10"/>
      <c r="CF375" s="10"/>
      <c r="CK375" s="74" t="s">
        <v>1574</v>
      </c>
      <c r="CQ375" s="71"/>
    </row>
    <row r="376" spans="2:95" s="70" customFormat="1" ht="24" customHeight="1">
      <c r="B376" s="54">
        <v>370</v>
      </c>
      <c r="C376" s="55" t="s">
        <v>19</v>
      </c>
      <c r="D376" s="56" t="s">
        <v>1276</v>
      </c>
      <c r="E376" s="56" t="s">
        <v>1325</v>
      </c>
      <c r="F376" s="57" t="str">
        <f t="shared" si="89"/>
        <v>ECT - CT500-00009</v>
      </c>
      <c r="G376" s="58" t="s">
        <v>1326</v>
      </c>
      <c r="H376" s="57" t="s">
        <v>1336</v>
      </c>
      <c r="I376" s="57" t="s">
        <v>279</v>
      </c>
      <c r="J376" s="57" t="s">
        <v>1328</v>
      </c>
      <c r="K376" s="59" t="s">
        <v>1281</v>
      </c>
      <c r="L376" s="60"/>
      <c r="M376" s="61"/>
      <c r="N376" s="62"/>
      <c r="O376" s="62"/>
      <c r="P376" s="63"/>
      <c r="Q376" s="64"/>
      <c r="R376" s="63"/>
      <c r="S376" s="62"/>
      <c r="T376" s="64">
        <v>37528</v>
      </c>
      <c r="U376" s="62"/>
      <c r="V376" s="66"/>
      <c r="W376" s="64">
        <v>37528</v>
      </c>
      <c r="X376" s="66" t="s">
        <v>14</v>
      </c>
      <c r="Y376" s="54" t="str">
        <f>IF($X376="","",VLOOKUP($X376,Variable!$AC$3:$AH$100,2,0))</f>
        <v>-</v>
      </c>
      <c r="Z376" s="54" t="str">
        <f>IF($X376="","",VLOOKUP($X376,Variable!$AC$3:$AH$100,3,0))</f>
        <v>-</v>
      </c>
      <c r="AA376" s="54" t="str">
        <f>IF($X376="","",VLOOKUP($X376,Variable!$AC$3:$AH$100,4,0))</f>
        <v>-</v>
      </c>
      <c r="AB376" s="54" t="str">
        <f>IF($X376="","",VLOOKUP($X376,Variable!$AC$3:$AH$100,5,0))</f>
        <v>-</v>
      </c>
      <c r="AC376" s="54" t="str">
        <f>IF($X376="","",VLOOKUP($X376,Variable!$AC$3:$AH$100,6,0))</f>
        <v>-</v>
      </c>
      <c r="AD376" s="109" t="s">
        <v>42</v>
      </c>
      <c r="AE376" s="54" t="str">
        <f t="shared" si="90"/>
        <v>กสป-ค.</v>
      </c>
      <c r="AF376" s="54" t="str">
        <f t="shared" si="91"/>
        <v>-</v>
      </c>
      <c r="AG376" s="54" t="str">
        <f t="shared" si="92"/>
        <v>กสป-ค.</v>
      </c>
      <c r="AH376" s="54" t="str">
        <f t="shared" si="93"/>
        <v>-</v>
      </c>
      <c r="AI376" s="54" t="str">
        <f t="shared" si="94"/>
        <v>อปฟ.</v>
      </c>
      <c r="AJ376" s="66" t="s">
        <v>42</v>
      </c>
      <c r="AK376" s="54" t="str">
        <f t="shared" si="95"/>
        <v>กสป-ค.</v>
      </c>
      <c r="AL376" s="54" t="str">
        <f t="shared" si="96"/>
        <v>-</v>
      </c>
      <c r="AM376" s="54" t="str">
        <f t="shared" si="97"/>
        <v>กสป-ค.</v>
      </c>
      <c r="AN376" s="54" t="str">
        <f t="shared" si="98"/>
        <v>-</v>
      </c>
      <c r="AO376" s="54" t="str">
        <f t="shared" si="99"/>
        <v>อปฟ.</v>
      </c>
      <c r="AP376" s="67"/>
      <c r="AQ376" s="68">
        <f t="shared" ca="1" si="100"/>
        <v>10.693150684931506</v>
      </c>
      <c r="AR376" s="64"/>
      <c r="AS376" s="75"/>
      <c r="AT376" s="64"/>
      <c r="AY376" s="71"/>
      <c r="BC376" s="72"/>
      <c r="BD376" s="72"/>
      <c r="BE376" s="72"/>
      <c r="BL376" s="51"/>
      <c r="BM376" s="51"/>
      <c r="BY376" s="10"/>
      <c r="CB376" s="73"/>
      <c r="CC376" s="10"/>
      <c r="CE376" s="10"/>
      <c r="CF376" s="10"/>
      <c r="CK376" s="74" t="s">
        <v>1575</v>
      </c>
      <c r="CQ376" s="71"/>
    </row>
    <row r="377" spans="2:95" s="70" customFormat="1" ht="24" customHeight="1">
      <c r="B377" s="54">
        <v>371</v>
      </c>
      <c r="C377" s="55" t="s">
        <v>19</v>
      </c>
      <c r="D377" s="56" t="s">
        <v>1276</v>
      </c>
      <c r="E377" s="56" t="s">
        <v>1325</v>
      </c>
      <c r="F377" s="57" t="str">
        <f t="shared" si="89"/>
        <v>ECT - CT500-00010</v>
      </c>
      <c r="G377" s="58" t="s">
        <v>1326</v>
      </c>
      <c r="H377" s="57" t="s">
        <v>1337</v>
      </c>
      <c r="I377" s="57" t="s">
        <v>279</v>
      </c>
      <c r="J377" s="57" t="s">
        <v>1328</v>
      </c>
      <c r="K377" s="59" t="s">
        <v>1281</v>
      </c>
      <c r="L377" s="60"/>
      <c r="M377" s="61"/>
      <c r="N377" s="62"/>
      <c r="O377" s="62"/>
      <c r="P377" s="63"/>
      <c r="Q377" s="64"/>
      <c r="R377" s="63"/>
      <c r="S377" s="62"/>
      <c r="T377" s="64">
        <v>37528</v>
      </c>
      <c r="U377" s="62"/>
      <c r="V377" s="66"/>
      <c r="W377" s="64">
        <v>37528</v>
      </c>
      <c r="X377" s="66" t="s">
        <v>14</v>
      </c>
      <c r="Y377" s="54" t="str">
        <f>IF($X377="","",VLOOKUP($X377,Variable!$AC$3:$AH$100,2,0))</f>
        <v>-</v>
      </c>
      <c r="Z377" s="54" t="str">
        <f>IF($X377="","",VLOOKUP($X377,Variable!$AC$3:$AH$100,3,0))</f>
        <v>-</v>
      </c>
      <c r="AA377" s="54" t="str">
        <f>IF($X377="","",VLOOKUP($X377,Variable!$AC$3:$AH$100,4,0))</f>
        <v>-</v>
      </c>
      <c r="AB377" s="54" t="str">
        <f>IF($X377="","",VLOOKUP($X377,Variable!$AC$3:$AH$100,5,0))</f>
        <v>-</v>
      </c>
      <c r="AC377" s="54" t="str">
        <f>IF($X377="","",VLOOKUP($X377,Variable!$AC$3:$AH$100,6,0))</f>
        <v>-</v>
      </c>
      <c r="AD377" s="109" t="s">
        <v>42</v>
      </c>
      <c r="AE377" s="54" t="str">
        <f t="shared" si="90"/>
        <v>กสป-ค.</v>
      </c>
      <c r="AF377" s="54" t="str">
        <f t="shared" si="91"/>
        <v>-</v>
      </c>
      <c r="AG377" s="54" t="str">
        <f t="shared" si="92"/>
        <v>กสป-ค.</v>
      </c>
      <c r="AH377" s="54" t="str">
        <f t="shared" si="93"/>
        <v>-</v>
      </c>
      <c r="AI377" s="54" t="str">
        <f t="shared" si="94"/>
        <v>อปฟ.</v>
      </c>
      <c r="AJ377" s="66" t="s">
        <v>42</v>
      </c>
      <c r="AK377" s="54" t="str">
        <f t="shared" si="95"/>
        <v>กสป-ค.</v>
      </c>
      <c r="AL377" s="54" t="str">
        <f t="shared" si="96"/>
        <v>-</v>
      </c>
      <c r="AM377" s="54" t="str">
        <f t="shared" si="97"/>
        <v>กสป-ค.</v>
      </c>
      <c r="AN377" s="54" t="str">
        <f t="shared" si="98"/>
        <v>-</v>
      </c>
      <c r="AO377" s="54" t="str">
        <f t="shared" si="99"/>
        <v>อปฟ.</v>
      </c>
      <c r="AP377" s="67"/>
      <c r="AQ377" s="68">
        <f t="shared" ca="1" si="100"/>
        <v>10.693150684931506</v>
      </c>
      <c r="AR377" s="64"/>
      <c r="AS377" s="75"/>
      <c r="AT377" s="64"/>
      <c r="AY377" s="71"/>
      <c r="BC377" s="72"/>
      <c r="BD377" s="72"/>
      <c r="BE377" s="72"/>
      <c r="BL377" s="51"/>
      <c r="BM377" s="51"/>
      <c r="BY377" s="10"/>
      <c r="CB377" s="73"/>
      <c r="CC377" s="10"/>
      <c r="CE377" s="10"/>
      <c r="CF377" s="10"/>
      <c r="CK377" s="74" t="s">
        <v>1576</v>
      </c>
      <c r="CQ377" s="71"/>
    </row>
    <row r="378" spans="2:95" s="70" customFormat="1" ht="24" customHeight="1">
      <c r="B378" s="54">
        <v>372</v>
      </c>
      <c r="C378" s="55" t="s">
        <v>19</v>
      </c>
      <c r="D378" s="56" t="s">
        <v>1276</v>
      </c>
      <c r="E378" s="56" t="s">
        <v>1325</v>
      </c>
      <c r="F378" s="57" t="str">
        <f t="shared" si="89"/>
        <v>ECT - CT500-00011</v>
      </c>
      <c r="G378" s="58" t="s">
        <v>1326</v>
      </c>
      <c r="H378" s="57" t="s">
        <v>1338</v>
      </c>
      <c r="I378" s="57" t="s">
        <v>279</v>
      </c>
      <c r="J378" s="57" t="s">
        <v>1328</v>
      </c>
      <c r="K378" s="59" t="s">
        <v>1281</v>
      </c>
      <c r="L378" s="60"/>
      <c r="M378" s="61"/>
      <c r="N378" s="62"/>
      <c r="O378" s="62"/>
      <c r="P378" s="63"/>
      <c r="Q378" s="64"/>
      <c r="R378" s="63"/>
      <c r="S378" s="62"/>
      <c r="T378" s="64">
        <v>37528</v>
      </c>
      <c r="U378" s="62"/>
      <c r="V378" s="66"/>
      <c r="W378" s="64">
        <v>37528</v>
      </c>
      <c r="X378" s="66" t="s">
        <v>14</v>
      </c>
      <c r="Y378" s="54" t="str">
        <f>IF($X378="","",VLOOKUP($X378,Variable!$AC$3:$AH$100,2,0))</f>
        <v>-</v>
      </c>
      <c r="Z378" s="54" t="str">
        <f>IF($X378="","",VLOOKUP($X378,Variable!$AC$3:$AH$100,3,0))</f>
        <v>-</v>
      </c>
      <c r="AA378" s="54" t="str">
        <f>IF($X378="","",VLOOKUP($X378,Variable!$AC$3:$AH$100,4,0))</f>
        <v>-</v>
      </c>
      <c r="AB378" s="54" t="str">
        <f>IF($X378="","",VLOOKUP($X378,Variable!$AC$3:$AH$100,5,0))</f>
        <v>-</v>
      </c>
      <c r="AC378" s="54" t="str">
        <f>IF($X378="","",VLOOKUP($X378,Variable!$AC$3:$AH$100,6,0))</f>
        <v>-</v>
      </c>
      <c r="AD378" s="109" t="s">
        <v>42</v>
      </c>
      <c r="AE378" s="54" t="str">
        <f t="shared" si="90"/>
        <v>กสป-ค.</v>
      </c>
      <c r="AF378" s="54" t="str">
        <f t="shared" si="91"/>
        <v>-</v>
      </c>
      <c r="AG378" s="54" t="str">
        <f t="shared" si="92"/>
        <v>กสป-ค.</v>
      </c>
      <c r="AH378" s="54" t="str">
        <f t="shared" si="93"/>
        <v>-</v>
      </c>
      <c r="AI378" s="54" t="str">
        <f t="shared" si="94"/>
        <v>อปฟ.</v>
      </c>
      <c r="AJ378" s="66" t="s">
        <v>42</v>
      </c>
      <c r="AK378" s="54" t="str">
        <f t="shared" si="95"/>
        <v>กสป-ค.</v>
      </c>
      <c r="AL378" s="54" t="str">
        <f t="shared" si="96"/>
        <v>-</v>
      </c>
      <c r="AM378" s="54" t="str">
        <f t="shared" si="97"/>
        <v>กสป-ค.</v>
      </c>
      <c r="AN378" s="54" t="str">
        <f t="shared" si="98"/>
        <v>-</v>
      </c>
      <c r="AO378" s="54" t="str">
        <f t="shared" si="99"/>
        <v>อปฟ.</v>
      </c>
      <c r="AP378" s="67"/>
      <c r="AQ378" s="68">
        <f t="shared" ca="1" si="100"/>
        <v>10.693150684931506</v>
      </c>
      <c r="AR378" s="64"/>
      <c r="AS378" s="75"/>
      <c r="AT378" s="64"/>
      <c r="AY378" s="71"/>
      <c r="BC378" s="72"/>
      <c r="BD378" s="72"/>
      <c r="BE378" s="72"/>
      <c r="BL378" s="51"/>
      <c r="BM378" s="51"/>
      <c r="BY378" s="10"/>
      <c r="CB378" s="73"/>
      <c r="CC378" s="10"/>
      <c r="CE378" s="10"/>
      <c r="CF378" s="10"/>
      <c r="CK378" s="74" t="s">
        <v>1577</v>
      </c>
      <c r="CQ378" s="71"/>
    </row>
    <row r="379" spans="2:95" s="70" customFormat="1" ht="24" customHeight="1">
      <c r="B379" s="54">
        <v>373</v>
      </c>
      <c r="C379" s="55" t="s">
        <v>19</v>
      </c>
      <c r="D379" s="56" t="s">
        <v>1276</v>
      </c>
      <c r="E379" s="56" t="s">
        <v>1325</v>
      </c>
      <c r="F379" s="57" t="str">
        <f t="shared" si="89"/>
        <v>ECT - CT500-00012</v>
      </c>
      <c r="G379" s="58" t="s">
        <v>1326</v>
      </c>
      <c r="H379" s="57" t="s">
        <v>1339</v>
      </c>
      <c r="I379" s="57" t="s">
        <v>279</v>
      </c>
      <c r="J379" s="57" t="s">
        <v>1328</v>
      </c>
      <c r="K379" s="59" t="s">
        <v>1281</v>
      </c>
      <c r="L379" s="60"/>
      <c r="M379" s="61"/>
      <c r="N379" s="62"/>
      <c r="O379" s="62"/>
      <c r="P379" s="63"/>
      <c r="Q379" s="64"/>
      <c r="R379" s="63"/>
      <c r="S379" s="62"/>
      <c r="T379" s="64">
        <v>37528</v>
      </c>
      <c r="U379" s="62"/>
      <c r="V379" s="66"/>
      <c r="W379" s="64">
        <v>37528</v>
      </c>
      <c r="X379" s="66" t="s">
        <v>14</v>
      </c>
      <c r="Y379" s="54" t="str">
        <f>IF($X379="","",VLOOKUP($X379,Variable!$AC$3:$AH$100,2,0))</f>
        <v>-</v>
      </c>
      <c r="Z379" s="54" t="str">
        <f>IF($X379="","",VLOOKUP($X379,Variable!$AC$3:$AH$100,3,0))</f>
        <v>-</v>
      </c>
      <c r="AA379" s="54" t="str">
        <f>IF($X379="","",VLOOKUP($X379,Variable!$AC$3:$AH$100,4,0))</f>
        <v>-</v>
      </c>
      <c r="AB379" s="54" t="str">
        <f>IF($X379="","",VLOOKUP($X379,Variable!$AC$3:$AH$100,5,0))</f>
        <v>-</v>
      </c>
      <c r="AC379" s="54" t="str">
        <f>IF($X379="","",VLOOKUP($X379,Variable!$AC$3:$AH$100,6,0))</f>
        <v>-</v>
      </c>
      <c r="AD379" s="109" t="s">
        <v>42</v>
      </c>
      <c r="AE379" s="54" t="str">
        <f t="shared" si="90"/>
        <v>กสป-ค.</v>
      </c>
      <c r="AF379" s="54" t="str">
        <f t="shared" si="91"/>
        <v>-</v>
      </c>
      <c r="AG379" s="54" t="str">
        <f t="shared" si="92"/>
        <v>กสป-ค.</v>
      </c>
      <c r="AH379" s="54" t="str">
        <f t="shared" si="93"/>
        <v>-</v>
      </c>
      <c r="AI379" s="54" t="str">
        <f t="shared" si="94"/>
        <v>อปฟ.</v>
      </c>
      <c r="AJ379" s="66" t="s">
        <v>42</v>
      </c>
      <c r="AK379" s="54" t="str">
        <f t="shared" si="95"/>
        <v>กสป-ค.</v>
      </c>
      <c r="AL379" s="54" t="str">
        <f t="shared" si="96"/>
        <v>-</v>
      </c>
      <c r="AM379" s="54" t="str">
        <f t="shared" si="97"/>
        <v>กสป-ค.</v>
      </c>
      <c r="AN379" s="54" t="str">
        <f t="shared" si="98"/>
        <v>-</v>
      </c>
      <c r="AO379" s="54" t="str">
        <f t="shared" si="99"/>
        <v>อปฟ.</v>
      </c>
      <c r="AP379" s="67"/>
      <c r="AQ379" s="68">
        <f t="shared" ca="1" si="100"/>
        <v>10.693150684931506</v>
      </c>
      <c r="AR379" s="64"/>
      <c r="AS379" s="75"/>
      <c r="AT379" s="64"/>
      <c r="AY379" s="71"/>
      <c r="BC379" s="72"/>
      <c r="BD379" s="72"/>
      <c r="BE379" s="72"/>
      <c r="BL379" s="51"/>
      <c r="BM379" s="51"/>
      <c r="BY379" s="10"/>
      <c r="CB379" s="73"/>
      <c r="CC379" s="10"/>
      <c r="CE379" s="10"/>
      <c r="CF379" s="10"/>
      <c r="CK379" s="74" t="s">
        <v>1578</v>
      </c>
      <c r="CQ379" s="71"/>
    </row>
    <row r="380" spans="2:95" s="70" customFormat="1" ht="24" customHeight="1">
      <c r="B380" s="54">
        <v>374</v>
      </c>
      <c r="C380" s="55" t="s">
        <v>19</v>
      </c>
      <c r="D380" s="56" t="s">
        <v>1276</v>
      </c>
      <c r="E380" s="56" t="s">
        <v>1325</v>
      </c>
      <c r="F380" s="57" t="str">
        <f t="shared" si="89"/>
        <v>ECT - CT500-00013</v>
      </c>
      <c r="G380" s="58" t="s">
        <v>1326</v>
      </c>
      <c r="H380" s="57" t="s">
        <v>1340</v>
      </c>
      <c r="I380" s="57" t="s">
        <v>279</v>
      </c>
      <c r="J380" s="57" t="s">
        <v>1328</v>
      </c>
      <c r="K380" s="59" t="s">
        <v>1281</v>
      </c>
      <c r="L380" s="60"/>
      <c r="M380" s="61"/>
      <c r="N380" s="62"/>
      <c r="O380" s="62"/>
      <c r="P380" s="63"/>
      <c r="Q380" s="64"/>
      <c r="R380" s="63"/>
      <c r="S380" s="62"/>
      <c r="T380" s="64">
        <v>37528</v>
      </c>
      <c r="U380" s="62"/>
      <c r="V380" s="66"/>
      <c r="W380" s="64">
        <v>37528</v>
      </c>
      <c r="X380" s="66" t="s">
        <v>14</v>
      </c>
      <c r="Y380" s="54" t="str">
        <f>IF($X380="","",VLOOKUP($X380,Variable!$AC$3:$AH$100,2,0))</f>
        <v>-</v>
      </c>
      <c r="Z380" s="54" t="str">
        <f>IF($X380="","",VLOOKUP($X380,Variable!$AC$3:$AH$100,3,0))</f>
        <v>-</v>
      </c>
      <c r="AA380" s="54" t="str">
        <f>IF($X380="","",VLOOKUP($X380,Variable!$AC$3:$AH$100,4,0))</f>
        <v>-</v>
      </c>
      <c r="AB380" s="54" t="str">
        <f>IF($X380="","",VLOOKUP($X380,Variable!$AC$3:$AH$100,5,0))</f>
        <v>-</v>
      </c>
      <c r="AC380" s="54" t="str">
        <f>IF($X380="","",VLOOKUP($X380,Variable!$AC$3:$AH$100,6,0))</f>
        <v>-</v>
      </c>
      <c r="AD380" s="109" t="s">
        <v>42</v>
      </c>
      <c r="AE380" s="54" t="str">
        <f t="shared" si="90"/>
        <v>กสป-ค.</v>
      </c>
      <c r="AF380" s="54" t="str">
        <f t="shared" si="91"/>
        <v>-</v>
      </c>
      <c r="AG380" s="54" t="str">
        <f t="shared" si="92"/>
        <v>กสป-ค.</v>
      </c>
      <c r="AH380" s="54" t="str">
        <f t="shared" si="93"/>
        <v>-</v>
      </c>
      <c r="AI380" s="54" t="str">
        <f t="shared" si="94"/>
        <v>อปฟ.</v>
      </c>
      <c r="AJ380" s="66" t="s">
        <v>42</v>
      </c>
      <c r="AK380" s="54" t="str">
        <f t="shared" si="95"/>
        <v>กสป-ค.</v>
      </c>
      <c r="AL380" s="54" t="str">
        <f t="shared" si="96"/>
        <v>-</v>
      </c>
      <c r="AM380" s="54" t="str">
        <f t="shared" si="97"/>
        <v>กสป-ค.</v>
      </c>
      <c r="AN380" s="54" t="str">
        <f t="shared" si="98"/>
        <v>-</v>
      </c>
      <c r="AO380" s="54" t="str">
        <f t="shared" si="99"/>
        <v>อปฟ.</v>
      </c>
      <c r="AP380" s="67"/>
      <c r="AQ380" s="68">
        <f t="shared" ca="1" si="100"/>
        <v>10.693150684931506</v>
      </c>
      <c r="AR380" s="64"/>
      <c r="AS380" s="75"/>
      <c r="AT380" s="64"/>
      <c r="AY380" s="71"/>
      <c r="BC380" s="72"/>
      <c r="BD380" s="72"/>
      <c r="BE380" s="72"/>
      <c r="BL380" s="51"/>
      <c r="BM380" s="51"/>
      <c r="BY380" s="10"/>
      <c r="CB380" s="73"/>
      <c r="CC380" s="10"/>
      <c r="CE380" s="10"/>
      <c r="CF380" s="10"/>
      <c r="CK380" s="74" t="s">
        <v>1579</v>
      </c>
      <c r="CQ380" s="71"/>
    </row>
    <row r="381" spans="2:95" s="70" customFormat="1" ht="24" customHeight="1">
      <c r="B381" s="54">
        <v>375</v>
      </c>
      <c r="C381" s="55" t="s">
        <v>19</v>
      </c>
      <c r="D381" s="56" t="s">
        <v>1276</v>
      </c>
      <c r="E381" s="56" t="s">
        <v>1325</v>
      </c>
      <c r="F381" s="57" t="str">
        <f t="shared" si="89"/>
        <v>ECT - CT500-00014</v>
      </c>
      <c r="G381" s="58" t="s">
        <v>1326</v>
      </c>
      <c r="H381" s="57" t="s">
        <v>1341</v>
      </c>
      <c r="I381" s="57" t="s">
        <v>279</v>
      </c>
      <c r="J381" s="57" t="s">
        <v>1328</v>
      </c>
      <c r="K381" s="59" t="s">
        <v>1281</v>
      </c>
      <c r="L381" s="60"/>
      <c r="M381" s="61"/>
      <c r="N381" s="62"/>
      <c r="O381" s="62"/>
      <c r="P381" s="63"/>
      <c r="Q381" s="64"/>
      <c r="R381" s="63"/>
      <c r="S381" s="62"/>
      <c r="T381" s="64">
        <v>37528</v>
      </c>
      <c r="U381" s="62"/>
      <c r="V381" s="66"/>
      <c r="W381" s="64">
        <v>37528</v>
      </c>
      <c r="X381" s="66" t="s">
        <v>14</v>
      </c>
      <c r="Y381" s="54" t="str">
        <f>IF($X381="","",VLOOKUP($X381,Variable!$AC$3:$AH$100,2,0))</f>
        <v>-</v>
      </c>
      <c r="Z381" s="54" t="str">
        <f>IF($X381="","",VLOOKUP($X381,Variable!$AC$3:$AH$100,3,0))</f>
        <v>-</v>
      </c>
      <c r="AA381" s="54" t="str">
        <f>IF($X381="","",VLOOKUP($X381,Variable!$AC$3:$AH$100,4,0))</f>
        <v>-</v>
      </c>
      <c r="AB381" s="54" t="str">
        <f>IF($X381="","",VLOOKUP($X381,Variable!$AC$3:$AH$100,5,0))</f>
        <v>-</v>
      </c>
      <c r="AC381" s="54" t="str">
        <f>IF($X381="","",VLOOKUP($X381,Variable!$AC$3:$AH$100,6,0))</f>
        <v>-</v>
      </c>
      <c r="AD381" s="109" t="s">
        <v>42</v>
      </c>
      <c r="AE381" s="54" t="str">
        <f t="shared" si="90"/>
        <v>กสป-ค.</v>
      </c>
      <c r="AF381" s="54" t="str">
        <f t="shared" si="91"/>
        <v>-</v>
      </c>
      <c r="AG381" s="54" t="str">
        <f t="shared" si="92"/>
        <v>กสป-ค.</v>
      </c>
      <c r="AH381" s="54" t="str">
        <f t="shared" si="93"/>
        <v>-</v>
      </c>
      <c r="AI381" s="54" t="str">
        <f t="shared" si="94"/>
        <v>อปฟ.</v>
      </c>
      <c r="AJ381" s="66" t="s">
        <v>42</v>
      </c>
      <c r="AK381" s="54" t="str">
        <f t="shared" si="95"/>
        <v>กสป-ค.</v>
      </c>
      <c r="AL381" s="54" t="str">
        <f t="shared" si="96"/>
        <v>-</v>
      </c>
      <c r="AM381" s="54" t="str">
        <f t="shared" si="97"/>
        <v>กสป-ค.</v>
      </c>
      <c r="AN381" s="54" t="str">
        <f t="shared" si="98"/>
        <v>-</v>
      </c>
      <c r="AO381" s="54" t="str">
        <f t="shared" si="99"/>
        <v>อปฟ.</v>
      </c>
      <c r="AP381" s="67"/>
      <c r="AQ381" s="68">
        <f t="shared" ca="1" si="100"/>
        <v>10.693150684931506</v>
      </c>
      <c r="AR381" s="64"/>
      <c r="AS381" s="75"/>
      <c r="AT381" s="64"/>
      <c r="AY381" s="71"/>
      <c r="BC381" s="72"/>
      <c r="BD381" s="72"/>
      <c r="BE381" s="72"/>
      <c r="BL381" s="51"/>
      <c r="BM381" s="51"/>
      <c r="BY381" s="10"/>
      <c r="CB381" s="73"/>
      <c r="CC381" s="10"/>
      <c r="CE381" s="10"/>
      <c r="CF381" s="10"/>
      <c r="CK381" s="74" t="s">
        <v>1580</v>
      </c>
      <c r="CQ381" s="71"/>
    </row>
    <row r="382" spans="2:95" s="70" customFormat="1" ht="24" customHeight="1">
      <c r="B382" s="54">
        <v>376</v>
      </c>
      <c r="C382" s="55" t="s">
        <v>19</v>
      </c>
      <c r="D382" s="56" t="s">
        <v>1276</v>
      </c>
      <c r="E382" s="56" t="s">
        <v>1325</v>
      </c>
      <c r="F382" s="57" t="str">
        <f t="shared" si="89"/>
        <v>ECT - CT500-00015</v>
      </c>
      <c r="G382" s="58" t="s">
        <v>1326</v>
      </c>
      <c r="H382" s="57" t="s">
        <v>1342</v>
      </c>
      <c r="I382" s="57" t="s">
        <v>279</v>
      </c>
      <c r="J382" s="57" t="s">
        <v>1328</v>
      </c>
      <c r="K382" s="59" t="s">
        <v>1281</v>
      </c>
      <c r="L382" s="60"/>
      <c r="M382" s="61"/>
      <c r="N382" s="62"/>
      <c r="O382" s="62"/>
      <c r="P382" s="63"/>
      <c r="Q382" s="64"/>
      <c r="R382" s="63"/>
      <c r="S382" s="62"/>
      <c r="T382" s="64">
        <v>37528</v>
      </c>
      <c r="U382" s="62"/>
      <c r="V382" s="66"/>
      <c r="W382" s="64">
        <v>37528</v>
      </c>
      <c r="X382" s="66" t="s">
        <v>14</v>
      </c>
      <c r="Y382" s="54" t="str">
        <f>IF($X382="","",VLOOKUP($X382,Variable!$AC$3:$AH$100,2,0))</f>
        <v>-</v>
      </c>
      <c r="Z382" s="54" t="str">
        <f>IF($X382="","",VLOOKUP($X382,Variable!$AC$3:$AH$100,3,0))</f>
        <v>-</v>
      </c>
      <c r="AA382" s="54" t="str">
        <f>IF($X382="","",VLOOKUP($X382,Variable!$AC$3:$AH$100,4,0))</f>
        <v>-</v>
      </c>
      <c r="AB382" s="54" t="str">
        <f>IF($X382="","",VLOOKUP($X382,Variable!$AC$3:$AH$100,5,0))</f>
        <v>-</v>
      </c>
      <c r="AC382" s="54" t="str">
        <f>IF($X382="","",VLOOKUP($X382,Variable!$AC$3:$AH$100,6,0))</f>
        <v>-</v>
      </c>
      <c r="AD382" s="109" t="s">
        <v>42</v>
      </c>
      <c r="AE382" s="54" t="str">
        <f t="shared" si="90"/>
        <v>กสป-ค.</v>
      </c>
      <c r="AF382" s="54" t="str">
        <f t="shared" si="91"/>
        <v>-</v>
      </c>
      <c r="AG382" s="54" t="str">
        <f t="shared" si="92"/>
        <v>กสป-ค.</v>
      </c>
      <c r="AH382" s="54" t="str">
        <f t="shared" si="93"/>
        <v>-</v>
      </c>
      <c r="AI382" s="54" t="str">
        <f t="shared" si="94"/>
        <v>อปฟ.</v>
      </c>
      <c r="AJ382" s="66" t="s">
        <v>42</v>
      </c>
      <c r="AK382" s="54" t="str">
        <f t="shared" si="95"/>
        <v>กสป-ค.</v>
      </c>
      <c r="AL382" s="54" t="str">
        <f t="shared" si="96"/>
        <v>-</v>
      </c>
      <c r="AM382" s="54" t="str">
        <f t="shared" si="97"/>
        <v>กสป-ค.</v>
      </c>
      <c r="AN382" s="54" t="str">
        <f t="shared" si="98"/>
        <v>-</v>
      </c>
      <c r="AO382" s="54" t="str">
        <f t="shared" si="99"/>
        <v>อปฟ.</v>
      </c>
      <c r="AP382" s="67"/>
      <c r="AQ382" s="68">
        <f t="shared" ca="1" si="100"/>
        <v>10.693150684931506</v>
      </c>
      <c r="AR382" s="64"/>
      <c r="AS382" s="75"/>
      <c r="AT382" s="64"/>
      <c r="AY382" s="71"/>
      <c r="BC382" s="72"/>
      <c r="BD382" s="72"/>
      <c r="BE382" s="72"/>
      <c r="BL382" s="51"/>
      <c r="BM382" s="51"/>
      <c r="BY382" s="10"/>
      <c r="CB382" s="73"/>
      <c r="CC382" s="10"/>
      <c r="CE382" s="10"/>
      <c r="CF382" s="10"/>
      <c r="CK382" s="74" t="s">
        <v>1581</v>
      </c>
      <c r="CQ382" s="71"/>
    </row>
    <row r="383" spans="2:95" s="70" customFormat="1" ht="24" customHeight="1">
      <c r="B383" s="54">
        <v>377</v>
      </c>
      <c r="C383" s="55" t="s">
        <v>19</v>
      </c>
      <c r="D383" s="56" t="s">
        <v>1276</v>
      </c>
      <c r="E383" s="56" t="s">
        <v>1325</v>
      </c>
      <c r="F383" s="57" t="str">
        <f t="shared" si="89"/>
        <v>ECT - CT500-00016</v>
      </c>
      <c r="G383" s="58" t="s">
        <v>1326</v>
      </c>
      <c r="H383" s="57" t="s">
        <v>1343</v>
      </c>
      <c r="I383" s="57" t="s">
        <v>279</v>
      </c>
      <c r="J383" s="57" t="s">
        <v>1328</v>
      </c>
      <c r="K383" s="59" t="s">
        <v>1281</v>
      </c>
      <c r="L383" s="60"/>
      <c r="M383" s="61"/>
      <c r="N383" s="62"/>
      <c r="O383" s="62"/>
      <c r="P383" s="63"/>
      <c r="Q383" s="64"/>
      <c r="R383" s="63"/>
      <c r="S383" s="62"/>
      <c r="T383" s="64">
        <v>37528</v>
      </c>
      <c r="U383" s="62"/>
      <c r="V383" s="66"/>
      <c r="W383" s="64">
        <v>37528</v>
      </c>
      <c r="X383" s="66" t="s">
        <v>14</v>
      </c>
      <c r="Y383" s="54" t="str">
        <f>IF($X383="","",VLOOKUP($X383,Variable!$AC$3:$AH$100,2,0))</f>
        <v>-</v>
      </c>
      <c r="Z383" s="54" t="str">
        <f>IF($X383="","",VLOOKUP($X383,Variable!$AC$3:$AH$100,3,0))</f>
        <v>-</v>
      </c>
      <c r="AA383" s="54" t="str">
        <f>IF($X383="","",VLOOKUP($X383,Variable!$AC$3:$AH$100,4,0))</f>
        <v>-</v>
      </c>
      <c r="AB383" s="54" t="str">
        <f>IF($X383="","",VLOOKUP($X383,Variable!$AC$3:$AH$100,5,0))</f>
        <v>-</v>
      </c>
      <c r="AC383" s="54" t="str">
        <f>IF($X383="","",VLOOKUP($X383,Variable!$AC$3:$AH$100,6,0))</f>
        <v>-</v>
      </c>
      <c r="AD383" s="109" t="s">
        <v>42</v>
      </c>
      <c r="AE383" s="54" t="str">
        <f t="shared" si="90"/>
        <v>กสป-ค.</v>
      </c>
      <c r="AF383" s="54" t="str">
        <f t="shared" si="91"/>
        <v>-</v>
      </c>
      <c r="AG383" s="54" t="str">
        <f t="shared" si="92"/>
        <v>กสป-ค.</v>
      </c>
      <c r="AH383" s="54" t="str">
        <f t="shared" si="93"/>
        <v>-</v>
      </c>
      <c r="AI383" s="54" t="str">
        <f t="shared" si="94"/>
        <v>อปฟ.</v>
      </c>
      <c r="AJ383" s="66" t="s">
        <v>42</v>
      </c>
      <c r="AK383" s="54" t="str">
        <f t="shared" si="95"/>
        <v>กสป-ค.</v>
      </c>
      <c r="AL383" s="54" t="str">
        <f t="shared" si="96"/>
        <v>-</v>
      </c>
      <c r="AM383" s="54" t="str">
        <f t="shared" si="97"/>
        <v>กสป-ค.</v>
      </c>
      <c r="AN383" s="54" t="str">
        <f t="shared" si="98"/>
        <v>-</v>
      </c>
      <c r="AO383" s="54" t="str">
        <f t="shared" si="99"/>
        <v>อปฟ.</v>
      </c>
      <c r="AP383" s="67"/>
      <c r="AQ383" s="68">
        <f t="shared" ca="1" si="100"/>
        <v>10.693150684931506</v>
      </c>
      <c r="AR383" s="64"/>
      <c r="AS383" s="75"/>
      <c r="AT383" s="64"/>
      <c r="AY383" s="71"/>
      <c r="BC383" s="72"/>
      <c r="BD383" s="72"/>
      <c r="BE383" s="72"/>
      <c r="BL383" s="51"/>
      <c r="BM383" s="51"/>
      <c r="CB383" s="73"/>
      <c r="CC383" s="10"/>
      <c r="CE383" s="10"/>
      <c r="CF383" s="10"/>
      <c r="CK383" s="74" t="s">
        <v>1582</v>
      </c>
      <c r="CQ383" s="71"/>
    </row>
    <row r="384" spans="2:95" s="70" customFormat="1" ht="24" customHeight="1">
      <c r="B384" s="54">
        <v>378</v>
      </c>
      <c r="C384" s="55" t="s">
        <v>19</v>
      </c>
      <c r="D384" s="56" t="s">
        <v>1276</v>
      </c>
      <c r="E384" s="56" t="s">
        <v>1325</v>
      </c>
      <c r="F384" s="57" t="str">
        <f t="shared" si="89"/>
        <v>ECT - CT500-00017</v>
      </c>
      <c r="G384" s="58" t="s">
        <v>1326</v>
      </c>
      <c r="H384" s="57" t="s">
        <v>1344</v>
      </c>
      <c r="I384" s="57" t="s">
        <v>279</v>
      </c>
      <c r="J384" s="57" t="s">
        <v>1328</v>
      </c>
      <c r="K384" s="59" t="s">
        <v>1281</v>
      </c>
      <c r="L384" s="60"/>
      <c r="M384" s="61"/>
      <c r="N384" s="62"/>
      <c r="O384" s="62"/>
      <c r="P384" s="63"/>
      <c r="Q384" s="64"/>
      <c r="R384" s="63"/>
      <c r="S384" s="62"/>
      <c r="T384" s="64">
        <v>37528</v>
      </c>
      <c r="U384" s="62"/>
      <c r="V384" s="66"/>
      <c r="W384" s="64">
        <v>37528</v>
      </c>
      <c r="X384" s="66" t="s">
        <v>14</v>
      </c>
      <c r="Y384" s="54" t="str">
        <f>IF($X384="","",VLOOKUP($X384,Variable!$AC$3:$AH$100,2,0))</f>
        <v>-</v>
      </c>
      <c r="Z384" s="54" t="str">
        <f>IF($X384="","",VLOOKUP($X384,Variable!$AC$3:$AH$100,3,0))</f>
        <v>-</v>
      </c>
      <c r="AA384" s="54" t="str">
        <f>IF($X384="","",VLOOKUP($X384,Variable!$AC$3:$AH$100,4,0))</f>
        <v>-</v>
      </c>
      <c r="AB384" s="54" t="str">
        <f>IF($X384="","",VLOOKUP($X384,Variable!$AC$3:$AH$100,5,0))</f>
        <v>-</v>
      </c>
      <c r="AC384" s="54" t="str">
        <f>IF($X384="","",VLOOKUP($X384,Variable!$AC$3:$AH$100,6,0))</f>
        <v>-</v>
      </c>
      <c r="AD384" s="109" t="s">
        <v>42</v>
      </c>
      <c r="AE384" s="54" t="str">
        <f t="shared" si="90"/>
        <v>กสป-ค.</v>
      </c>
      <c r="AF384" s="54" t="str">
        <f t="shared" si="91"/>
        <v>-</v>
      </c>
      <c r="AG384" s="54" t="str">
        <f t="shared" si="92"/>
        <v>กสป-ค.</v>
      </c>
      <c r="AH384" s="54" t="str">
        <f t="shared" si="93"/>
        <v>-</v>
      </c>
      <c r="AI384" s="54" t="str">
        <f t="shared" si="94"/>
        <v>อปฟ.</v>
      </c>
      <c r="AJ384" s="66" t="s">
        <v>42</v>
      </c>
      <c r="AK384" s="54" t="str">
        <f t="shared" si="95"/>
        <v>กสป-ค.</v>
      </c>
      <c r="AL384" s="54" t="str">
        <f t="shared" si="96"/>
        <v>-</v>
      </c>
      <c r="AM384" s="54" t="str">
        <f t="shared" si="97"/>
        <v>กสป-ค.</v>
      </c>
      <c r="AN384" s="54" t="str">
        <f t="shared" si="98"/>
        <v>-</v>
      </c>
      <c r="AO384" s="54" t="str">
        <f t="shared" si="99"/>
        <v>อปฟ.</v>
      </c>
      <c r="AP384" s="67"/>
      <c r="AQ384" s="68">
        <f t="shared" ca="1" si="100"/>
        <v>10.693150684931506</v>
      </c>
      <c r="AR384" s="64"/>
      <c r="AS384" s="75"/>
      <c r="AT384" s="64"/>
      <c r="AY384" s="71"/>
      <c r="BC384" s="72"/>
      <c r="BD384" s="72"/>
      <c r="BE384" s="72"/>
      <c r="BL384" s="51"/>
      <c r="BM384" s="51"/>
      <c r="BY384" s="10"/>
      <c r="CB384" s="73"/>
      <c r="CC384" s="10"/>
      <c r="CE384" s="10"/>
      <c r="CF384" s="10"/>
      <c r="CK384" s="74" t="s">
        <v>1554</v>
      </c>
      <c r="CQ384" s="71"/>
    </row>
    <row r="385" spans="2:95" s="70" customFormat="1" ht="24" customHeight="1">
      <c r="B385" s="54">
        <v>379</v>
      </c>
      <c r="C385" s="55" t="s">
        <v>19</v>
      </c>
      <c r="D385" s="56" t="s">
        <v>1276</v>
      </c>
      <c r="E385" s="56" t="s">
        <v>1325</v>
      </c>
      <c r="F385" s="57" t="str">
        <f t="shared" si="89"/>
        <v>ECT - CT500-00018</v>
      </c>
      <c r="G385" s="58" t="s">
        <v>1326</v>
      </c>
      <c r="H385" s="57" t="s">
        <v>1345</v>
      </c>
      <c r="I385" s="57" t="s">
        <v>279</v>
      </c>
      <c r="J385" s="57" t="s">
        <v>1328</v>
      </c>
      <c r="K385" s="59" t="s">
        <v>1281</v>
      </c>
      <c r="L385" s="60"/>
      <c r="M385" s="61"/>
      <c r="N385" s="62"/>
      <c r="O385" s="62"/>
      <c r="P385" s="63"/>
      <c r="Q385" s="64"/>
      <c r="R385" s="63"/>
      <c r="S385" s="62"/>
      <c r="T385" s="64">
        <v>37528</v>
      </c>
      <c r="U385" s="62"/>
      <c r="V385" s="66"/>
      <c r="W385" s="64">
        <v>37528</v>
      </c>
      <c r="X385" s="66" t="s">
        <v>14</v>
      </c>
      <c r="Y385" s="54" t="str">
        <f>IF($X385="","",VLOOKUP($X385,Variable!$AC$3:$AH$100,2,0))</f>
        <v>-</v>
      </c>
      <c r="Z385" s="54" t="str">
        <f>IF($X385="","",VLOOKUP($X385,Variable!$AC$3:$AH$100,3,0))</f>
        <v>-</v>
      </c>
      <c r="AA385" s="54" t="str">
        <f>IF($X385="","",VLOOKUP($X385,Variable!$AC$3:$AH$100,4,0))</f>
        <v>-</v>
      </c>
      <c r="AB385" s="54" t="str">
        <f>IF($X385="","",VLOOKUP($X385,Variable!$AC$3:$AH$100,5,0))</f>
        <v>-</v>
      </c>
      <c r="AC385" s="54" t="str">
        <f>IF($X385="","",VLOOKUP($X385,Variable!$AC$3:$AH$100,6,0))</f>
        <v>-</v>
      </c>
      <c r="AD385" s="109" t="s">
        <v>42</v>
      </c>
      <c r="AE385" s="54" t="str">
        <f t="shared" si="90"/>
        <v>กสป-ค.</v>
      </c>
      <c r="AF385" s="54" t="str">
        <f t="shared" si="91"/>
        <v>-</v>
      </c>
      <c r="AG385" s="54" t="str">
        <f t="shared" si="92"/>
        <v>กสป-ค.</v>
      </c>
      <c r="AH385" s="54" t="str">
        <f t="shared" si="93"/>
        <v>-</v>
      </c>
      <c r="AI385" s="54" t="str">
        <f t="shared" si="94"/>
        <v>อปฟ.</v>
      </c>
      <c r="AJ385" s="66" t="s">
        <v>42</v>
      </c>
      <c r="AK385" s="54" t="str">
        <f t="shared" si="95"/>
        <v>กสป-ค.</v>
      </c>
      <c r="AL385" s="54" t="str">
        <f t="shared" si="96"/>
        <v>-</v>
      </c>
      <c r="AM385" s="54" t="str">
        <f t="shared" si="97"/>
        <v>กสป-ค.</v>
      </c>
      <c r="AN385" s="54" t="str">
        <f t="shared" si="98"/>
        <v>-</v>
      </c>
      <c r="AO385" s="54" t="str">
        <f t="shared" si="99"/>
        <v>อปฟ.</v>
      </c>
      <c r="AP385" s="67"/>
      <c r="AQ385" s="68">
        <f t="shared" ca="1" si="100"/>
        <v>10.693150684931506</v>
      </c>
      <c r="AR385" s="64"/>
      <c r="AS385" s="75"/>
      <c r="AT385" s="64"/>
      <c r="AY385" s="71"/>
      <c r="BC385" s="72"/>
      <c r="BD385" s="72"/>
      <c r="BE385" s="72"/>
      <c r="BL385" s="51"/>
      <c r="BM385" s="51"/>
      <c r="BY385" s="10"/>
      <c r="CB385" s="73"/>
      <c r="CC385" s="10"/>
      <c r="CE385" s="10"/>
      <c r="CF385" s="10"/>
      <c r="CK385" s="74" t="s">
        <v>1555</v>
      </c>
      <c r="CQ385" s="71"/>
    </row>
    <row r="386" spans="2:95" s="70" customFormat="1" ht="24" customHeight="1">
      <c r="B386" s="54">
        <v>380</v>
      </c>
      <c r="C386" s="55" t="s">
        <v>19</v>
      </c>
      <c r="D386" s="56" t="s">
        <v>1276</v>
      </c>
      <c r="E386" s="56" t="s">
        <v>1325</v>
      </c>
      <c r="F386" s="57" t="str">
        <f t="shared" si="89"/>
        <v>ECT - CT500-00019</v>
      </c>
      <c r="G386" s="58" t="s">
        <v>1326</v>
      </c>
      <c r="H386" s="57" t="s">
        <v>1346</v>
      </c>
      <c r="I386" s="57" t="s">
        <v>279</v>
      </c>
      <c r="J386" s="57" t="s">
        <v>1328</v>
      </c>
      <c r="K386" s="59" t="s">
        <v>1281</v>
      </c>
      <c r="L386" s="60"/>
      <c r="M386" s="61"/>
      <c r="N386" s="62"/>
      <c r="O386" s="62"/>
      <c r="P386" s="63"/>
      <c r="Q386" s="64"/>
      <c r="R386" s="63"/>
      <c r="S386" s="62"/>
      <c r="T386" s="64">
        <v>37528</v>
      </c>
      <c r="U386" s="62"/>
      <c r="V386" s="66"/>
      <c r="W386" s="64">
        <v>37528</v>
      </c>
      <c r="X386" s="66" t="s">
        <v>14</v>
      </c>
      <c r="Y386" s="54" t="str">
        <f>IF($X386="","",VLOOKUP($X386,Variable!$AC$3:$AH$100,2,0))</f>
        <v>-</v>
      </c>
      <c r="Z386" s="54" t="str">
        <f>IF($X386="","",VLOOKUP($X386,Variable!$AC$3:$AH$100,3,0))</f>
        <v>-</v>
      </c>
      <c r="AA386" s="54" t="str">
        <f>IF($X386="","",VLOOKUP($X386,Variable!$AC$3:$AH$100,4,0))</f>
        <v>-</v>
      </c>
      <c r="AB386" s="54" t="str">
        <f>IF($X386="","",VLOOKUP($X386,Variable!$AC$3:$AH$100,5,0))</f>
        <v>-</v>
      </c>
      <c r="AC386" s="54" t="str">
        <f>IF($X386="","",VLOOKUP($X386,Variable!$AC$3:$AH$100,6,0))</f>
        <v>-</v>
      </c>
      <c r="AD386" s="109" t="s">
        <v>42</v>
      </c>
      <c r="AE386" s="54" t="str">
        <f t="shared" si="90"/>
        <v>กสป-ค.</v>
      </c>
      <c r="AF386" s="54" t="str">
        <f t="shared" si="91"/>
        <v>-</v>
      </c>
      <c r="AG386" s="54" t="str">
        <f t="shared" si="92"/>
        <v>กสป-ค.</v>
      </c>
      <c r="AH386" s="54" t="str">
        <f t="shared" si="93"/>
        <v>-</v>
      </c>
      <c r="AI386" s="54" t="str">
        <f t="shared" si="94"/>
        <v>อปฟ.</v>
      </c>
      <c r="AJ386" s="66" t="s">
        <v>42</v>
      </c>
      <c r="AK386" s="54" t="str">
        <f t="shared" si="95"/>
        <v>กสป-ค.</v>
      </c>
      <c r="AL386" s="54" t="str">
        <f t="shared" si="96"/>
        <v>-</v>
      </c>
      <c r="AM386" s="54" t="str">
        <f t="shared" si="97"/>
        <v>กสป-ค.</v>
      </c>
      <c r="AN386" s="54" t="str">
        <f t="shared" si="98"/>
        <v>-</v>
      </c>
      <c r="AO386" s="54" t="str">
        <f t="shared" si="99"/>
        <v>อปฟ.</v>
      </c>
      <c r="AP386" s="67"/>
      <c r="AQ386" s="68">
        <f t="shared" ca="1" si="100"/>
        <v>10.693150684931506</v>
      </c>
      <c r="AR386" s="64"/>
      <c r="AS386" s="75"/>
      <c r="AT386" s="64"/>
      <c r="AY386" s="71"/>
      <c r="BC386" s="72"/>
      <c r="BD386" s="72"/>
      <c r="BE386" s="72"/>
      <c r="BL386" s="51"/>
      <c r="BM386" s="51"/>
      <c r="BY386" s="10"/>
      <c r="CB386" s="73"/>
      <c r="CC386" s="10"/>
      <c r="CE386" s="10"/>
      <c r="CF386" s="10"/>
      <c r="CK386" s="74" t="s">
        <v>1556</v>
      </c>
      <c r="CQ386" s="71"/>
    </row>
    <row r="387" spans="2:95" s="70" customFormat="1" ht="24" customHeight="1">
      <c r="B387" s="54">
        <v>381</v>
      </c>
      <c r="C387" s="55" t="s">
        <v>19</v>
      </c>
      <c r="D387" s="56" t="s">
        <v>1276</v>
      </c>
      <c r="E387" s="56" t="s">
        <v>1325</v>
      </c>
      <c r="F387" s="57" t="str">
        <f t="shared" si="89"/>
        <v>ECT - CT500-00020</v>
      </c>
      <c r="G387" s="58" t="s">
        <v>1326</v>
      </c>
      <c r="H387" s="57" t="s">
        <v>1347</v>
      </c>
      <c r="I387" s="57" t="s">
        <v>279</v>
      </c>
      <c r="J387" s="57" t="s">
        <v>1328</v>
      </c>
      <c r="K387" s="59" t="s">
        <v>1281</v>
      </c>
      <c r="L387" s="60"/>
      <c r="M387" s="61"/>
      <c r="N387" s="62"/>
      <c r="O387" s="62"/>
      <c r="P387" s="63"/>
      <c r="Q387" s="64"/>
      <c r="R387" s="63"/>
      <c r="S387" s="62"/>
      <c r="T387" s="64">
        <v>37528</v>
      </c>
      <c r="U387" s="62"/>
      <c r="V387" s="66"/>
      <c r="W387" s="64">
        <v>37528</v>
      </c>
      <c r="X387" s="66" t="s">
        <v>14</v>
      </c>
      <c r="Y387" s="54" t="str">
        <f>IF($X387="","",VLOOKUP($X387,Variable!$AC$3:$AH$100,2,0))</f>
        <v>-</v>
      </c>
      <c r="Z387" s="54" t="str">
        <f>IF($X387="","",VLOOKUP($X387,Variable!$AC$3:$AH$100,3,0))</f>
        <v>-</v>
      </c>
      <c r="AA387" s="54" t="str">
        <f>IF($X387="","",VLOOKUP($X387,Variable!$AC$3:$AH$100,4,0))</f>
        <v>-</v>
      </c>
      <c r="AB387" s="54" t="str">
        <f>IF($X387="","",VLOOKUP($X387,Variable!$AC$3:$AH$100,5,0))</f>
        <v>-</v>
      </c>
      <c r="AC387" s="54" t="str">
        <f>IF($X387="","",VLOOKUP($X387,Variable!$AC$3:$AH$100,6,0))</f>
        <v>-</v>
      </c>
      <c r="AD387" s="109" t="s">
        <v>42</v>
      </c>
      <c r="AE387" s="54" t="str">
        <f t="shared" si="90"/>
        <v>กสป-ค.</v>
      </c>
      <c r="AF387" s="54" t="str">
        <f t="shared" si="91"/>
        <v>-</v>
      </c>
      <c r="AG387" s="54" t="str">
        <f t="shared" si="92"/>
        <v>กสป-ค.</v>
      </c>
      <c r="AH387" s="54" t="str">
        <f t="shared" si="93"/>
        <v>-</v>
      </c>
      <c r="AI387" s="54" t="str">
        <f t="shared" si="94"/>
        <v>อปฟ.</v>
      </c>
      <c r="AJ387" s="66" t="s">
        <v>42</v>
      </c>
      <c r="AK387" s="54" t="str">
        <f t="shared" si="95"/>
        <v>กสป-ค.</v>
      </c>
      <c r="AL387" s="54" t="str">
        <f t="shared" si="96"/>
        <v>-</v>
      </c>
      <c r="AM387" s="54" t="str">
        <f t="shared" si="97"/>
        <v>กสป-ค.</v>
      </c>
      <c r="AN387" s="54" t="str">
        <f t="shared" si="98"/>
        <v>-</v>
      </c>
      <c r="AO387" s="54" t="str">
        <f t="shared" si="99"/>
        <v>อปฟ.</v>
      </c>
      <c r="AP387" s="67"/>
      <c r="AQ387" s="68">
        <f t="shared" ca="1" si="100"/>
        <v>10.693150684931506</v>
      </c>
      <c r="AR387" s="64"/>
      <c r="AS387" s="75"/>
      <c r="AT387" s="64"/>
      <c r="AY387" s="71"/>
      <c r="BC387" s="72"/>
      <c r="BD387" s="72"/>
      <c r="BE387" s="72"/>
      <c r="BL387" s="51"/>
      <c r="BM387" s="51"/>
      <c r="BY387" s="10"/>
      <c r="CB387" s="73"/>
      <c r="CC387" s="10"/>
      <c r="CE387" s="10"/>
      <c r="CF387" s="10"/>
      <c r="CK387" s="74" t="s">
        <v>1557</v>
      </c>
      <c r="CQ387" s="71"/>
    </row>
    <row r="388" spans="2:95" s="70" customFormat="1" ht="24" customHeight="1">
      <c r="B388" s="54">
        <v>382</v>
      </c>
      <c r="C388" s="55" t="s">
        <v>19</v>
      </c>
      <c r="D388" s="56" t="s">
        <v>1276</v>
      </c>
      <c r="E388" s="56" t="s">
        <v>1325</v>
      </c>
      <c r="F388" s="57" t="str">
        <f t="shared" ref="F388:F451" si="101">"ECT - "&amp;H388</f>
        <v>ECT - CT500-00021</v>
      </c>
      <c r="G388" s="58" t="s">
        <v>1326</v>
      </c>
      <c r="H388" s="57" t="s">
        <v>1348</v>
      </c>
      <c r="I388" s="57" t="s">
        <v>279</v>
      </c>
      <c r="J388" s="57" t="s">
        <v>1328</v>
      </c>
      <c r="K388" s="59" t="s">
        <v>1281</v>
      </c>
      <c r="L388" s="60"/>
      <c r="M388" s="61"/>
      <c r="N388" s="62"/>
      <c r="O388" s="62"/>
      <c r="P388" s="63"/>
      <c r="Q388" s="64"/>
      <c r="R388" s="63"/>
      <c r="S388" s="62"/>
      <c r="T388" s="64">
        <v>37528</v>
      </c>
      <c r="U388" s="62"/>
      <c r="V388" s="66"/>
      <c r="W388" s="64">
        <v>37528</v>
      </c>
      <c r="X388" s="66" t="s">
        <v>14</v>
      </c>
      <c r="Y388" s="54" t="str">
        <f>IF($X388="","",VLOOKUP($X388,Variable!$AC$3:$AH$100,2,0))</f>
        <v>-</v>
      </c>
      <c r="Z388" s="54" t="str">
        <f>IF($X388="","",VLOOKUP($X388,Variable!$AC$3:$AH$100,3,0))</f>
        <v>-</v>
      </c>
      <c r="AA388" s="54" t="str">
        <f>IF($X388="","",VLOOKUP($X388,Variable!$AC$3:$AH$100,4,0))</f>
        <v>-</v>
      </c>
      <c r="AB388" s="54" t="str">
        <f>IF($X388="","",VLOOKUP($X388,Variable!$AC$3:$AH$100,5,0))</f>
        <v>-</v>
      </c>
      <c r="AC388" s="54" t="str">
        <f>IF($X388="","",VLOOKUP($X388,Variable!$AC$3:$AH$100,6,0))</f>
        <v>-</v>
      </c>
      <c r="AD388" s="109" t="s">
        <v>42</v>
      </c>
      <c r="AE388" s="54" t="str">
        <f t="shared" si="90"/>
        <v>กสป-ค.</v>
      </c>
      <c r="AF388" s="54" t="str">
        <f t="shared" si="91"/>
        <v>-</v>
      </c>
      <c r="AG388" s="54" t="str">
        <f t="shared" si="92"/>
        <v>กสป-ค.</v>
      </c>
      <c r="AH388" s="54" t="str">
        <f t="shared" si="93"/>
        <v>-</v>
      </c>
      <c r="AI388" s="54" t="str">
        <f t="shared" si="94"/>
        <v>อปฟ.</v>
      </c>
      <c r="AJ388" s="66" t="s">
        <v>42</v>
      </c>
      <c r="AK388" s="54" t="str">
        <f t="shared" si="95"/>
        <v>กสป-ค.</v>
      </c>
      <c r="AL388" s="54" t="str">
        <f t="shared" si="96"/>
        <v>-</v>
      </c>
      <c r="AM388" s="54" t="str">
        <f t="shared" si="97"/>
        <v>กสป-ค.</v>
      </c>
      <c r="AN388" s="54" t="str">
        <f t="shared" si="98"/>
        <v>-</v>
      </c>
      <c r="AO388" s="54" t="str">
        <f t="shared" si="99"/>
        <v>อปฟ.</v>
      </c>
      <c r="AP388" s="67"/>
      <c r="AQ388" s="68">
        <f t="shared" ca="1" si="100"/>
        <v>10.693150684931506</v>
      </c>
      <c r="AR388" s="64"/>
      <c r="AS388" s="75"/>
      <c r="AT388" s="64"/>
      <c r="AY388" s="71"/>
      <c r="BC388" s="72"/>
      <c r="BD388" s="72"/>
      <c r="BE388" s="72"/>
      <c r="BL388" s="51"/>
      <c r="BM388" s="51"/>
      <c r="BY388" s="10"/>
      <c r="CB388" s="73"/>
      <c r="CC388" s="10"/>
      <c r="CE388" s="10"/>
      <c r="CF388" s="10"/>
      <c r="CK388" s="74" t="s">
        <v>1558</v>
      </c>
      <c r="CQ388" s="71"/>
    </row>
    <row r="389" spans="2:95" s="70" customFormat="1" ht="24" customHeight="1">
      <c r="B389" s="54">
        <v>383</v>
      </c>
      <c r="C389" s="55" t="s">
        <v>19</v>
      </c>
      <c r="D389" s="56" t="s">
        <v>1276</v>
      </c>
      <c r="E389" s="56" t="s">
        <v>1325</v>
      </c>
      <c r="F389" s="57" t="str">
        <f t="shared" si="101"/>
        <v>ECT - CT500-00022</v>
      </c>
      <c r="G389" s="58" t="s">
        <v>1326</v>
      </c>
      <c r="H389" s="57" t="s">
        <v>1349</v>
      </c>
      <c r="I389" s="57" t="s">
        <v>279</v>
      </c>
      <c r="J389" s="57" t="s">
        <v>1328</v>
      </c>
      <c r="K389" s="59" t="s">
        <v>1281</v>
      </c>
      <c r="L389" s="60"/>
      <c r="M389" s="61"/>
      <c r="N389" s="62"/>
      <c r="O389" s="62"/>
      <c r="P389" s="63"/>
      <c r="Q389" s="64"/>
      <c r="R389" s="63"/>
      <c r="S389" s="62"/>
      <c r="T389" s="64">
        <v>37528</v>
      </c>
      <c r="U389" s="62"/>
      <c r="V389" s="66"/>
      <c r="W389" s="64">
        <v>37528</v>
      </c>
      <c r="X389" s="66" t="s">
        <v>14</v>
      </c>
      <c r="Y389" s="54" t="str">
        <f>IF($X389="","",VLOOKUP($X389,Variable!$AC$3:$AH$100,2,0))</f>
        <v>-</v>
      </c>
      <c r="Z389" s="54" t="str">
        <f>IF($X389="","",VLOOKUP($X389,Variable!$AC$3:$AH$100,3,0))</f>
        <v>-</v>
      </c>
      <c r="AA389" s="54" t="str">
        <f>IF($X389="","",VLOOKUP($X389,Variable!$AC$3:$AH$100,4,0))</f>
        <v>-</v>
      </c>
      <c r="AB389" s="54" t="str">
        <f>IF($X389="","",VLOOKUP($X389,Variable!$AC$3:$AH$100,5,0))</f>
        <v>-</v>
      </c>
      <c r="AC389" s="54" t="str">
        <f>IF($X389="","",VLOOKUP($X389,Variable!$AC$3:$AH$100,6,0))</f>
        <v>-</v>
      </c>
      <c r="AD389" s="109" t="s">
        <v>42</v>
      </c>
      <c r="AE389" s="54" t="str">
        <f t="shared" si="90"/>
        <v>กสป-ค.</v>
      </c>
      <c r="AF389" s="54" t="str">
        <f t="shared" si="91"/>
        <v>-</v>
      </c>
      <c r="AG389" s="54" t="str">
        <f t="shared" si="92"/>
        <v>กสป-ค.</v>
      </c>
      <c r="AH389" s="54" t="str">
        <f t="shared" si="93"/>
        <v>-</v>
      </c>
      <c r="AI389" s="54" t="str">
        <f t="shared" si="94"/>
        <v>อปฟ.</v>
      </c>
      <c r="AJ389" s="66" t="s">
        <v>42</v>
      </c>
      <c r="AK389" s="54" t="str">
        <f t="shared" si="95"/>
        <v>กสป-ค.</v>
      </c>
      <c r="AL389" s="54" t="str">
        <f t="shared" si="96"/>
        <v>-</v>
      </c>
      <c r="AM389" s="54" t="str">
        <f t="shared" si="97"/>
        <v>กสป-ค.</v>
      </c>
      <c r="AN389" s="54" t="str">
        <f t="shared" si="98"/>
        <v>-</v>
      </c>
      <c r="AO389" s="54" t="str">
        <f t="shared" si="99"/>
        <v>อปฟ.</v>
      </c>
      <c r="AP389" s="67"/>
      <c r="AQ389" s="68">
        <f t="shared" ca="1" si="100"/>
        <v>10.693150684931506</v>
      </c>
      <c r="AR389" s="64"/>
      <c r="AS389" s="75"/>
      <c r="AT389" s="64"/>
      <c r="AY389" s="71"/>
      <c r="BC389" s="72"/>
      <c r="BD389" s="72"/>
      <c r="BE389" s="72"/>
      <c r="BL389" s="51"/>
      <c r="BM389" s="51"/>
      <c r="BY389" s="10"/>
      <c r="CA389" s="15"/>
      <c r="CB389" s="73"/>
      <c r="CC389" s="10"/>
      <c r="CE389" s="10"/>
      <c r="CF389" s="10"/>
      <c r="CK389" s="74" t="s">
        <v>1559</v>
      </c>
      <c r="CQ389" s="71"/>
    </row>
    <row r="390" spans="2:95" s="70" customFormat="1" ht="24" customHeight="1">
      <c r="B390" s="54">
        <v>384</v>
      </c>
      <c r="C390" s="55" t="s">
        <v>19</v>
      </c>
      <c r="D390" s="56" t="s">
        <v>1276</v>
      </c>
      <c r="E390" s="56" t="s">
        <v>1325</v>
      </c>
      <c r="F390" s="57" t="str">
        <f t="shared" si="101"/>
        <v>ECT - CT500-00023</v>
      </c>
      <c r="G390" s="58" t="s">
        <v>1326</v>
      </c>
      <c r="H390" s="57" t="s">
        <v>1350</v>
      </c>
      <c r="I390" s="57" t="s">
        <v>279</v>
      </c>
      <c r="J390" s="57" t="s">
        <v>1328</v>
      </c>
      <c r="K390" s="59" t="s">
        <v>1281</v>
      </c>
      <c r="L390" s="60"/>
      <c r="M390" s="61"/>
      <c r="N390" s="62"/>
      <c r="O390" s="62"/>
      <c r="P390" s="63"/>
      <c r="Q390" s="64"/>
      <c r="R390" s="63"/>
      <c r="S390" s="62"/>
      <c r="T390" s="64">
        <v>37528</v>
      </c>
      <c r="U390" s="62"/>
      <c r="V390" s="66"/>
      <c r="W390" s="64">
        <v>37528</v>
      </c>
      <c r="X390" s="66" t="s">
        <v>14</v>
      </c>
      <c r="Y390" s="54" t="str">
        <f>IF($X390="","",VLOOKUP($X390,Variable!$AC$3:$AH$100,2,0))</f>
        <v>-</v>
      </c>
      <c r="Z390" s="54" t="str">
        <f>IF($X390="","",VLOOKUP($X390,Variable!$AC$3:$AH$100,3,0))</f>
        <v>-</v>
      </c>
      <c r="AA390" s="54" t="str">
        <f>IF($X390="","",VLOOKUP($X390,Variable!$AC$3:$AH$100,4,0))</f>
        <v>-</v>
      </c>
      <c r="AB390" s="54" t="str">
        <f>IF($X390="","",VLOOKUP($X390,Variable!$AC$3:$AH$100,5,0))</f>
        <v>-</v>
      </c>
      <c r="AC390" s="54" t="str">
        <f>IF($X390="","",VLOOKUP($X390,Variable!$AC$3:$AH$100,6,0))</f>
        <v>-</v>
      </c>
      <c r="AD390" s="109" t="s">
        <v>42</v>
      </c>
      <c r="AE390" s="54" t="str">
        <f t="shared" si="90"/>
        <v>กสป-ค.</v>
      </c>
      <c r="AF390" s="54" t="str">
        <f t="shared" si="91"/>
        <v>-</v>
      </c>
      <c r="AG390" s="54" t="str">
        <f t="shared" si="92"/>
        <v>กสป-ค.</v>
      </c>
      <c r="AH390" s="54" t="str">
        <f t="shared" si="93"/>
        <v>-</v>
      </c>
      <c r="AI390" s="54" t="str">
        <f t="shared" si="94"/>
        <v>อปฟ.</v>
      </c>
      <c r="AJ390" s="66" t="s">
        <v>42</v>
      </c>
      <c r="AK390" s="54" t="str">
        <f t="shared" si="95"/>
        <v>กสป-ค.</v>
      </c>
      <c r="AL390" s="54" t="str">
        <f t="shared" si="96"/>
        <v>-</v>
      </c>
      <c r="AM390" s="54" t="str">
        <f t="shared" si="97"/>
        <v>กสป-ค.</v>
      </c>
      <c r="AN390" s="54" t="str">
        <f t="shared" si="98"/>
        <v>-</v>
      </c>
      <c r="AO390" s="54" t="str">
        <f t="shared" si="99"/>
        <v>อปฟ.</v>
      </c>
      <c r="AP390" s="67"/>
      <c r="AQ390" s="68">
        <f t="shared" ca="1" si="100"/>
        <v>10.693150684931506</v>
      </c>
      <c r="AR390" s="64"/>
      <c r="AS390" s="75"/>
      <c r="AT390" s="64"/>
      <c r="AY390" s="71"/>
      <c r="BC390" s="72"/>
      <c r="BD390" s="72"/>
      <c r="BE390" s="72"/>
      <c r="BL390" s="51"/>
      <c r="BM390" s="51"/>
      <c r="BY390" s="10"/>
      <c r="CB390" s="73"/>
      <c r="CC390" s="10"/>
      <c r="CE390" s="10"/>
      <c r="CF390" s="10"/>
      <c r="CK390" s="74" t="s">
        <v>1560</v>
      </c>
      <c r="CQ390" s="71"/>
    </row>
    <row r="391" spans="2:95" s="70" customFormat="1" ht="24" customHeight="1">
      <c r="B391" s="54">
        <v>385</v>
      </c>
      <c r="C391" s="55" t="s">
        <v>19</v>
      </c>
      <c r="D391" s="56" t="s">
        <v>1276</v>
      </c>
      <c r="E391" s="56" t="s">
        <v>1325</v>
      </c>
      <c r="F391" s="57" t="str">
        <f t="shared" si="101"/>
        <v>ECT - CT500-00024</v>
      </c>
      <c r="G391" s="58" t="s">
        <v>1326</v>
      </c>
      <c r="H391" s="57" t="s">
        <v>1351</v>
      </c>
      <c r="I391" s="57" t="s">
        <v>279</v>
      </c>
      <c r="J391" s="57" t="s">
        <v>1328</v>
      </c>
      <c r="K391" s="59" t="s">
        <v>1281</v>
      </c>
      <c r="L391" s="60"/>
      <c r="M391" s="61"/>
      <c r="N391" s="62"/>
      <c r="O391" s="62"/>
      <c r="P391" s="63"/>
      <c r="Q391" s="64"/>
      <c r="R391" s="63"/>
      <c r="S391" s="62"/>
      <c r="T391" s="64">
        <v>37528</v>
      </c>
      <c r="U391" s="62"/>
      <c r="V391" s="66"/>
      <c r="W391" s="64">
        <v>37528</v>
      </c>
      <c r="X391" s="66" t="s">
        <v>14</v>
      </c>
      <c r="Y391" s="54" t="str">
        <f>IF($X391="","",VLOOKUP($X391,Variable!$AC$3:$AH$100,2,0))</f>
        <v>-</v>
      </c>
      <c r="Z391" s="54" t="str">
        <f>IF($X391="","",VLOOKUP($X391,Variable!$AC$3:$AH$100,3,0))</f>
        <v>-</v>
      </c>
      <c r="AA391" s="54" t="str">
        <f>IF($X391="","",VLOOKUP($X391,Variable!$AC$3:$AH$100,4,0))</f>
        <v>-</v>
      </c>
      <c r="AB391" s="54" t="str">
        <f>IF($X391="","",VLOOKUP($X391,Variable!$AC$3:$AH$100,5,0))</f>
        <v>-</v>
      </c>
      <c r="AC391" s="54" t="str">
        <f>IF($X391="","",VLOOKUP($X391,Variable!$AC$3:$AH$100,6,0))</f>
        <v>-</v>
      </c>
      <c r="AD391" s="109" t="s">
        <v>42</v>
      </c>
      <c r="AE391" s="54" t="str">
        <f t="shared" si="90"/>
        <v>กสป-ค.</v>
      </c>
      <c r="AF391" s="54" t="str">
        <f t="shared" si="91"/>
        <v>-</v>
      </c>
      <c r="AG391" s="54" t="str">
        <f t="shared" si="92"/>
        <v>กสป-ค.</v>
      </c>
      <c r="AH391" s="54" t="str">
        <f t="shared" si="93"/>
        <v>-</v>
      </c>
      <c r="AI391" s="54" t="str">
        <f t="shared" si="94"/>
        <v>อปฟ.</v>
      </c>
      <c r="AJ391" s="66" t="s">
        <v>42</v>
      </c>
      <c r="AK391" s="54" t="str">
        <f t="shared" si="95"/>
        <v>กสป-ค.</v>
      </c>
      <c r="AL391" s="54" t="str">
        <f t="shared" si="96"/>
        <v>-</v>
      </c>
      <c r="AM391" s="54" t="str">
        <f t="shared" si="97"/>
        <v>กสป-ค.</v>
      </c>
      <c r="AN391" s="54" t="str">
        <f t="shared" si="98"/>
        <v>-</v>
      </c>
      <c r="AO391" s="54" t="str">
        <f t="shared" si="99"/>
        <v>อปฟ.</v>
      </c>
      <c r="AP391" s="67"/>
      <c r="AQ391" s="68">
        <f t="shared" ca="1" si="100"/>
        <v>10.693150684931506</v>
      </c>
      <c r="AR391" s="64"/>
      <c r="AS391" s="75"/>
      <c r="AT391" s="64"/>
      <c r="AY391" s="71"/>
      <c r="BC391" s="72"/>
      <c r="BD391" s="72"/>
      <c r="BE391" s="72"/>
      <c r="BL391" s="51"/>
      <c r="BM391" s="51"/>
      <c r="BY391" s="10"/>
      <c r="CB391" s="73"/>
      <c r="CC391" s="10"/>
      <c r="CE391" s="10"/>
      <c r="CF391" s="10"/>
      <c r="CK391" s="74" t="s">
        <v>1561</v>
      </c>
      <c r="CQ391" s="71"/>
    </row>
    <row r="392" spans="2:95" s="70" customFormat="1" ht="24" customHeight="1">
      <c r="B392" s="54">
        <v>386</v>
      </c>
      <c r="C392" s="55" t="s">
        <v>19</v>
      </c>
      <c r="D392" s="56" t="s">
        <v>1276</v>
      </c>
      <c r="E392" s="56" t="s">
        <v>1325</v>
      </c>
      <c r="F392" s="57" t="str">
        <f t="shared" si="101"/>
        <v>ECT - CT500-00025</v>
      </c>
      <c r="G392" s="58" t="s">
        <v>1326</v>
      </c>
      <c r="H392" s="57" t="s">
        <v>1352</v>
      </c>
      <c r="I392" s="57" t="s">
        <v>279</v>
      </c>
      <c r="J392" s="57" t="s">
        <v>1328</v>
      </c>
      <c r="K392" s="59" t="s">
        <v>1281</v>
      </c>
      <c r="L392" s="60"/>
      <c r="M392" s="61"/>
      <c r="N392" s="62"/>
      <c r="O392" s="62"/>
      <c r="P392" s="63"/>
      <c r="Q392" s="64"/>
      <c r="R392" s="63"/>
      <c r="S392" s="62"/>
      <c r="T392" s="64">
        <v>37528</v>
      </c>
      <c r="U392" s="62"/>
      <c r="V392" s="66"/>
      <c r="W392" s="64">
        <v>37528</v>
      </c>
      <c r="X392" s="66" t="s">
        <v>14</v>
      </c>
      <c r="Y392" s="54" t="str">
        <f>IF($X392="","",VLOOKUP($X392,Variable!$AC$3:$AH$100,2,0))</f>
        <v>-</v>
      </c>
      <c r="Z392" s="54" t="str">
        <f>IF($X392="","",VLOOKUP($X392,Variable!$AC$3:$AH$100,3,0))</f>
        <v>-</v>
      </c>
      <c r="AA392" s="54" t="str">
        <f>IF($X392="","",VLOOKUP($X392,Variable!$AC$3:$AH$100,4,0))</f>
        <v>-</v>
      </c>
      <c r="AB392" s="54" t="str">
        <f>IF($X392="","",VLOOKUP($X392,Variable!$AC$3:$AH$100,5,0))</f>
        <v>-</v>
      </c>
      <c r="AC392" s="54" t="str">
        <f>IF($X392="","",VLOOKUP($X392,Variable!$AC$3:$AH$100,6,0))</f>
        <v>-</v>
      </c>
      <c r="AD392" s="109" t="s">
        <v>42</v>
      </c>
      <c r="AE392" s="54" t="str">
        <f t="shared" si="90"/>
        <v>กสป-ค.</v>
      </c>
      <c r="AF392" s="54" t="str">
        <f t="shared" si="91"/>
        <v>-</v>
      </c>
      <c r="AG392" s="54" t="str">
        <f t="shared" si="92"/>
        <v>กสป-ค.</v>
      </c>
      <c r="AH392" s="54" t="str">
        <f t="shared" si="93"/>
        <v>-</v>
      </c>
      <c r="AI392" s="54" t="str">
        <f t="shared" si="94"/>
        <v>อปฟ.</v>
      </c>
      <c r="AJ392" s="66" t="s">
        <v>42</v>
      </c>
      <c r="AK392" s="54" t="str">
        <f t="shared" si="95"/>
        <v>กสป-ค.</v>
      </c>
      <c r="AL392" s="54" t="str">
        <f t="shared" si="96"/>
        <v>-</v>
      </c>
      <c r="AM392" s="54" t="str">
        <f t="shared" si="97"/>
        <v>กสป-ค.</v>
      </c>
      <c r="AN392" s="54" t="str">
        <f t="shared" si="98"/>
        <v>-</v>
      </c>
      <c r="AO392" s="54" t="str">
        <f t="shared" si="99"/>
        <v>อปฟ.</v>
      </c>
      <c r="AP392" s="67"/>
      <c r="AQ392" s="68">
        <f t="shared" ca="1" si="100"/>
        <v>10.693150684931506</v>
      </c>
      <c r="AR392" s="64"/>
      <c r="AS392" s="75"/>
      <c r="AT392" s="64"/>
      <c r="AY392" s="71"/>
      <c r="BC392" s="72"/>
      <c r="BD392" s="72"/>
      <c r="BE392" s="72"/>
      <c r="BL392" s="51"/>
      <c r="BM392" s="51"/>
      <c r="CB392" s="73"/>
      <c r="CC392" s="10"/>
      <c r="CE392" s="10"/>
      <c r="CF392" s="10"/>
      <c r="CK392" s="74" t="s">
        <v>1562</v>
      </c>
      <c r="CQ392" s="71"/>
    </row>
    <row r="393" spans="2:95" s="70" customFormat="1" ht="24" customHeight="1">
      <c r="B393" s="54">
        <v>387</v>
      </c>
      <c r="C393" s="55" t="s">
        <v>19</v>
      </c>
      <c r="D393" s="56" t="s">
        <v>1276</v>
      </c>
      <c r="E393" s="56" t="s">
        <v>1325</v>
      </c>
      <c r="F393" s="57" t="str">
        <f t="shared" si="101"/>
        <v>ECT - CT500-00026</v>
      </c>
      <c r="G393" s="58" t="s">
        <v>1326</v>
      </c>
      <c r="H393" s="57" t="s">
        <v>1353</v>
      </c>
      <c r="I393" s="57" t="s">
        <v>279</v>
      </c>
      <c r="J393" s="57" t="s">
        <v>1328</v>
      </c>
      <c r="K393" s="59" t="s">
        <v>1281</v>
      </c>
      <c r="L393" s="60"/>
      <c r="M393" s="61"/>
      <c r="N393" s="62"/>
      <c r="O393" s="62"/>
      <c r="P393" s="63"/>
      <c r="Q393" s="64"/>
      <c r="R393" s="63"/>
      <c r="S393" s="62"/>
      <c r="T393" s="64">
        <v>37528</v>
      </c>
      <c r="U393" s="62"/>
      <c r="V393" s="66"/>
      <c r="W393" s="64">
        <v>37528</v>
      </c>
      <c r="X393" s="66" t="s">
        <v>14</v>
      </c>
      <c r="Y393" s="54" t="str">
        <f>IF($X393="","",VLOOKUP($X393,Variable!$AC$3:$AH$100,2,0))</f>
        <v>-</v>
      </c>
      <c r="Z393" s="54" t="str">
        <f>IF($X393="","",VLOOKUP($X393,Variable!$AC$3:$AH$100,3,0))</f>
        <v>-</v>
      </c>
      <c r="AA393" s="54" t="str">
        <f>IF($X393="","",VLOOKUP($X393,Variable!$AC$3:$AH$100,4,0))</f>
        <v>-</v>
      </c>
      <c r="AB393" s="54" t="str">
        <f>IF($X393="","",VLOOKUP($X393,Variable!$AC$3:$AH$100,5,0))</f>
        <v>-</v>
      </c>
      <c r="AC393" s="54" t="str">
        <f>IF($X393="","",VLOOKUP($X393,Variable!$AC$3:$AH$100,6,0))</f>
        <v>-</v>
      </c>
      <c r="AD393" s="109" t="s">
        <v>42</v>
      </c>
      <c r="AE393" s="54" t="str">
        <f t="shared" si="90"/>
        <v>กสป-ค.</v>
      </c>
      <c r="AF393" s="54" t="str">
        <f t="shared" si="91"/>
        <v>-</v>
      </c>
      <c r="AG393" s="54" t="str">
        <f t="shared" si="92"/>
        <v>กสป-ค.</v>
      </c>
      <c r="AH393" s="54" t="str">
        <f t="shared" si="93"/>
        <v>-</v>
      </c>
      <c r="AI393" s="54" t="str">
        <f t="shared" si="94"/>
        <v>อปฟ.</v>
      </c>
      <c r="AJ393" s="66" t="s">
        <v>42</v>
      </c>
      <c r="AK393" s="54" t="str">
        <f t="shared" si="95"/>
        <v>กสป-ค.</v>
      </c>
      <c r="AL393" s="54" t="str">
        <f t="shared" si="96"/>
        <v>-</v>
      </c>
      <c r="AM393" s="54" t="str">
        <f t="shared" si="97"/>
        <v>กสป-ค.</v>
      </c>
      <c r="AN393" s="54" t="str">
        <f t="shared" si="98"/>
        <v>-</v>
      </c>
      <c r="AO393" s="54" t="str">
        <f t="shared" si="99"/>
        <v>อปฟ.</v>
      </c>
      <c r="AP393" s="67"/>
      <c r="AQ393" s="68">
        <f t="shared" ca="1" si="100"/>
        <v>10.693150684931506</v>
      </c>
      <c r="AR393" s="64"/>
      <c r="AS393" s="75"/>
      <c r="AT393" s="64"/>
      <c r="AY393" s="71"/>
      <c r="BC393" s="72"/>
      <c r="BD393" s="72"/>
      <c r="BE393" s="72"/>
      <c r="BL393" s="51"/>
      <c r="BM393" s="51"/>
      <c r="BY393" s="10"/>
      <c r="CB393" s="73"/>
      <c r="CC393" s="10"/>
      <c r="CE393" s="10"/>
      <c r="CF393" s="10"/>
      <c r="CK393" s="74" t="s">
        <v>1563</v>
      </c>
      <c r="CQ393" s="71"/>
    </row>
    <row r="394" spans="2:95" s="70" customFormat="1" ht="24" customHeight="1">
      <c r="B394" s="54">
        <v>388</v>
      </c>
      <c r="C394" s="55" t="s">
        <v>19</v>
      </c>
      <c r="D394" s="56" t="s">
        <v>1276</v>
      </c>
      <c r="E394" s="56" t="s">
        <v>1325</v>
      </c>
      <c r="F394" s="57" t="str">
        <f t="shared" si="101"/>
        <v>ECT - CT500-00027</v>
      </c>
      <c r="G394" s="58" t="s">
        <v>1326</v>
      </c>
      <c r="H394" s="57" t="s">
        <v>1354</v>
      </c>
      <c r="I394" s="57" t="s">
        <v>279</v>
      </c>
      <c r="J394" s="57" t="s">
        <v>1328</v>
      </c>
      <c r="K394" s="59" t="s">
        <v>1281</v>
      </c>
      <c r="L394" s="60"/>
      <c r="M394" s="61"/>
      <c r="N394" s="62"/>
      <c r="O394" s="62"/>
      <c r="P394" s="63"/>
      <c r="Q394" s="64"/>
      <c r="R394" s="63"/>
      <c r="S394" s="62"/>
      <c r="T394" s="64">
        <v>37528</v>
      </c>
      <c r="U394" s="62"/>
      <c r="V394" s="66"/>
      <c r="W394" s="64">
        <v>37528</v>
      </c>
      <c r="X394" s="66" t="s">
        <v>14</v>
      </c>
      <c r="Y394" s="54" t="str">
        <f>IF($X394="","",VLOOKUP($X394,Variable!$AC$3:$AH$100,2,0))</f>
        <v>-</v>
      </c>
      <c r="Z394" s="54" t="str">
        <f>IF($X394="","",VLOOKUP($X394,Variable!$AC$3:$AH$100,3,0))</f>
        <v>-</v>
      </c>
      <c r="AA394" s="54" t="str">
        <f>IF($X394="","",VLOOKUP($X394,Variable!$AC$3:$AH$100,4,0))</f>
        <v>-</v>
      </c>
      <c r="AB394" s="54" t="str">
        <f>IF($X394="","",VLOOKUP($X394,Variable!$AC$3:$AH$100,5,0))</f>
        <v>-</v>
      </c>
      <c r="AC394" s="54" t="str">
        <f>IF($X394="","",VLOOKUP($X394,Variable!$AC$3:$AH$100,6,0))</f>
        <v>-</v>
      </c>
      <c r="AD394" s="109" t="s">
        <v>42</v>
      </c>
      <c r="AE394" s="54" t="str">
        <f t="shared" si="90"/>
        <v>กสป-ค.</v>
      </c>
      <c r="AF394" s="54" t="str">
        <f t="shared" si="91"/>
        <v>-</v>
      </c>
      <c r="AG394" s="54" t="str">
        <f t="shared" si="92"/>
        <v>กสป-ค.</v>
      </c>
      <c r="AH394" s="54" t="str">
        <f t="shared" si="93"/>
        <v>-</v>
      </c>
      <c r="AI394" s="54" t="str">
        <f t="shared" si="94"/>
        <v>อปฟ.</v>
      </c>
      <c r="AJ394" s="66" t="s">
        <v>42</v>
      </c>
      <c r="AK394" s="54" t="str">
        <f t="shared" si="95"/>
        <v>กสป-ค.</v>
      </c>
      <c r="AL394" s="54" t="str">
        <f t="shared" si="96"/>
        <v>-</v>
      </c>
      <c r="AM394" s="54" t="str">
        <f t="shared" si="97"/>
        <v>กสป-ค.</v>
      </c>
      <c r="AN394" s="54" t="str">
        <f t="shared" si="98"/>
        <v>-</v>
      </c>
      <c r="AO394" s="54" t="str">
        <f t="shared" si="99"/>
        <v>อปฟ.</v>
      </c>
      <c r="AP394" s="67"/>
      <c r="AQ394" s="68">
        <f t="shared" ca="1" si="100"/>
        <v>10.693150684931506</v>
      </c>
      <c r="AR394" s="64"/>
      <c r="AS394" s="75"/>
      <c r="AT394" s="64"/>
      <c r="AY394" s="71"/>
      <c r="BC394" s="72"/>
      <c r="BD394" s="72"/>
      <c r="BE394" s="72"/>
      <c r="BL394" s="51"/>
      <c r="BM394" s="51"/>
      <c r="BY394" s="10"/>
      <c r="CB394" s="73"/>
      <c r="CC394" s="10"/>
      <c r="CE394" s="10"/>
      <c r="CF394" s="10"/>
      <c r="CK394" s="74" t="s">
        <v>1564</v>
      </c>
      <c r="CQ394" s="71"/>
    </row>
    <row r="395" spans="2:95" s="70" customFormat="1" ht="24" customHeight="1">
      <c r="B395" s="54">
        <v>389</v>
      </c>
      <c r="C395" s="55" t="s">
        <v>19</v>
      </c>
      <c r="D395" s="56" t="s">
        <v>1276</v>
      </c>
      <c r="E395" s="56" t="s">
        <v>1325</v>
      </c>
      <c r="F395" s="57" t="str">
        <f t="shared" si="101"/>
        <v>ECT - CT500-00028</v>
      </c>
      <c r="G395" s="58" t="s">
        <v>1326</v>
      </c>
      <c r="H395" s="57" t="s">
        <v>1355</v>
      </c>
      <c r="I395" s="57" t="s">
        <v>279</v>
      </c>
      <c r="J395" s="57" t="s">
        <v>1328</v>
      </c>
      <c r="K395" s="59" t="s">
        <v>1281</v>
      </c>
      <c r="L395" s="60"/>
      <c r="M395" s="61"/>
      <c r="N395" s="62"/>
      <c r="O395" s="62"/>
      <c r="P395" s="63"/>
      <c r="Q395" s="64"/>
      <c r="R395" s="63"/>
      <c r="S395" s="62"/>
      <c r="T395" s="64">
        <v>37528</v>
      </c>
      <c r="U395" s="62"/>
      <c r="V395" s="66"/>
      <c r="W395" s="64">
        <v>37528</v>
      </c>
      <c r="X395" s="66" t="s">
        <v>14</v>
      </c>
      <c r="Y395" s="54" t="str">
        <f>IF($X395="","",VLOOKUP($X395,Variable!$AC$3:$AH$100,2,0))</f>
        <v>-</v>
      </c>
      <c r="Z395" s="54" t="str">
        <f>IF($X395="","",VLOOKUP($X395,Variable!$AC$3:$AH$100,3,0))</f>
        <v>-</v>
      </c>
      <c r="AA395" s="54" t="str">
        <f>IF($X395="","",VLOOKUP($X395,Variable!$AC$3:$AH$100,4,0))</f>
        <v>-</v>
      </c>
      <c r="AB395" s="54" t="str">
        <f>IF($X395="","",VLOOKUP($X395,Variable!$AC$3:$AH$100,5,0))</f>
        <v>-</v>
      </c>
      <c r="AC395" s="54" t="str">
        <f>IF($X395="","",VLOOKUP($X395,Variable!$AC$3:$AH$100,6,0))</f>
        <v>-</v>
      </c>
      <c r="AD395" s="109" t="s">
        <v>42</v>
      </c>
      <c r="AE395" s="54" t="str">
        <f t="shared" si="90"/>
        <v>กสป-ค.</v>
      </c>
      <c r="AF395" s="54" t="str">
        <f t="shared" si="91"/>
        <v>-</v>
      </c>
      <c r="AG395" s="54" t="str">
        <f t="shared" si="92"/>
        <v>กสป-ค.</v>
      </c>
      <c r="AH395" s="54" t="str">
        <f t="shared" si="93"/>
        <v>-</v>
      </c>
      <c r="AI395" s="54" t="str">
        <f t="shared" si="94"/>
        <v>อปฟ.</v>
      </c>
      <c r="AJ395" s="66" t="s">
        <v>42</v>
      </c>
      <c r="AK395" s="54" t="str">
        <f t="shared" si="95"/>
        <v>กสป-ค.</v>
      </c>
      <c r="AL395" s="54" t="str">
        <f t="shared" si="96"/>
        <v>-</v>
      </c>
      <c r="AM395" s="54" t="str">
        <f t="shared" si="97"/>
        <v>กสป-ค.</v>
      </c>
      <c r="AN395" s="54" t="str">
        <f t="shared" si="98"/>
        <v>-</v>
      </c>
      <c r="AO395" s="54" t="str">
        <f t="shared" si="99"/>
        <v>อปฟ.</v>
      </c>
      <c r="AP395" s="67"/>
      <c r="AQ395" s="68">
        <f t="shared" ca="1" si="100"/>
        <v>10.693150684931506</v>
      </c>
      <c r="AR395" s="64"/>
      <c r="AS395" s="75"/>
      <c r="AT395" s="64"/>
      <c r="AY395" s="71"/>
      <c r="BC395" s="72"/>
      <c r="BD395" s="72"/>
      <c r="BE395" s="72"/>
      <c r="BL395" s="51"/>
      <c r="BM395" s="51"/>
      <c r="BY395" s="10"/>
      <c r="CB395" s="73"/>
      <c r="CC395" s="10"/>
      <c r="CE395" s="10"/>
      <c r="CF395" s="10"/>
      <c r="CK395" s="74" t="s">
        <v>1565</v>
      </c>
      <c r="CQ395" s="71"/>
    </row>
    <row r="396" spans="2:95" s="70" customFormat="1" ht="24" customHeight="1">
      <c r="B396" s="54">
        <v>390</v>
      </c>
      <c r="C396" s="55" t="s">
        <v>19</v>
      </c>
      <c r="D396" s="56" t="s">
        <v>1276</v>
      </c>
      <c r="E396" s="56" t="s">
        <v>1325</v>
      </c>
      <c r="F396" s="57" t="str">
        <f t="shared" si="101"/>
        <v>ECT - CT500-00029</v>
      </c>
      <c r="G396" s="58" t="s">
        <v>1326</v>
      </c>
      <c r="H396" s="57" t="s">
        <v>1356</v>
      </c>
      <c r="I396" s="57" t="s">
        <v>279</v>
      </c>
      <c r="J396" s="57" t="s">
        <v>1328</v>
      </c>
      <c r="K396" s="59" t="s">
        <v>1281</v>
      </c>
      <c r="L396" s="60"/>
      <c r="M396" s="61"/>
      <c r="N396" s="62"/>
      <c r="O396" s="62"/>
      <c r="P396" s="63"/>
      <c r="Q396" s="64"/>
      <c r="R396" s="63"/>
      <c r="S396" s="62"/>
      <c r="T396" s="64">
        <v>37528</v>
      </c>
      <c r="U396" s="62"/>
      <c r="V396" s="66"/>
      <c r="W396" s="64">
        <v>37528</v>
      </c>
      <c r="X396" s="66" t="s">
        <v>14</v>
      </c>
      <c r="Y396" s="54" t="str">
        <f>IF($X396="","",VLOOKUP($X396,Variable!$AC$3:$AH$100,2,0))</f>
        <v>-</v>
      </c>
      <c r="Z396" s="54" t="str">
        <f>IF($X396="","",VLOOKUP($X396,Variable!$AC$3:$AH$100,3,0))</f>
        <v>-</v>
      </c>
      <c r="AA396" s="54" t="str">
        <f>IF($X396="","",VLOOKUP($X396,Variable!$AC$3:$AH$100,4,0))</f>
        <v>-</v>
      </c>
      <c r="AB396" s="54" t="str">
        <f>IF($X396="","",VLOOKUP($X396,Variable!$AC$3:$AH$100,5,0))</f>
        <v>-</v>
      </c>
      <c r="AC396" s="54" t="str">
        <f>IF($X396="","",VLOOKUP($X396,Variable!$AC$3:$AH$100,6,0))</f>
        <v>-</v>
      </c>
      <c r="AD396" s="109" t="s">
        <v>42</v>
      </c>
      <c r="AE396" s="54" t="str">
        <f t="shared" si="90"/>
        <v>กสป-ค.</v>
      </c>
      <c r="AF396" s="54" t="str">
        <f t="shared" si="91"/>
        <v>-</v>
      </c>
      <c r="AG396" s="54" t="str">
        <f t="shared" si="92"/>
        <v>กสป-ค.</v>
      </c>
      <c r="AH396" s="54" t="str">
        <f t="shared" si="93"/>
        <v>-</v>
      </c>
      <c r="AI396" s="54" t="str">
        <f t="shared" si="94"/>
        <v>อปฟ.</v>
      </c>
      <c r="AJ396" s="66" t="s">
        <v>42</v>
      </c>
      <c r="AK396" s="54" t="str">
        <f t="shared" si="95"/>
        <v>กสป-ค.</v>
      </c>
      <c r="AL396" s="54" t="str">
        <f t="shared" si="96"/>
        <v>-</v>
      </c>
      <c r="AM396" s="54" t="str">
        <f t="shared" si="97"/>
        <v>กสป-ค.</v>
      </c>
      <c r="AN396" s="54" t="str">
        <f t="shared" si="98"/>
        <v>-</v>
      </c>
      <c r="AO396" s="54" t="str">
        <f t="shared" si="99"/>
        <v>อปฟ.</v>
      </c>
      <c r="AP396" s="67"/>
      <c r="AQ396" s="68">
        <f t="shared" ca="1" si="100"/>
        <v>10.693150684931506</v>
      </c>
      <c r="AR396" s="64"/>
      <c r="AS396" s="75"/>
      <c r="AT396" s="64"/>
      <c r="AY396" s="71"/>
      <c r="BC396" s="72"/>
      <c r="BD396" s="72"/>
      <c r="BE396" s="72"/>
      <c r="BL396" s="51"/>
      <c r="BM396" s="51"/>
      <c r="BY396" s="10"/>
      <c r="CB396" s="73"/>
      <c r="CC396" s="10"/>
      <c r="CE396" s="10"/>
      <c r="CF396" s="10"/>
      <c r="CK396" s="74" t="s">
        <v>1566</v>
      </c>
      <c r="CQ396" s="71"/>
    </row>
    <row r="397" spans="2:95" s="70" customFormat="1" ht="24" customHeight="1">
      <c r="B397" s="54">
        <v>391</v>
      </c>
      <c r="C397" s="55" t="s">
        <v>19</v>
      </c>
      <c r="D397" s="56" t="s">
        <v>1276</v>
      </c>
      <c r="E397" s="56" t="s">
        <v>1325</v>
      </c>
      <c r="F397" s="57" t="str">
        <f t="shared" si="101"/>
        <v>ECT - CT500-00030</v>
      </c>
      <c r="G397" s="58" t="s">
        <v>1326</v>
      </c>
      <c r="H397" s="57" t="s">
        <v>1357</v>
      </c>
      <c r="I397" s="57" t="s">
        <v>279</v>
      </c>
      <c r="J397" s="57" t="s">
        <v>1328</v>
      </c>
      <c r="K397" s="59" t="s">
        <v>1281</v>
      </c>
      <c r="L397" s="60"/>
      <c r="M397" s="61"/>
      <c r="N397" s="62"/>
      <c r="O397" s="62"/>
      <c r="P397" s="63"/>
      <c r="Q397" s="64"/>
      <c r="R397" s="63"/>
      <c r="S397" s="62"/>
      <c r="T397" s="64">
        <v>37528</v>
      </c>
      <c r="U397" s="62"/>
      <c r="V397" s="66"/>
      <c r="W397" s="64">
        <v>37528</v>
      </c>
      <c r="X397" s="66" t="s">
        <v>14</v>
      </c>
      <c r="Y397" s="54" t="str">
        <f>IF($X397="","",VLOOKUP($X397,Variable!$AC$3:$AH$100,2,0))</f>
        <v>-</v>
      </c>
      <c r="Z397" s="54" t="str">
        <f>IF($X397="","",VLOOKUP($X397,Variable!$AC$3:$AH$100,3,0))</f>
        <v>-</v>
      </c>
      <c r="AA397" s="54" t="str">
        <f>IF($X397="","",VLOOKUP($X397,Variable!$AC$3:$AH$100,4,0))</f>
        <v>-</v>
      </c>
      <c r="AB397" s="54" t="str">
        <f>IF($X397="","",VLOOKUP($X397,Variable!$AC$3:$AH$100,5,0))</f>
        <v>-</v>
      </c>
      <c r="AC397" s="54" t="str">
        <f>IF($X397="","",VLOOKUP($X397,Variable!$AC$3:$AH$100,6,0))</f>
        <v>-</v>
      </c>
      <c r="AD397" s="109" t="s">
        <v>42</v>
      </c>
      <c r="AE397" s="54" t="str">
        <f t="shared" si="90"/>
        <v>กสป-ค.</v>
      </c>
      <c r="AF397" s="54" t="str">
        <f t="shared" si="91"/>
        <v>-</v>
      </c>
      <c r="AG397" s="54" t="str">
        <f t="shared" si="92"/>
        <v>กสป-ค.</v>
      </c>
      <c r="AH397" s="54" t="str">
        <f t="shared" si="93"/>
        <v>-</v>
      </c>
      <c r="AI397" s="54" t="str">
        <f t="shared" si="94"/>
        <v>อปฟ.</v>
      </c>
      <c r="AJ397" s="66" t="s">
        <v>42</v>
      </c>
      <c r="AK397" s="54" t="str">
        <f t="shared" si="95"/>
        <v>กสป-ค.</v>
      </c>
      <c r="AL397" s="54" t="str">
        <f t="shared" si="96"/>
        <v>-</v>
      </c>
      <c r="AM397" s="54" t="str">
        <f t="shared" si="97"/>
        <v>กสป-ค.</v>
      </c>
      <c r="AN397" s="54" t="str">
        <f t="shared" si="98"/>
        <v>-</v>
      </c>
      <c r="AO397" s="54" t="str">
        <f t="shared" si="99"/>
        <v>อปฟ.</v>
      </c>
      <c r="AP397" s="67"/>
      <c r="AQ397" s="68">
        <f t="shared" ca="1" si="100"/>
        <v>10.693150684931506</v>
      </c>
      <c r="AR397" s="64"/>
      <c r="AS397" s="75"/>
      <c r="AT397" s="64"/>
      <c r="AY397" s="71"/>
      <c r="BC397" s="72"/>
      <c r="BD397" s="72"/>
      <c r="BE397" s="72"/>
      <c r="BL397" s="51"/>
      <c r="BM397" s="51"/>
      <c r="BY397" s="10"/>
      <c r="CB397" s="73"/>
      <c r="CC397" s="10"/>
      <c r="CE397" s="10"/>
      <c r="CF397" s="10"/>
      <c r="CK397" s="74" t="s">
        <v>1567</v>
      </c>
      <c r="CQ397" s="71"/>
    </row>
    <row r="398" spans="2:95" s="70" customFormat="1" ht="24" customHeight="1">
      <c r="B398" s="54">
        <v>392</v>
      </c>
      <c r="C398" s="55" t="s">
        <v>19</v>
      </c>
      <c r="D398" s="56" t="s">
        <v>1276</v>
      </c>
      <c r="E398" s="56" t="s">
        <v>1358</v>
      </c>
      <c r="F398" s="57" t="str">
        <f t="shared" si="101"/>
        <v>ECT - CT1000-00001</v>
      </c>
      <c r="G398" s="58" t="s">
        <v>1359</v>
      </c>
      <c r="H398" s="57" t="s">
        <v>1360</v>
      </c>
      <c r="I398" s="57" t="s">
        <v>279</v>
      </c>
      <c r="J398" s="57" t="s">
        <v>1361</v>
      </c>
      <c r="K398" s="59" t="s">
        <v>1281</v>
      </c>
      <c r="L398" s="60"/>
      <c r="M398" s="61"/>
      <c r="N398" s="62"/>
      <c r="O398" s="62"/>
      <c r="P398" s="63"/>
      <c r="Q398" s="64"/>
      <c r="R398" s="63"/>
      <c r="S398" s="62"/>
      <c r="T398" s="64">
        <v>37528</v>
      </c>
      <c r="U398" s="62"/>
      <c r="V398" s="66"/>
      <c r="W398" s="64">
        <v>37528</v>
      </c>
      <c r="X398" s="66" t="s">
        <v>14</v>
      </c>
      <c r="Y398" s="54" t="str">
        <f>IF($X398="","",VLOOKUP($X398,Variable!$AC$3:$AH$100,2,0))</f>
        <v>-</v>
      </c>
      <c r="Z398" s="54" t="str">
        <f>IF($X398="","",VLOOKUP($X398,Variable!$AC$3:$AH$100,3,0))</f>
        <v>-</v>
      </c>
      <c r="AA398" s="54" t="str">
        <f>IF($X398="","",VLOOKUP($X398,Variable!$AC$3:$AH$100,4,0))</f>
        <v>-</v>
      </c>
      <c r="AB398" s="54" t="str">
        <f>IF($X398="","",VLOOKUP($X398,Variable!$AC$3:$AH$100,5,0))</f>
        <v>-</v>
      </c>
      <c r="AC398" s="54" t="str">
        <f>IF($X398="","",VLOOKUP($X398,Variable!$AC$3:$AH$100,6,0))</f>
        <v>-</v>
      </c>
      <c r="AD398" s="109" t="s">
        <v>42</v>
      </c>
      <c r="AE398" s="54" t="str">
        <f t="shared" si="90"/>
        <v>กสป-ค.</v>
      </c>
      <c r="AF398" s="54" t="str">
        <f t="shared" si="91"/>
        <v>-</v>
      </c>
      <c r="AG398" s="54" t="str">
        <f t="shared" si="92"/>
        <v>กสป-ค.</v>
      </c>
      <c r="AH398" s="54" t="str">
        <f t="shared" si="93"/>
        <v>-</v>
      </c>
      <c r="AI398" s="54" t="str">
        <f t="shared" si="94"/>
        <v>อปฟ.</v>
      </c>
      <c r="AJ398" s="66" t="s">
        <v>42</v>
      </c>
      <c r="AK398" s="54" t="str">
        <f t="shared" si="95"/>
        <v>กสป-ค.</v>
      </c>
      <c r="AL398" s="54" t="str">
        <f t="shared" si="96"/>
        <v>-</v>
      </c>
      <c r="AM398" s="54" t="str">
        <f t="shared" si="97"/>
        <v>กสป-ค.</v>
      </c>
      <c r="AN398" s="54" t="str">
        <f t="shared" si="98"/>
        <v>-</v>
      </c>
      <c r="AO398" s="54" t="str">
        <f t="shared" si="99"/>
        <v>อปฟ.</v>
      </c>
      <c r="AP398" s="67"/>
      <c r="AQ398" s="68">
        <f t="shared" ca="1" si="100"/>
        <v>10.693150684931506</v>
      </c>
      <c r="AR398" s="64"/>
      <c r="AS398" s="75"/>
      <c r="AT398" s="64"/>
      <c r="AY398" s="71"/>
      <c r="BC398" s="72"/>
      <c r="BD398" s="72"/>
      <c r="BE398" s="72"/>
      <c r="BL398" s="51"/>
      <c r="BM398" s="51"/>
      <c r="CB398" s="73"/>
      <c r="CC398" s="10"/>
      <c r="CE398" s="10"/>
      <c r="CF398" s="10"/>
      <c r="CK398" s="74" t="s">
        <v>1568</v>
      </c>
      <c r="CQ398" s="71"/>
    </row>
    <row r="399" spans="2:95" s="70" customFormat="1" ht="24" customHeight="1">
      <c r="B399" s="54">
        <v>393</v>
      </c>
      <c r="C399" s="55" t="s">
        <v>19</v>
      </c>
      <c r="D399" s="56" t="s">
        <v>1276</v>
      </c>
      <c r="E399" s="56" t="s">
        <v>1358</v>
      </c>
      <c r="F399" s="57" t="str">
        <f t="shared" si="101"/>
        <v>ECT - CT1000-00002</v>
      </c>
      <c r="G399" s="58" t="s">
        <v>1359</v>
      </c>
      <c r="H399" s="57" t="s">
        <v>1362</v>
      </c>
      <c r="I399" s="57" t="s">
        <v>279</v>
      </c>
      <c r="J399" s="57" t="s">
        <v>1361</v>
      </c>
      <c r="K399" s="59" t="s">
        <v>1281</v>
      </c>
      <c r="L399" s="60"/>
      <c r="M399" s="61"/>
      <c r="N399" s="62"/>
      <c r="O399" s="62"/>
      <c r="P399" s="63"/>
      <c r="Q399" s="64"/>
      <c r="R399" s="63"/>
      <c r="S399" s="62"/>
      <c r="T399" s="64">
        <v>37528</v>
      </c>
      <c r="U399" s="62"/>
      <c r="V399" s="66"/>
      <c r="W399" s="64">
        <v>37528</v>
      </c>
      <c r="X399" s="66" t="s">
        <v>14</v>
      </c>
      <c r="Y399" s="54" t="str">
        <f>IF($X399="","",VLOOKUP($X399,Variable!$AC$3:$AH$100,2,0))</f>
        <v>-</v>
      </c>
      <c r="Z399" s="54" t="str">
        <f>IF($X399="","",VLOOKUP($X399,Variable!$AC$3:$AH$100,3,0))</f>
        <v>-</v>
      </c>
      <c r="AA399" s="54" t="str">
        <f>IF($X399="","",VLOOKUP($X399,Variable!$AC$3:$AH$100,4,0))</f>
        <v>-</v>
      </c>
      <c r="AB399" s="54" t="str">
        <f>IF($X399="","",VLOOKUP($X399,Variable!$AC$3:$AH$100,5,0))</f>
        <v>-</v>
      </c>
      <c r="AC399" s="54" t="str">
        <f>IF($X399="","",VLOOKUP($X399,Variable!$AC$3:$AH$100,6,0))</f>
        <v>-</v>
      </c>
      <c r="AD399" s="109" t="s">
        <v>42</v>
      </c>
      <c r="AE399" s="54" t="str">
        <f t="shared" si="90"/>
        <v>กสป-ค.</v>
      </c>
      <c r="AF399" s="54" t="str">
        <f t="shared" si="91"/>
        <v>-</v>
      </c>
      <c r="AG399" s="54" t="str">
        <f t="shared" si="92"/>
        <v>กสป-ค.</v>
      </c>
      <c r="AH399" s="54" t="str">
        <f t="shared" si="93"/>
        <v>-</v>
      </c>
      <c r="AI399" s="54" t="str">
        <f t="shared" si="94"/>
        <v>อปฟ.</v>
      </c>
      <c r="AJ399" s="66" t="s">
        <v>42</v>
      </c>
      <c r="AK399" s="54" t="str">
        <f t="shared" si="95"/>
        <v>กสป-ค.</v>
      </c>
      <c r="AL399" s="54" t="str">
        <f t="shared" si="96"/>
        <v>-</v>
      </c>
      <c r="AM399" s="54" t="str">
        <f t="shared" si="97"/>
        <v>กสป-ค.</v>
      </c>
      <c r="AN399" s="54" t="str">
        <f t="shared" si="98"/>
        <v>-</v>
      </c>
      <c r="AO399" s="54" t="str">
        <f t="shared" si="99"/>
        <v>อปฟ.</v>
      </c>
      <c r="AP399" s="67"/>
      <c r="AQ399" s="68">
        <f t="shared" ca="1" si="100"/>
        <v>10.693150684931506</v>
      </c>
      <c r="AR399" s="64"/>
      <c r="AS399" s="75"/>
      <c r="AT399" s="64"/>
      <c r="AY399" s="71"/>
      <c r="BC399" s="72"/>
      <c r="BD399" s="72"/>
      <c r="BE399" s="72"/>
      <c r="BL399" s="51"/>
      <c r="BM399" s="51"/>
      <c r="BY399" s="10"/>
      <c r="CB399" s="73"/>
      <c r="CC399" s="10"/>
      <c r="CE399" s="10"/>
      <c r="CF399" s="10"/>
      <c r="CK399" s="74" t="s">
        <v>1569</v>
      </c>
      <c r="CQ399" s="71"/>
    </row>
    <row r="400" spans="2:95" s="70" customFormat="1" ht="24" customHeight="1">
      <c r="B400" s="54">
        <v>394</v>
      </c>
      <c r="C400" s="55" t="s">
        <v>19</v>
      </c>
      <c r="D400" s="56" t="s">
        <v>1276</v>
      </c>
      <c r="E400" s="56" t="s">
        <v>1358</v>
      </c>
      <c r="F400" s="57" t="str">
        <f t="shared" si="101"/>
        <v>ECT - CT1000-00003</v>
      </c>
      <c r="G400" s="58" t="s">
        <v>1359</v>
      </c>
      <c r="H400" s="57" t="s">
        <v>1363</v>
      </c>
      <c r="I400" s="57" t="s">
        <v>279</v>
      </c>
      <c r="J400" s="57" t="s">
        <v>1361</v>
      </c>
      <c r="K400" s="59" t="s">
        <v>1281</v>
      </c>
      <c r="L400" s="60"/>
      <c r="M400" s="61"/>
      <c r="N400" s="62"/>
      <c r="O400" s="62"/>
      <c r="P400" s="63"/>
      <c r="Q400" s="64"/>
      <c r="R400" s="63"/>
      <c r="S400" s="62"/>
      <c r="T400" s="64">
        <v>37528</v>
      </c>
      <c r="U400" s="62"/>
      <c r="V400" s="66"/>
      <c r="W400" s="64">
        <v>37528</v>
      </c>
      <c r="X400" s="66" t="s">
        <v>14</v>
      </c>
      <c r="Y400" s="54" t="str">
        <f>IF($X400="","",VLOOKUP($X400,Variable!$AC$3:$AH$100,2,0))</f>
        <v>-</v>
      </c>
      <c r="Z400" s="54" t="str">
        <f>IF($X400="","",VLOOKUP($X400,Variable!$AC$3:$AH$100,3,0))</f>
        <v>-</v>
      </c>
      <c r="AA400" s="54" t="str">
        <f>IF($X400="","",VLOOKUP($X400,Variable!$AC$3:$AH$100,4,0))</f>
        <v>-</v>
      </c>
      <c r="AB400" s="54" t="str">
        <f>IF($X400="","",VLOOKUP($X400,Variable!$AC$3:$AH$100,5,0))</f>
        <v>-</v>
      </c>
      <c r="AC400" s="54" t="str">
        <f>IF($X400="","",VLOOKUP($X400,Variable!$AC$3:$AH$100,6,0))</f>
        <v>-</v>
      </c>
      <c r="AD400" s="109" t="s">
        <v>42</v>
      </c>
      <c r="AE400" s="54" t="str">
        <f t="shared" si="90"/>
        <v>กสป-ค.</v>
      </c>
      <c r="AF400" s="54" t="str">
        <f t="shared" si="91"/>
        <v>-</v>
      </c>
      <c r="AG400" s="54" t="str">
        <f t="shared" si="92"/>
        <v>กสป-ค.</v>
      </c>
      <c r="AH400" s="54" t="str">
        <f t="shared" si="93"/>
        <v>-</v>
      </c>
      <c r="AI400" s="54" t="str">
        <f t="shared" si="94"/>
        <v>อปฟ.</v>
      </c>
      <c r="AJ400" s="66" t="s">
        <v>42</v>
      </c>
      <c r="AK400" s="54" t="str">
        <f t="shared" si="95"/>
        <v>กสป-ค.</v>
      </c>
      <c r="AL400" s="54" t="str">
        <f t="shared" si="96"/>
        <v>-</v>
      </c>
      <c r="AM400" s="54" t="str">
        <f t="shared" si="97"/>
        <v>กสป-ค.</v>
      </c>
      <c r="AN400" s="54" t="str">
        <f t="shared" si="98"/>
        <v>-</v>
      </c>
      <c r="AO400" s="54" t="str">
        <f t="shared" si="99"/>
        <v>อปฟ.</v>
      </c>
      <c r="AP400" s="67"/>
      <c r="AQ400" s="68">
        <f t="shared" ca="1" si="100"/>
        <v>10.693150684931506</v>
      </c>
      <c r="AR400" s="64"/>
      <c r="AS400" s="75"/>
      <c r="AT400" s="64"/>
      <c r="AY400" s="71"/>
      <c r="BC400" s="72"/>
      <c r="BD400" s="72"/>
      <c r="BE400" s="72"/>
      <c r="BL400" s="51"/>
      <c r="BM400" s="51"/>
      <c r="BY400" s="10"/>
      <c r="CB400" s="73"/>
      <c r="CC400" s="10"/>
      <c r="CE400" s="10"/>
      <c r="CF400" s="10"/>
      <c r="CK400" s="74" t="s">
        <v>1570</v>
      </c>
      <c r="CQ400" s="71"/>
    </row>
    <row r="401" spans="2:95" s="70" customFormat="1" ht="24" customHeight="1">
      <c r="B401" s="54">
        <v>395</v>
      </c>
      <c r="C401" s="55" t="s">
        <v>19</v>
      </c>
      <c r="D401" s="56" t="s">
        <v>1276</v>
      </c>
      <c r="E401" s="56" t="s">
        <v>1358</v>
      </c>
      <c r="F401" s="57" t="str">
        <f t="shared" si="101"/>
        <v>ECT - CT1000-00004</v>
      </c>
      <c r="G401" s="58" t="s">
        <v>1359</v>
      </c>
      <c r="H401" s="57" t="s">
        <v>1364</v>
      </c>
      <c r="I401" s="57" t="s">
        <v>279</v>
      </c>
      <c r="J401" s="57" t="s">
        <v>1361</v>
      </c>
      <c r="K401" s="59" t="s">
        <v>1281</v>
      </c>
      <c r="L401" s="60"/>
      <c r="M401" s="61"/>
      <c r="N401" s="62"/>
      <c r="O401" s="62"/>
      <c r="P401" s="63"/>
      <c r="Q401" s="64"/>
      <c r="R401" s="63"/>
      <c r="S401" s="62"/>
      <c r="T401" s="64">
        <v>37528</v>
      </c>
      <c r="U401" s="62"/>
      <c r="V401" s="66"/>
      <c r="W401" s="64">
        <v>37528</v>
      </c>
      <c r="X401" s="66" t="s">
        <v>14</v>
      </c>
      <c r="Y401" s="54" t="str">
        <f>IF($X401="","",VLOOKUP($X401,Variable!$AC$3:$AH$100,2,0))</f>
        <v>-</v>
      </c>
      <c r="Z401" s="54" t="str">
        <f>IF($X401="","",VLOOKUP($X401,Variable!$AC$3:$AH$100,3,0))</f>
        <v>-</v>
      </c>
      <c r="AA401" s="54" t="str">
        <f>IF($X401="","",VLOOKUP($X401,Variable!$AC$3:$AH$100,4,0))</f>
        <v>-</v>
      </c>
      <c r="AB401" s="54" t="str">
        <f>IF($X401="","",VLOOKUP($X401,Variable!$AC$3:$AH$100,5,0))</f>
        <v>-</v>
      </c>
      <c r="AC401" s="54" t="str">
        <f>IF($X401="","",VLOOKUP($X401,Variable!$AC$3:$AH$100,6,0))</f>
        <v>-</v>
      </c>
      <c r="AD401" s="109" t="s">
        <v>42</v>
      </c>
      <c r="AE401" s="54" t="str">
        <f t="shared" ref="AE401:AE464" si="102">IF($AD401="","",VLOOKUP($AD401,VLUP_NAME,2,0))</f>
        <v>กสป-ค.</v>
      </c>
      <c r="AF401" s="54" t="str">
        <f t="shared" ref="AF401:AF464" si="103">IF($AD401="","",VLOOKUP($AD401,VLUP_NAME,3,0))</f>
        <v>-</v>
      </c>
      <c r="AG401" s="54" t="str">
        <f t="shared" ref="AG401:AG464" si="104">IF($AD401="","",VLOOKUP($AD401,VLUP_NAME,4,0))</f>
        <v>กสป-ค.</v>
      </c>
      <c r="AH401" s="54" t="str">
        <f t="shared" ref="AH401:AH464" si="105">IF($AD401="","",VLOOKUP($AD401,VLUP_NAME,5,0))</f>
        <v>-</v>
      </c>
      <c r="AI401" s="54" t="str">
        <f t="shared" ref="AI401:AI464" si="106">IF($AD401="","",VLOOKUP($AD401,VLUP_NAME,6,0))</f>
        <v>อปฟ.</v>
      </c>
      <c r="AJ401" s="66" t="s">
        <v>42</v>
      </c>
      <c r="AK401" s="54" t="str">
        <f t="shared" ref="AK401:AK464" si="107">IF($AJ401="","",VLOOKUP($AJ401,VLUP_NAME,2,0))</f>
        <v>กสป-ค.</v>
      </c>
      <c r="AL401" s="54" t="str">
        <f t="shared" ref="AL401:AL464" si="108">IF($AJ401="","",VLOOKUP($AJ401,VLUP_NAME,3,0))</f>
        <v>-</v>
      </c>
      <c r="AM401" s="54" t="str">
        <f t="shared" ref="AM401:AM464" si="109">IF($AJ401="","",VLOOKUP($AJ401,VLUP_NAME,4,0))</f>
        <v>กสป-ค.</v>
      </c>
      <c r="AN401" s="54" t="str">
        <f t="shared" ref="AN401:AN464" si="110">IF($AJ401="","",VLOOKUP($AJ401,VLUP_NAME,5,0))</f>
        <v>-</v>
      </c>
      <c r="AO401" s="54" t="str">
        <f t="shared" ref="AO401:AO464" si="111">IF($AJ401="","",VLOOKUP($AJ401,VLUP_NAME,6,0))</f>
        <v>อปฟ.</v>
      </c>
      <c r="AP401" s="67"/>
      <c r="AQ401" s="68">
        <f t="shared" ca="1" si="100"/>
        <v>10.693150684931506</v>
      </c>
      <c r="AR401" s="64"/>
      <c r="AS401" s="75"/>
      <c r="AT401" s="64"/>
      <c r="AY401" s="71"/>
      <c r="BC401" s="72"/>
      <c r="BD401" s="72"/>
      <c r="BE401" s="72"/>
      <c r="BL401" s="51"/>
      <c r="BM401" s="51"/>
      <c r="CB401" s="73"/>
      <c r="CC401" s="10"/>
      <c r="CE401" s="10"/>
      <c r="CF401" s="10"/>
      <c r="CK401" s="74" t="s">
        <v>1571</v>
      </c>
      <c r="CQ401" s="71"/>
    </row>
    <row r="402" spans="2:95" s="70" customFormat="1" ht="24" customHeight="1">
      <c r="B402" s="54">
        <v>396</v>
      </c>
      <c r="C402" s="55" t="s">
        <v>19</v>
      </c>
      <c r="D402" s="56" t="s">
        <v>1276</v>
      </c>
      <c r="E402" s="56" t="s">
        <v>1358</v>
      </c>
      <c r="F402" s="57" t="str">
        <f t="shared" si="101"/>
        <v>ECT - CT1000-00005</v>
      </c>
      <c r="G402" s="58" t="s">
        <v>1359</v>
      </c>
      <c r="H402" s="57" t="s">
        <v>1365</v>
      </c>
      <c r="I402" s="57" t="s">
        <v>279</v>
      </c>
      <c r="J402" s="57" t="s">
        <v>1361</v>
      </c>
      <c r="K402" s="59" t="s">
        <v>1281</v>
      </c>
      <c r="L402" s="60"/>
      <c r="M402" s="61"/>
      <c r="N402" s="62"/>
      <c r="O402" s="62"/>
      <c r="P402" s="63"/>
      <c r="Q402" s="64"/>
      <c r="R402" s="63"/>
      <c r="S402" s="62"/>
      <c r="T402" s="64">
        <v>37528</v>
      </c>
      <c r="U402" s="62"/>
      <c r="V402" s="66"/>
      <c r="W402" s="64">
        <v>37528</v>
      </c>
      <c r="X402" s="66" t="s">
        <v>14</v>
      </c>
      <c r="Y402" s="54" t="str">
        <f>IF($X402="","",VLOOKUP($X402,Variable!$AC$3:$AH$100,2,0))</f>
        <v>-</v>
      </c>
      <c r="Z402" s="54" t="str">
        <f>IF($X402="","",VLOOKUP($X402,Variable!$AC$3:$AH$100,3,0))</f>
        <v>-</v>
      </c>
      <c r="AA402" s="54" t="str">
        <f>IF($X402="","",VLOOKUP($X402,Variable!$AC$3:$AH$100,4,0))</f>
        <v>-</v>
      </c>
      <c r="AB402" s="54" t="str">
        <f>IF($X402="","",VLOOKUP($X402,Variable!$AC$3:$AH$100,5,0))</f>
        <v>-</v>
      </c>
      <c r="AC402" s="54" t="str">
        <f>IF($X402="","",VLOOKUP($X402,Variable!$AC$3:$AH$100,6,0))</f>
        <v>-</v>
      </c>
      <c r="AD402" s="109" t="s">
        <v>42</v>
      </c>
      <c r="AE402" s="54" t="str">
        <f t="shared" si="102"/>
        <v>กสป-ค.</v>
      </c>
      <c r="AF402" s="54" t="str">
        <f t="shared" si="103"/>
        <v>-</v>
      </c>
      <c r="AG402" s="54" t="str">
        <f t="shared" si="104"/>
        <v>กสป-ค.</v>
      </c>
      <c r="AH402" s="54" t="str">
        <f t="shared" si="105"/>
        <v>-</v>
      </c>
      <c r="AI402" s="54" t="str">
        <f t="shared" si="106"/>
        <v>อปฟ.</v>
      </c>
      <c r="AJ402" s="66" t="s">
        <v>42</v>
      </c>
      <c r="AK402" s="54" t="str">
        <f t="shared" si="107"/>
        <v>กสป-ค.</v>
      </c>
      <c r="AL402" s="54" t="str">
        <f t="shared" si="108"/>
        <v>-</v>
      </c>
      <c r="AM402" s="54" t="str">
        <f t="shared" si="109"/>
        <v>กสป-ค.</v>
      </c>
      <c r="AN402" s="54" t="str">
        <f t="shared" si="110"/>
        <v>-</v>
      </c>
      <c r="AO402" s="54" t="str">
        <f t="shared" si="111"/>
        <v>อปฟ.</v>
      </c>
      <c r="AP402" s="67"/>
      <c r="AQ402" s="68">
        <f t="shared" ca="1" si="100"/>
        <v>10.693150684931506</v>
      </c>
      <c r="AR402" s="64"/>
      <c r="AS402" s="75"/>
      <c r="AT402" s="64"/>
      <c r="AY402" s="71"/>
      <c r="BC402" s="72"/>
      <c r="BD402" s="72"/>
      <c r="BE402" s="72"/>
      <c r="BL402" s="51"/>
      <c r="BM402" s="51"/>
      <c r="BY402" s="10"/>
      <c r="CB402" s="73"/>
      <c r="CC402" s="10"/>
      <c r="CE402" s="10"/>
      <c r="CF402" s="10"/>
      <c r="CK402" s="74" t="s">
        <v>1521</v>
      </c>
      <c r="CQ402" s="71"/>
    </row>
    <row r="403" spans="2:95" s="70" customFormat="1" ht="24" customHeight="1">
      <c r="B403" s="54">
        <v>397</v>
      </c>
      <c r="C403" s="55" t="s">
        <v>19</v>
      </c>
      <c r="D403" s="56" t="s">
        <v>1276</v>
      </c>
      <c r="E403" s="56" t="s">
        <v>1358</v>
      </c>
      <c r="F403" s="57" t="str">
        <f t="shared" si="101"/>
        <v>ECT - CT1000-00006</v>
      </c>
      <c r="G403" s="58" t="s">
        <v>1359</v>
      </c>
      <c r="H403" s="57" t="s">
        <v>1366</v>
      </c>
      <c r="I403" s="57" t="s">
        <v>279</v>
      </c>
      <c r="J403" s="57" t="s">
        <v>1361</v>
      </c>
      <c r="K403" s="59" t="s">
        <v>1281</v>
      </c>
      <c r="L403" s="60"/>
      <c r="M403" s="61"/>
      <c r="N403" s="62"/>
      <c r="O403" s="62"/>
      <c r="P403" s="63"/>
      <c r="Q403" s="64"/>
      <c r="R403" s="63"/>
      <c r="S403" s="62"/>
      <c r="T403" s="64">
        <v>37528</v>
      </c>
      <c r="U403" s="62"/>
      <c r="V403" s="66"/>
      <c r="W403" s="64">
        <v>37528</v>
      </c>
      <c r="X403" s="66" t="s">
        <v>14</v>
      </c>
      <c r="Y403" s="54" t="str">
        <f>IF($X403="","",VLOOKUP($X403,Variable!$AC$3:$AH$100,2,0))</f>
        <v>-</v>
      </c>
      <c r="Z403" s="54" t="str">
        <f>IF($X403="","",VLOOKUP($X403,Variable!$AC$3:$AH$100,3,0))</f>
        <v>-</v>
      </c>
      <c r="AA403" s="54" t="str">
        <f>IF($X403="","",VLOOKUP($X403,Variable!$AC$3:$AH$100,4,0))</f>
        <v>-</v>
      </c>
      <c r="AB403" s="54" t="str">
        <f>IF($X403="","",VLOOKUP($X403,Variable!$AC$3:$AH$100,5,0))</f>
        <v>-</v>
      </c>
      <c r="AC403" s="54" t="str">
        <f>IF($X403="","",VLOOKUP($X403,Variable!$AC$3:$AH$100,6,0))</f>
        <v>-</v>
      </c>
      <c r="AD403" s="109" t="s">
        <v>42</v>
      </c>
      <c r="AE403" s="54" t="str">
        <f t="shared" si="102"/>
        <v>กสป-ค.</v>
      </c>
      <c r="AF403" s="54" t="str">
        <f t="shared" si="103"/>
        <v>-</v>
      </c>
      <c r="AG403" s="54" t="str">
        <f t="shared" si="104"/>
        <v>กสป-ค.</v>
      </c>
      <c r="AH403" s="54" t="str">
        <f t="shared" si="105"/>
        <v>-</v>
      </c>
      <c r="AI403" s="54" t="str">
        <f t="shared" si="106"/>
        <v>อปฟ.</v>
      </c>
      <c r="AJ403" s="66" t="s">
        <v>42</v>
      </c>
      <c r="AK403" s="54" t="str">
        <f t="shared" si="107"/>
        <v>กสป-ค.</v>
      </c>
      <c r="AL403" s="54" t="str">
        <f t="shared" si="108"/>
        <v>-</v>
      </c>
      <c r="AM403" s="54" t="str">
        <f t="shared" si="109"/>
        <v>กสป-ค.</v>
      </c>
      <c r="AN403" s="54" t="str">
        <f t="shared" si="110"/>
        <v>-</v>
      </c>
      <c r="AO403" s="54" t="str">
        <f t="shared" si="111"/>
        <v>อปฟ.</v>
      </c>
      <c r="AP403" s="67"/>
      <c r="AQ403" s="68">
        <f t="shared" ca="1" si="100"/>
        <v>10.693150684931506</v>
      </c>
      <c r="AR403" s="64"/>
      <c r="AS403" s="75"/>
      <c r="AT403" s="64"/>
      <c r="AY403" s="71"/>
      <c r="BC403" s="72"/>
      <c r="BD403" s="72"/>
      <c r="BE403" s="72"/>
      <c r="BL403" s="51"/>
      <c r="BM403" s="51"/>
      <c r="CA403" s="15"/>
      <c r="CB403" s="73"/>
      <c r="CC403" s="10"/>
      <c r="CE403" s="10"/>
      <c r="CF403" s="10"/>
      <c r="CK403" s="74" t="s">
        <v>1520</v>
      </c>
      <c r="CQ403" s="71"/>
    </row>
    <row r="404" spans="2:95" s="70" customFormat="1" ht="24" customHeight="1">
      <c r="B404" s="54">
        <v>398</v>
      </c>
      <c r="C404" s="55" t="s">
        <v>19</v>
      </c>
      <c r="D404" s="56" t="s">
        <v>1276</v>
      </c>
      <c r="E404" s="56" t="s">
        <v>1358</v>
      </c>
      <c r="F404" s="57" t="str">
        <f t="shared" si="101"/>
        <v>ECT - CT1000-00007</v>
      </c>
      <c r="G404" s="58" t="s">
        <v>1359</v>
      </c>
      <c r="H404" s="57" t="s">
        <v>1367</v>
      </c>
      <c r="I404" s="57" t="s">
        <v>279</v>
      </c>
      <c r="J404" s="57" t="s">
        <v>1361</v>
      </c>
      <c r="K404" s="59" t="s">
        <v>1281</v>
      </c>
      <c r="L404" s="60"/>
      <c r="M404" s="61"/>
      <c r="N404" s="62"/>
      <c r="O404" s="62"/>
      <c r="P404" s="63"/>
      <c r="Q404" s="64"/>
      <c r="R404" s="63"/>
      <c r="S404" s="62"/>
      <c r="T404" s="64">
        <v>37528</v>
      </c>
      <c r="U404" s="62"/>
      <c r="V404" s="66"/>
      <c r="W404" s="64">
        <v>37528</v>
      </c>
      <c r="X404" s="66" t="s">
        <v>14</v>
      </c>
      <c r="Y404" s="54" t="str">
        <f>IF($X404="","",VLOOKUP($X404,Variable!$AC$3:$AH$100,2,0))</f>
        <v>-</v>
      </c>
      <c r="Z404" s="54" t="str">
        <f>IF($X404="","",VLOOKUP($X404,Variable!$AC$3:$AH$100,3,0))</f>
        <v>-</v>
      </c>
      <c r="AA404" s="54" t="str">
        <f>IF($X404="","",VLOOKUP($X404,Variable!$AC$3:$AH$100,4,0))</f>
        <v>-</v>
      </c>
      <c r="AB404" s="54" t="str">
        <f>IF($X404="","",VLOOKUP($X404,Variable!$AC$3:$AH$100,5,0))</f>
        <v>-</v>
      </c>
      <c r="AC404" s="54" t="str">
        <f>IF($X404="","",VLOOKUP($X404,Variable!$AC$3:$AH$100,6,0))</f>
        <v>-</v>
      </c>
      <c r="AD404" s="109" t="s">
        <v>42</v>
      </c>
      <c r="AE404" s="54" t="str">
        <f t="shared" si="102"/>
        <v>กสป-ค.</v>
      </c>
      <c r="AF404" s="54" t="str">
        <f t="shared" si="103"/>
        <v>-</v>
      </c>
      <c r="AG404" s="54" t="str">
        <f t="shared" si="104"/>
        <v>กสป-ค.</v>
      </c>
      <c r="AH404" s="54" t="str">
        <f t="shared" si="105"/>
        <v>-</v>
      </c>
      <c r="AI404" s="54" t="str">
        <f t="shared" si="106"/>
        <v>อปฟ.</v>
      </c>
      <c r="AJ404" s="66" t="s">
        <v>42</v>
      </c>
      <c r="AK404" s="54" t="str">
        <f t="shared" si="107"/>
        <v>กสป-ค.</v>
      </c>
      <c r="AL404" s="54" t="str">
        <f t="shared" si="108"/>
        <v>-</v>
      </c>
      <c r="AM404" s="54" t="str">
        <f t="shared" si="109"/>
        <v>กสป-ค.</v>
      </c>
      <c r="AN404" s="54" t="str">
        <f t="shared" si="110"/>
        <v>-</v>
      </c>
      <c r="AO404" s="54" t="str">
        <f t="shared" si="111"/>
        <v>อปฟ.</v>
      </c>
      <c r="AP404" s="67"/>
      <c r="AQ404" s="68">
        <f t="shared" ca="1" si="100"/>
        <v>10.693150684931506</v>
      </c>
      <c r="AR404" s="64"/>
      <c r="AS404" s="75"/>
      <c r="AT404" s="64"/>
      <c r="AY404" s="71"/>
      <c r="BC404" s="72"/>
      <c r="BD404" s="72"/>
      <c r="BE404" s="72"/>
      <c r="BL404" s="51"/>
      <c r="BM404" s="51"/>
      <c r="BY404" s="10"/>
      <c r="CB404" s="73"/>
      <c r="CC404" s="10"/>
      <c r="CE404" s="10"/>
      <c r="CF404" s="10"/>
      <c r="CK404" s="74" t="s">
        <v>1519</v>
      </c>
      <c r="CQ404" s="71"/>
    </row>
    <row r="405" spans="2:95" s="70" customFormat="1" ht="24" customHeight="1">
      <c r="B405" s="54">
        <v>399</v>
      </c>
      <c r="C405" s="55" t="s">
        <v>19</v>
      </c>
      <c r="D405" s="56" t="s">
        <v>1276</v>
      </c>
      <c r="E405" s="56" t="s">
        <v>1358</v>
      </c>
      <c r="F405" s="57" t="str">
        <f t="shared" si="101"/>
        <v>ECT - CT1000-00008</v>
      </c>
      <c r="G405" s="58" t="s">
        <v>1359</v>
      </c>
      <c r="H405" s="57" t="s">
        <v>1368</v>
      </c>
      <c r="I405" s="57" t="s">
        <v>279</v>
      </c>
      <c r="J405" s="57" t="s">
        <v>1361</v>
      </c>
      <c r="K405" s="59" t="s">
        <v>1281</v>
      </c>
      <c r="L405" s="60"/>
      <c r="M405" s="61"/>
      <c r="N405" s="62"/>
      <c r="O405" s="62"/>
      <c r="P405" s="63"/>
      <c r="Q405" s="64"/>
      <c r="R405" s="63"/>
      <c r="S405" s="62"/>
      <c r="T405" s="64">
        <v>37528</v>
      </c>
      <c r="U405" s="62"/>
      <c r="V405" s="66"/>
      <c r="W405" s="64">
        <v>37528</v>
      </c>
      <c r="X405" s="66" t="s">
        <v>14</v>
      </c>
      <c r="Y405" s="54" t="str">
        <f>IF($X405="","",VLOOKUP($X405,Variable!$AC$3:$AH$100,2,0))</f>
        <v>-</v>
      </c>
      <c r="Z405" s="54" t="str">
        <f>IF($X405="","",VLOOKUP($X405,Variable!$AC$3:$AH$100,3,0))</f>
        <v>-</v>
      </c>
      <c r="AA405" s="54" t="str">
        <f>IF($X405="","",VLOOKUP($X405,Variable!$AC$3:$AH$100,4,0))</f>
        <v>-</v>
      </c>
      <c r="AB405" s="54" t="str">
        <f>IF($X405="","",VLOOKUP($X405,Variable!$AC$3:$AH$100,5,0))</f>
        <v>-</v>
      </c>
      <c r="AC405" s="54" t="str">
        <f>IF($X405="","",VLOOKUP($X405,Variable!$AC$3:$AH$100,6,0))</f>
        <v>-</v>
      </c>
      <c r="AD405" s="109" t="s">
        <v>42</v>
      </c>
      <c r="AE405" s="54" t="str">
        <f t="shared" si="102"/>
        <v>กสป-ค.</v>
      </c>
      <c r="AF405" s="54" t="str">
        <f t="shared" si="103"/>
        <v>-</v>
      </c>
      <c r="AG405" s="54" t="str">
        <f t="shared" si="104"/>
        <v>กสป-ค.</v>
      </c>
      <c r="AH405" s="54" t="str">
        <f t="shared" si="105"/>
        <v>-</v>
      </c>
      <c r="AI405" s="54" t="str">
        <f t="shared" si="106"/>
        <v>อปฟ.</v>
      </c>
      <c r="AJ405" s="66" t="s">
        <v>42</v>
      </c>
      <c r="AK405" s="54" t="str">
        <f t="shared" si="107"/>
        <v>กสป-ค.</v>
      </c>
      <c r="AL405" s="54" t="str">
        <f t="shared" si="108"/>
        <v>-</v>
      </c>
      <c r="AM405" s="54" t="str">
        <f t="shared" si="109"/>
        <v>กสป-ค.</v>
      </c>
      <c r="AN405" s="54" t="str">
        <f t="shared" si="110"/>
        <v>-</v>
      </c>
      <c r="AO405" s="54" t="str">
        <f t="shared" si="111"/>
        <v>อปฟ.</v>
      </c>
      <c r="AP405" s="67"/>
      <c r="AQ405" s="68">
        <f t="shared" ca="1" si="100"/>
        <v>10.693150684931506</v>
      </c>
      <c r="AR405" s="64"/>
      <c r="AS405" s="75"/>
      <c r="AT405" s="64"/>
      <c r="AY405" s="71"/>
      <c r="BC405" s="72"/>
      <c r="BD405" s="72"/>
      <c r="BE405" s="72"/>
      <c r="BL405" s="51"/>
      <c r="BM405" s="51"/>
      <c r="BY405" s="10"/>
      <c r="CB405" s="73"/>
      <c r="CC405" s="10"/>
      <c r="CE405" s="10"/>
      <c r="CF405" s="10"/>
      <c r="CK405" s="74" t="s">
        <v>1517</v>
      </c>
      <c r="CQ405" s="71"/>
    </row>
    <row r="406" spans="2:95" s="70" customFormat="1" ht="24" customHeight="1">
      <c r="B406" s="54">
        <v>400</v>
      </c>
      <c r="C406" s="55" t="s">
        <v>19</v>
      </c>
      <c r="D406" s="56" t="s">
        <v>1276</v>
      </c>
      <c r="E406" s="56" t="s">
        <v>1358</v>
      </c>
      <c r="F406" s="57" t="str">
        <f t="shared" si="101"/>
        <v>ECT - CT1000-00009</v>
      </c>
      <c r="G406" s="58" t="s">
        <v>1359</v>
      </c>
      <c r="H406" s="57" t="s">
        <v>1369</v>
      </c>
      <c r="I406" s="57" t="s">
        <v>279</v>
      </c>
      <c r="J406" s="57" t="s">
        <v>1361</v>
      </c>
      <c r="K406" s="59" t="s">
        <v>1281</v>
      </c>
      <c r="L406" s="60"/>
      <c r="M406" s="61"/>
      <c r="N406" s="62"/>
      <c r="O406" s="62"/>
      <c r="P406" s="63"/>
      <c r="Q406" s="64"/>
      <c r="R406" s="63"/>
      <c r="S406" s="62"/>
      <c r="T406" s="64">
        <v>37528</v>
      </c>
      <c r="U406" s="62"/>
      <c r="V406" s="66"/>
      <c r="W406" s="64">
        <v>37528</v>
      </c>
      <c r="X406" s="66" t="s">
        <v>14</v>
      </c>
      <c r="Y406" s="54" t="str">
        <f>IF($X406="","",VLOOKUP($X406,Variable!$AC$3:$AH$100,2,0))</f>
        <v>-</v>
      </c>
      <c r="Z406" s="54" t="str">
        <f>IF($X406="","",VLOOKUP($X406,Variable!$AC$3:$AH$100,3,0))</f>
        <v>-</v>
      </c>
      <c r="AA406" s="54" t="str">
        <f>IF($X406="","",VLOOKUP($X406,Variable!$AC$3:$AH$100,4,0))</f>
        <v>-</v>
      </c>
      <c r="AB406" s="54" t="str">
        <f>IF($X406="","",VLOOKUP($X406,Variable!$AC$3:$AH$100,5,0))</f>
        <v>-</v>
      </c>
      <c r="AC406" s="54" t="str">
        <f>IF($X406="","",VLOOKUP($X406,Variable!$AC$3:$AH$100,6,0))</f>
        <v>-</v>
      </c>
      <c r="AD406" s="109" t="s">
        <v>42</v>
      </c>
      <c r="AE406" s="54" t="str">
        <f t="shared" si="102"/>
        <v>กสป-ค.</v>
      </c>
      <c r="AF406" s="54" t="str">
        <f t="shared" si="103"/>
        <v>-</v>
      </c>
      <c r="AG406" s="54" t="str">
        <f t="shared" si="104"/>
        <v>กสป-ค.</v>
      </c>
      <c r="AH406" s="54" t="str">
        <f t="shared" si="105"/>
        <v>-</v>
      </c>
      <c r="AI406" s="54" t="str">
        <f t="shared" si="106"/>
        <v>อปฟ.</v>
      </c>
      <c r="AJ406" s="66" t="s">
        <v>42</v>
      </c>
      <c r="AK406" s="54" t="str">
        <f t="shared" si="107"/>
        <v>กสป-ค.</v>
      </c>
      <c r="AL406" s="54" t="str">
        <f t="shared" si="108"/>
        <v>-</v>
      </c>
      <c r="AM406" s="54" t="str">
        <f t="shared" si="109"/>
        <v>กสป-ค.</v>
      </c>
      <c r="AN406" s="54" t="str">
        <f t="shared" si="110"/>
        <v>-</v>
      </c>
      <c r="AO406" s="54" t="str">
        <f t="shared" si="111"/>
        <v>อปฟ.</v>
      </c>
      <c r="AP406" s="67"/>
      <c r="AQ406" s="68">
        <f t="shared" ca="1" si="100"/>
        <v>10.693150684931506</v>
      </c>
      <c r="AR406" s="64"/>
      <c r="AS406" s="75"/>
      <c r="AT406" s="64"/>
      <c r="AY406" s="71"/>
      <c r="BC406" s="72"/>
      <c r="BD406" s="72"/>
      <c r="BE406" s="72"/>
      <c r="BL406" s="51"/>
      <c r="BM406" s="51"/>
      <c r="BY406" s="10"/>
      <c r="CB406" s="73"/>
      <c r="CC406" s="10"/>
      <c r="CE406" s="10"/>
      <c r="CF406" s="10"/>
      <c r="CK406" s="74" t="s">
        <v>1518</v>
      </c>
      <c r="CQ406" s="71"/>
    </row>
    <row r="407" spans="2:95" s="70" customFormat="1" ht="24" customHeight="1">
      <c r="B407" s="54">
        <v>401</v>
      </c>
      <c r="C407" s="55" t="s">
        <v>19</v>
      </c>
      <c r="D407" s="56" t="s">
        <v>1276</v>
      </c>
      <c r="E407" s="56" t="s">
        <v>1358</v>
      </c>
      <c r="F407" s="57" t="str">
        <f t="shared" si="101"/>
        <v>ECT - CT1000-00010</v>
      </c>
      <c r="G407" s="58" t="s">
        <v>1359</v>
      </c>
      <c r="H407" s="57" t="s">
        <v>1370</v>
      </c>
      <c r="I407" s="57" t="s">
        <v>279</v>
      </c>
      <c r="J407" s="57" t="s">
        <v>1361</v>
      </c>
      <c r="K407" s="59" t="s">
        <v>1281</v>
      </c>
      <c r="L407" s="60"/>
      <c r="M407" s="61"/>
      <c r="N407" s="62"/>
      <c r="O407" s="62"/>
      <c r="P407" s="63"/>
      <c r="Q407" s="64"/>
      <c r="R407" s="63"/>
      <c r="S407" s="62"/>
      <c r="T407" s="64">
        <v>37528</v>
      </c>
      <c r="U407" s="62"/>
      <c r="V407" s="66"/>
      <c r="W407" s="64">
        <v>37528</v>
      </c>
      <c r="X407" s="66" t="s">
        <v>14</v>
      </c>
      <c r="Y407" s="54" t="str">
        <f>IF($X407="","",VLOOKUP($X407,Variable!$AC$3:$AH$100,2,0))</f>
        <v>-</v>
      </c>
      <c r="Z407" s="54" t="str">
        <f>IF($X407="","",VLOOKUP($X407,Variable!$AC$3:$AH$100,3,0))</f>
        <v>-</v>
      </c>
      <c r="AA407" s="54" t="str">
        <f>IF($X407="","",VLOOKUP($X407,Variable!$AC$3:$AH$100,4,0))</f>
        <v>-</v>
      </c>
      <c r="AB407" s="54" t="str">
        <f>IF($X407="","",VLOOKUP($X407,Variable!$AC$3:$AH$100,5,0))</f>
        <v>-</v>
      </c>
      <c r="AC407" s="54" t="str">
        <f>IF($X407="","",VLOOKUP($X407,Variable!$AC$3:$AH$100,6,0))</f>
        <v>-</v>
      </c>
      <c r="AD407" s="109" t="s">
        <v>42</v>
      </c>
      <c r="AE407" s="54" t="str">
        <f t="shared" si="102"/>
        <v>กสป-ค.</v>
      </c>
      <c r="AF407" s="54" t="str">
        <f t="shared" si="103"/>
        <v>-</v>
      </c>
      <c r="AG407" s="54" t="str">
        <f t="shared" si="104"/>
        <v>กสป-ค.</v>
      </c>
      <c r="AH407" s="54" t="str">
        <f t="shared" si="105"/>
        <v>-</v>
      </c>
      <c r="AI407" s="54" t="str">
        <f t="shared" si="106"/>
        <v>อปฟ.</v>
      </c>
      <c r="AJ407" s="66" t="s">
        <v>42</v>
      </c>
      <c r="AK407" s="54" t="str">
        <f t="shared" si="107"/>
        <v>กสป-ค.</v>
      </c>
      <c r="AL407" s="54" t="str">
        <f t="shared" si="108"/>
        <v>-</v>
      </c>
      <c r="AM407" s="54" t="str">
        <f t="shared" si="109"/>
        <v>กสป-ค.</v>
      </c>
      <c r="AN407" s="54" t="str">
        <f t="shared" si="110"/>
        <v>-</v>
      </c>
      <c r="AO407" s="54" t="str">
        <f t="shared" si="111"/>
        <v>อปฟ.</v>
      </c>
      <c r="AP407" s="67"/>
      <c r="AQ407" s="68">
        <f t="shared" ca="1" si="100"/>
        <v>10.693150684931506</v>
      </c>
      <c r="AR407" s="64"/>
      <c r="AS407" s="75"/>
      <c r="AT407" s="64"/>
      <c r="AY407" s="71"/>
      <c r="BC407" s="72"/>
      <c r="BD407" s="72"/>
      <c r="BE407" s="72"/>
      <c r="BL407" s="51"/>
      <c r="BM407" s="51"/>
      <c r="BY407" s="10"/>
      <c r="CB407" s="73"/>
      <c r="CC407" s="10"/>
      <c r="CE407" s="10"/>
      <c r="CF407" s="10"/>
      <c r="CK407" s="74" t="s">
        <v>1504</v>
      </c>
      <c r="CQ407" s="71"/>
    </row>
    <row r="408" spans="2:95" s="70" customFormat="1" ht="24" customHeight="1">
      <c r="B408" s="54">
        <v>402</v>
      </c>
      <c r="C408" s="55" t="s">
        <v>19</v>
      </c>
      <c r="D408" s="56" t="s">
        <v>1276</v>
      </c>
      <c r="E408" s="56" t="s">
        <v>1358</v>
      </c>
      <c r="F408" s="57" t="str">
        <f t="shared" si="101"/>
        <v>ECT - CT1000-00011</v>
      </c>
      <c r="G408" s="58" t="s">
        <v>1359</v>
      </c>
      <c r="H408" s="57" t="s">
        <v>1371</v>
      </c>
      <c r="I408" s="57" t="s">
        <v>279</v>
      </c>
      <c r="J408" s="57" t="s">
        <v>1361</v>
      </c>
      <c r="K408" s="59" t="s">
        <v>1281</v>
      </c>
      <c r="L408" s="60"/>
      <c r="M408" s="61"/>
      <c r="N408" s="62"/>
      <c r="O408" s="62"/>
      <c r="P408" s="63"/>
      <c r="Q408" s="64"/>
      <c r="R408" s="63"/>
      <c r="S408" s="62"/>
      <c r="T408" s="64">
        <v>37528</v>
      </c>
      <c r="U408" s="62"/>
      <c r="V408" s="66"/>
      <c r="W408" s="64">
        <v>37528</v>
      </c>
      <c r="X408" s="66" t="s">
        <v>14</v>
      </c>
      <c r="Y408" s="54" t="str">
        <f>IF($X408="","",VLOOKUP($X408,Variable!$AC$3:$AH$100,2,0))</f>
        <v>-</v>
      </c>
      <c r="Z408" s="54" t="str">
        <f>IF($X408="","",VLOOKUP($X408,Variable!$AC$3:$AH$100,3,0))</f>
        <v>-</v>
      </c>
      <c r="AA408" s="54" t="str">
        <f>IF($X408="","",VLOOKUP($X408,Variable!$AC$3:$AH$100,4,0))</f>
        <v>-</v>
      </c>
      <c r="AB408" s="54" t="str">
        <f>IF($X408="","",VLOOKUP($X408,Variable!$AC$3:$AH$100,5,0))</f>
        <v>-</v>
      </c>
      <c r="AC408" s="54" t="str">
        <f>IF($X408="","",VLOOKUP($X408,Variable!$AC$3:$AH$100,6,0))</f>
        <v>-</v>
      </c>
      <c r="AD408" s="109" t="s">
        <v>42</v>
      </c>
      <c r="AE408" s="54" t="str">
        <f t="shared" si="102"/>
        <v>กสป-ค.</v>
      </c>
      <c r="AF408" s="54" t="str">
        <f t="shared" si="103"/>
        <v>-</v>
      </c>
      <c r="AG408" s="54" t="str">
        <f t="shared" si="104"/>
        <v>กสป-ค.</v>
      </c>
      <c r="AH408" s="54" t="str">
        <f t="shared" si="105"/>
        <v>-</v>
      </c>
      <c r="AI408" s="54" t="str">
        <f t="shared" si="106"/>
        <v>อปฟ.</v>
      </c>
      <c r="AJ408" s="66" t="s">
        <v>42</v>
      </c>
      <c r="AK408" s="54" t="str">
        <f t="shared" si="107"/>
        <v>กสป-ค.</v>
      </c>
      <c r="AL408" s="54" t="str">
        <f t="shared" si="108"/>
        <v>-</v>
      </c>
      <c r="AM408" s="54" t="str">
        <f t="shared" si="109"/>
        <v>กสป-ค.</v>
      </c>
      <c r="AN408" s="54" t="str">
        <f t="shared" si="110"/>
        <v>-</v>
      </c>
      <c r="AO408" s="54" t="str">
        <f t="shared" si="111"/>
        <v>อปฟ.</v>
      </c>
      <c r="AP408" s="67"/>
      <c r="AQ408" s="68">
        <f t="shared" ca="1" si="100"/>
        <v>10.693150684931506</v>
      </c>
      <c r="AR408" s="64"/>
      <c r="AS408" s="75"/>
      <c r="AT408" s="64"/>
      <c r="AY408" s="71"/>
      <c r="BC408" s="72"/>
      <c r="BD408" s="72"/>
      <c r="BE408" s="72"/>
      <c r="BL408" s="51"/>
      <c r="BM408" s="51"/>
      <c r="BY408" s="10"/>
      <c r="CB408" s="73"/>
      <c r="CC408" s="10"/>
      <c r="CE408" s="10"/>
      <c r="CF408" s="10"/>
      <c r="CK408" s="74" t="s">
        <v>1506</v>
      </c>
      <c r="CQ408" s="71"/>
    </row>
    <row r="409" spans="2:95" s="70" customFormat="1" ht="24" customHeight="1">
      <c r="B409" s="54">
        <v>403</v>
      </c>
      <c r="C409" s="55" t="s">
        <v>19</v>
      </c>
      <c r="D409" s="56" t="s">
        <v>1276</v>
      </c>
      <c r="E409" s="56" t="s">
        <v>1358</v>
      </c>
      <c r="F409" s="57" t="str">
        <f t="shared" si="101"/>
        <v>ECT - CT1000-00012</v>
      </c>
      <c r="G409" s="58" t="s">
        <v>1359</v>
      </c>
      <c r="H409" s="57" t="s">
        <v>1372</v>
      </c>
      <c r="I409" s="57" t="s">
        <v>279</v>
      </c>
      <c r="J409" s="57" t="s">
        <v>1361</v>
      </c>
      <c r="K409" s="59" t="s">
        <v>1281</v>
      </c>
      <c r="L409" s="60"/>
      <c r="M409" s="61"/>
      <c r="N409" s="62"/>
      <c r="O409" s="62"/>
      <c r="P409" s="63"/>
      <c r="Q409" s="64"/>
      <c r="R409" s="63"/>
      <c r="S409" s="62"/>
      <c r="T409" s="64">
        <v>37528</v>
      </c>
      <c r="U409" s="62"/>
      <c r="V409" s="66"/>
      <c r="W409" s="64">
        <v>37528</v>
      </c>
      <c r="X409" s="66" t="s">
        <v>14</v>
      </c>
      <c r="Y409" s="54" t="str">
        <f>IF($X409="","",VLOOKUP($X409,Variable!$AC$3:$AH$100,2,0))</f>
        <v>-</v>
      </c>
      <c r="Z409" s="54" t="str">
        <f>IF($X409="","",VLOOKUP($X409,Variable!$AC$3:$AH$100,3,0))</f>
        <v>-</v>
      </c>
      <c r="AA409" s="54" t="str">
        <f>IF($X409="","",VLOOKUP($X409,Variable!$AC$3:$AH$100,4,0))</f>
        <v>-</v>
      </c>
      <c r="AB409" s="54" t="str">
        <f>IF($X409="","",VLOOKUP($X409,Variable!$AC$3:$AH$100,5,0))</f>
        <v>-</v>
      </c>
      <c r="AC409" s="54" t="str">
        <f>IF($X409="","",VLOOKUP($X409,Variable!$AC$3:$AH$100,6,0))</f>
        <v>-</v>
      </c>
      <c r="AD409" s="109" t="s">
        <v>42</v>
      </c>
      <c r="AE409" s="54" t="str">
        <f t="shared" si="102"/>
        <v>กสป-ค.</v>
      </c>
      <c r="AF409" s="54" t="str">
        <f t="shared" si="103"/>
        <v>-</v>
      </c>
      <c r="AG409" s="54" t="str">
        <f t="shared" si="104"/>
        <v>กสป-ค.</v>
      </c>
      <c r="AH409" s="54" t="str">
        <f t="shared" si="105"/>
        <v>-</v>
      </c>
      <c r="AI409" s="54" t="str">
        <f t="shared" si="106"/>
        <v>อปฟ.</v>
      </c>
      <c r="AJ409" s="66" t="s">
        <v>42</v>
      </c>
      <c r="AK409" s="54" t="str">
        <f t="shared" si="107"/>
        <v>กสป-ค.</v>
      </c>
      <c r="AL409" s="54" t="str">
        <f t="shared" si="108"/>
        <v>-</v>
      </c>
      <c r="AM409" s="54" t="str">
        <f t="shared" si="109"/>
        <v>กสป-ค.</v>
      </c>
      <c r="AN409" s="54" t="str">
        <f t="shared" si="110"/>
        <v>-</v>
      </c>
      <c r="AO409" s="54" t="str">
        <f t="shared" si="111"/>
        <v>อปฟ.</v>
      </c>
      <c r="AP409" s="67"/>
      <c r="AQ409" s="68">
        <f t="shared" ca="1" si="100"/>
        <v>10.693150684931506</v>
      </c>
      <c r="AR409" s="64"/>
      <c r="AS409" s="75"/>
      <c r="AT409" s="64"/>
      <c r="AY409" s="71"/>
      <c r="BC409" s="72"/>
      <c r="BD409" s="72"/>
      <c r="BE409" s="72"/>
      <c r="BL409" s="51"/>
      <c r="BM409" s="51"/>
      <c r="BY409" s="10"/>
      <c r="CB409" s="73"/>
      <c r="CC409" s="10"/>
      <c r="CE409" s="10"/>
      <c r="CF409" s="10"/>
      <c r="CK409" s="74" t="s">
        <v>1503</v>
      </c>
      <c r="CQ409" s="71"/>
    </row>
    <row r="410" spans="2:95" s="70" customFormat="1" ht="24" customHeight="1">
      <c r="B410" s="54">
        <v>404</v>
      </c>
      <c r="C410" s="55" t="s">
        <v>19</v>
      </c>
      <c r="D410" s="56" t="s">
        <v>1276</v>
      </c>
      <c r="E410" s="56" t="s">
        <v>1358</v>
      </c>
      <c r="F410" s="57" t="str">
        <f t="shared" si="101"/>
        <v>ECT - CT1000-00013</v>
      </c>
      <c r="G410" s="58" t="s">
        <v>1359</v>
      </c>
      <c r="H410" s="57" t="s">
        <v>1373</v>
      </c>
      <c r="I410" s="57" t="s">
        <v>279</v>
      </c>
      <c r="J410" s="57" t="s">
        <v>1361</v>
      </c>
      <c r="K410" s="59" t="s">
        <v>1281</v>
      </c>
      <c r="L410" s="60"/>
      <c r="M410" s="61"/>
      <c r="N410" s="62"/>
      <c r="O410" s="62"/>
      <c r="P410" s="63"/>
      <c r="Q410" s="64"/>
      <c r="R410" s="63"/>
      <c r="S410" s="62"/>
      <c r="T410" s="64">
        <v>37528</v>
      </c>
      <c r="U410" s="62"/>
      <c r="V410" s="66"/>
      <c r="W410" s="64">
        <v>37528</v>
      </c>
      <c r="X410" s="66" t="s">
        <v>14</v>
      </c>
      <c r="Y410" s="54" t="str">
        <f>IF($X410="","",VLOOKUP($X410,Variable!$AC$3:$AH$100,2,0))</f>
        <v>-</v>
      </c>
      <c r="Z410" s="54" t="str">
        <f>IF($X410="","",VLOOKUP($X410,Variable!$AC$3:$AH$100,3,0))</f>
        <v>-</v>
      </c>
      <c r="AA410" s="54" t="str">
        <f>IF($X410="","",VLOOKUP($X410,Variable!$AC$3:$AH$100,4,0))</f>
        <v>-</v>
      </c>
      <c r="AB410" s="54" t="str">
        <f>IF($X410="","",VLOOKUP($X410,Variable!$AC$3:$AH$100,5,0))</f>
        <v>-</v>
      </c>
      <c r="AC410" s="54" t="str">
        <f>IF($X410="","",VLOOKUP($X410,Variable!$AC$3:$AH$100,6,0))</f>
        <v>-</v>
      </c>
      <c r="AD410" s="109" t="s">
        <v>42</v>
      </c>
      <c r="AE410" s="54" t="str">
        <f t="shared" si="102"/>
        <v>กสป-ค.</v>
      </c>
      <c r="AF410" s="54" t="str">
        <f t="shared" si="103"/>
        <v>-</v>
      </c>
      <c r="AG410" s="54" t="str">
        <f t="shared" si="104"/>
        <v>กสป-ค.</v>
      </c>
      <c r="AH410" s="54" t="str">
        <f t="shared" si="105"/>
        <v>-</v>
      </c>
      <c r="AI410" s="54" t="str">
        <f t="shared" si="106"/>
        <v>อปฟ.</v>
      </c>
      <c r="AJ410" s="66" t="s">
        <v>42</v>
      </c>
      <c r="AK410" s="54" t="str">
        <f t="shared" si="107"/>
        <v>กสป-ค.</v>
      </c>
      <c r="AL410" s="54" t="str">
        <f t="shared" si="108"/>
        <v>-</v>
      </c>
      <c r="AM410" s="54" t="str">
        <f t="shared" si="109"/>
        <v>กสป-ค.</v>
      </c>
      <c r="AN410" s="54" t="str">
        <f t="shared" si="110"/>
        <v>-</v>
      </c>
      <c r="AO410" s="54" t="str">
        <f t="shared" si="111"/>
        <v>อปฟ.</v>
      </c>
      <c r="AP410" s="67"/>
      <c r="AQ410" s="68">
        <f t="shared" ref="AQ410:AQ473" ca="1" si="112">IF(T410=0,"ไม่มีวันที่รับพัสดุ",(TODAY()-T410)/365)</f>
        <v>10.693150684931506</v>
      </c>
      <c r="AR410" s="64"/>
      <c r="AS410" s="75"/>
      <c r="AT410" s="64"/>
      <c r="AY410" s="71"/>
      <c r="BC410" s="72"/>
      <c r="BD410" s="72"/>
      <c r="BE410" s="72"/>
      <c r="BL410" s="51"/>
      <c r="BM410" s="51"/>
      <c r="CB410" s="73"/>
      <c r="CC410" s="10"/>
      <c r="CE410" s="10"/>
      <c r="CF410" s="10"/>
      <c r="CK410" s="74" t="s">
        <v>1502</v>
      </c>
      <c r="CQ410" s="71"/>
    </row>
    <row r="411" spans="2:95" s="70" customFormat="1" ht="24" customHeight="1">
      <c r="B411" s="54">
        <v>405</v>
      </c>
      <c r="C411" s="55" t="s">
        <v>19</v>
      </c>
      <c r="D411" s="56" t="s">
        <v>1276</v>
      </c>
      <c r="E411" s="56" t="s">
        <v>1358</v>
      </c>
      <c r="F411" s="57" t="str">
        <f t="shared" si="101"/>
        <v>ECT - CT1000-00014</v>
      </c>
      <c r="G411" s="58" t="s">
        <v>1359</v>
      </c>
      <c r="H411" s="57" t="s">
        <v>1374</v>
      </c>
      <c r="I411" s="57" t="s">
        <v>279</v>
      </c>
      <c r="J411" s="57" t="s">
        <v>1361</v>
      </c>
      <c r="K411" s="59" t="s">
        <v>1281</v>
      </c>
      <c r="L411" s="60"/>
      <c r="M411" s="61"/>
      <c r="N411" s="62"/>
      <c r="O411" s="62"/>
      <c r="P411" s="63"/>
      <c r="Q411" s="64"/>
      <c r="R411" s="63"/>
      <c r="S411" s="62"/>
      <c r="T411" s="64">
        <v>37528</v>
      </c>
      <c r="U411" s="62"/>
      <c r="V411" s="66"/>
      <c r="W411" s="64">
        <v>37528</v>
      </c>
      <c r="X411" s="66" t="s">
        <v>14</v>
      </c>
      <c r="Y411" s="54" t="str">
        <f>IF($X411="","",VLOOKUP($X411,Variable!$AC$3:$AH$100,2,0))</f>
        <v>-</v>
      </c>
      <c r="Z411" s="54" t="str">
        <f>IF($X411="","",VLOOKUP($X411,Variable!$AC$3:$AH$100,3,0))</f>
        <v>-</v>
      </c>
      <c r="AA411" s="54" t="str">
        <f>IF($X411="","",VLOOKUP($X411,Variable!$AC$3:$AH$100,4,0))</f>
        <v>-</v>
      </c>
      <c r="AB411" s="54" t="str">
        <f>IF($X411="","",VLOOKUP($X411,Variable!$AC$3:$AH$100,5,0))</f>
        <v>-</v>
      </c>
      <c r="AC411" s="54" t="str">
        <f>IF($X411="","",VLOOKUP($X411,Variable!$AC$3:$AH$100,6,0))</f>
        <v>-</v>
      </c>
      <c r="AD411" s="109" t="s">
        <v>42</v>
      </c>
      <c r="AE411" s="54" t="str">
        <f t="shared" si="102"/>
        <v>กสป-ค.</v>
      </c>
      <c r="AF411" s="54" t="str">
        <f t="shared" si="103"/>
        <v>-</v>
      </c>
      <c r="AG411" s="54" t="str">
        <f t="shared" si="104"/>
        <v>กสป-ค.</v>
      </c>
      <c r="AH411" s="54" t="str">
        <f t="shared" si="105"/>
        <v>-</v>
      </c>
      <c r="AI411" s="54" t="str">
        <f t="shared" si="106"/>
        <v>อปฟ.</v>
      </c>
      <c r="AJ411" s="66" t="s">
        <v>42</v>
      </c>
      <c r="AK411" s="54" t="str">
        <f t="shared" si="107"/>
        <v>กสป-ค.</v>
      </c>
      <c r="AL411" s="54" t="str">
        <f t="shared" si="108"/>
        <v>-</v>
      </c>
      <c r="AM411" s="54" t="str">
        <f t="shared" si="109"/>
        <v>กสป-ค.</v>
      </c>
      <c r="AN411" s="54" t="str">
        <f t="shared" si="110"/>
        <v>-</v>
      </c>
      <c r="AO411" s="54" t="str">
        <f t="shared" si="111"/>
        <v>อปฟ.</v>
      </c>
      <c r="AP411" s="67"/>
      <c r="AQ411" s="68">
        <f t="shared" ca="1" si="112"/>
        <v>10.693150684931506</v>
      </c>
      <c r="AR411" s="64"/>
      <c r="AS411" s="75"/>
      <c r="AT411" s="64"/>
      <c r="AY411" s="71"/>
      <c r="BC411" s="72"/>
      <c r="BD411" s="72"/>
      <c r="BE411" s="72"/>
      <c r="BL411" s="51"/>
      <c r="BM411" s="51"/>
      <c r="BY411" s="10"/>
      <c r="CB411" s="73"/>
      <c r="CC411" s="10"/>
      <c r="CE411" s="10"/>
      <c r="CF411" s="10"/>
      <c r="CK411" s="74" t="s">
        <v>1505</v>
      </c>
      <c r="CQ411" s="71"/>
    </row>
    <row r="412" spans="2:95" s="70" customFormat="1" ht="24" customHeight="1">
      <c r="B412" s="54">
        <v>406</v>
      </c>
      <c r="C412" s="55" t="s">
        <v>19</v>
      </c>
      <c r="D412" s="56" t="s">
        <v>1276</v>
      </c>
      <c r="E412" s="56" t="s">
        <v>1358</v>
      </c>
      <c r="F412" s="57" t="str">
        <f t="shared" si="101"/>
        <v>ECT - CT1000-00015</v>
      </c>
      <c r="G412" s="58" t="s">
        <v>1359</v>
      </c>
      <c r="H412" s="57" t="s">
        <v>1375</v>
      </c>
      <c r="I412" s="57" t="s">
        <v>279</v>
      </c>
      <c r="J412" s="57" t="s">
        <v>1361</v>
      </c>
      <c r="K412" s="59" t="s">
        <v>1281</v>
      </c>
      <c r="L412" s="60"/>
      <c r="M412" s="61"/>
      <c r="N412" s="62"/>
      <c r="O412" s="62"/>
      <c r="P412" s="63"/>
      <c r="Q412" s="64"/>
      <c r="R412" s="63"/>
      <c r="S412" s="62"/>
      <c r="T412" s="64">
        <v>37528</v>
      </c>
      <c r="U412" s="62"/>
      <c r="V412" s="66"/>
      <c r="W412" s="64">
        <v>37528</v>
      </c>
      <c r="X412" s="66" t="s">
        <v>14</v>
      </c>
      <c r="Y412" s="54" t="str">
        <f>IF($X412="","",VLOOKUP($X412,Variable!$AC$3:$AH$100,2,0))</f>
        <v>-</v>
      </c>
      <c r="Z412" s="54" t="str">
        <f>IF($X412="","",VLOOKUP($X412,Variable!$AC$3:$AH$100,3,0))</f>
        <v>-</v>
      </c>
      <c r="AA412" s="54" t="str">
        <f>IF($X412="","",VLOOKUP($X412,Variable!$AC$3:$AH$100,4,0))</f>
        <v>-</v>
      </c>
      <c r="AB412" s="54" t="str">
        <f>IF($X412="","",VLOOKUP($X412,Variable!$AC$3:$AH$100,5,0))</f>
        <v>-</v>
      </c>
      <c r="AC412" s="54" t="str">
        <f>IF($X412="","",VLOOKUP($X412,Variable!$AC$3:$AH$100,6,0))</f>
        <v>-</v>
      </c>
      <c r="AD412" s="109" t="s">
        <v>42</v>
      </c>
      <c r="AE412" s="54" t="str">
        <f t="shared" si="102"/>
        <v>กสป-ค.</v>
      </c>
      <c r="AF412" s="54" t="str">
        <f t="shared" si="103"/>
        <v>-</v>
      </c>
      <c r="AG412" s="54" t="str">
        <f t="shared" si="104"/>
        <v>กสป-ค.</v>
      </c>
      <c r="AH412" s="54" t="str">
        <f t="shared" si="105"/>
        <v>-</v>
      </c>
      <c r="AI412" s="54" t="str">
        <f t="shared" si="106"/>
        <v>อปฟ.</v>
      </c>
      <c r="AJ412" s="66" t="s">
        <v>42</v>
      </c>
      <c r="AK412" s="54" t="str">
        <f t="shared" si="107"/>
        <v>กสป-ค.</v>
      </c>
      <c r="AL412" s="54" t="str">
        <f t="shared" si="108"/>
        <v>-</v>
      </c>
      <c r="AM412" s="54" t="str">
        <f t="shared" si="109"/>
        <v>กสป-ค.</v>
      </c>
      <c r="AN412" s="54" t="str">
        <f t="shared" si="110"/>
        <v>-</v>
      </c>
      <c r="AO412" s="54" t="str">
        <f t="shared" si="111"/>
        <v>อปฟ.</v>
      </c>
      <c r="AP412" s="67"/>
      <c r="AQ412" s="68">
        <f t="shared" ca="1" si="112"/>
        <v>10.693150684931506</v>
      </c>
      <c r="AR412" s="64"/>
      <c r="AS412" s="75"/>
      <c r="AT412" s="64"/>
      <c r="AY412" s="71"/>
      <c r="BC412" s="72"/>
      <c r="BD412" s="72"/>
      <c r="BE412" s="72"/>
      <c r="BL412" s="51"/>
      <c r="BM412" s="51"/>
      <c r="BY412" s="10"/>
      <c r="CB412" s="73"/>
      <c r="CC412" s="10"/>
      <c r="CE412" s="10"/>
      <c r="CF412" s="10"/>
      <c r="CK412" s="74" t="s">
        <v>1511</v>
      </c>
      <c r="CQ412" s="71"/>
    </row>
    <row r="413" spans="2:95" s="70" customFormat="1" ht="24" customHeight="1">
      <c r="B413" s="54">
        <v>407</v>
      </c>
      <c r="C413" s="55" t="s">
        <v>19</v>
      </c>
      <c r="D413" s="56" t="s">
        <v>1276</v>
      </c>
      <c r="E413" s="56" t="s">
        <v>1358</v>
      </c>
      <c r="F413" s="57" t="str">
        <f t="shared" si="101"/>
        <v>ECT - CT1000-00016</v>
      </c>
      <c r="G413" s="58" t="s">
        <v>1359</v>
      </c>
      <c r="H413" s="57" t="s">
        <v>1376</v>
      </c>
      <c r="I413" s="57" t="s">
        <v>279</v>
      </c>
      <c r="J413" s="57" t="s">
        <v>1361</v>
      </c>
      <c r="K413" s="59" t="s">
        <v>1281</v>
      </c>
      <c r="L413" s="60"/>
      <c r="M413" s="61"/>
      <c r="N413" s="62"/>
      <c r="O413" s="62"/>
      <c r="P413" s="63"/>
      <c r="Q413" s="64"/>
      <c r="R413" s="63"/>
      <c r="S413" s="62"/>
      <c r="T413" s="64">
        <v>37528</v>
      </c>
      <c r="U413" s="62"/>
      <c r="V413" s="66"/>
      <c r="W413" s="64">
        <v>37528</v>
      </c>
      <c r="X413" s="66" t="s">
        <v>14</v>
      </c>
      <c r="Y413" s="54" t="str">
        <f>IF($X413="","",VLOOKUP($X413,Variable!$AC$3:$AH$100,2,0))</f>
        <v>-</v>
      </c>
      <c r="Z413" s="54" t="str">
        <f>IF($X413="","",VLOOKUP($X413,Variable!$AC$3:$AH$100,3,0))</f>
        <v>-</v>
      </c>
      <c r="AA413" s="54" t="str">
        <f>IF($X413="","",VLOOKUP($X413,Variable!$AC$3:$AH$100,4,0))</f>
        <v>-</v>
      </c>
      <c r="AB413" s="54" t="str">
        <f>IF($X413="","",VLOOKUP($X413,Variable!$AC$3:$AH$100,5,0))</f>
        <v>-</v>
      </c>
      <c r="AC413" s="54" t="str">
        <f>IF($X413="","",VLOOKUP($X413,Variable!$AC$3:$AH$100,6,0))</f>
        <v>-</v>
      </c>
      <c r="AD413" s="109" t="s">
        <v>42</v>
      </c>
      <c r="AE413" s="54" t="str">
        <f t="shared" si="102"/>
        <v>กสป-ค.</v>
      </c>
      <c r="AF413" s="54" t="str">
        <f t="shared" si="103"/>
        <v>-</v>
      </c>
      <c r="AG413" s="54" t="str">
        <f t="shared" si="104"/>
        <v>กสป-ค.</v>
      </c>
      <c r="AH413" s="54" t="str">
        <f t="shared" si="105"/>
        <v>-</v>
      </c>
      <c r="AI413" s="54" t="str">
        <f t="shared" si="106"/>
        <v>อปฟ.</v>
      </c>
      <c r="AJ413" s="66" t="s">
        <v>42</v>
      </c>
      <c r="AK413" s="54" t="str">
        <f t="shared" si="107"/>
        <v>กสป-ค.</v>
      </c>
      <c r="AL413" s="54" t="str">
        <f t="shared" si="108"/>
        <v>-</v>
      </c>
      <c r="AM413" s="54" t="str">
        <f t="shared" si="109"/>
        <v>กสป-ค.</v>
      </c>
      <c r="AN413" s="54" t="str">
        <f t="shared" si="110"/>
        <v>-</v>
      </c>
      <c r="AO413" s="54" t="str">
        <f t="shared" si="111"/>
        <v>อปฟ.</v>
      </c>
      <c r="AP413" s="67"/>
      <c r="AQ413" s="68">
        <f t="shared" ca="1" si="112"/>
        <v>10.693150684931506</v>
      </c>
      <c r="AR413" s="64"/>
      <c r="AS413" s="75"/>
      <c r="AT413" s="64"/>
      <c r="AY413" s="71"/>
      <c r="BC413" s="72"/>
      <c r="BD413" s="72"/>
      <c r="BE413" s="72"/>
      <c r="BL413" s="51"/>
      <c r="BM413" s="51"/>
      <c r="BY413" s="10"/>
      <c r="CB413" s="73"/>
      <c r="CC413" s="10"/>
      <c r="CE413" s="10"/>
      <c r="CF413" s="10"/>
      <c r="CK413" s="74" t="s">
        <v>1514</v>
      </c>
      <c r="CQ413" s="71"/>
    </row>
    <row r="414" spans="2:95" s="70" customFormat="1" ht="24" customHeight="1">
      <c r="B414" s="54">
        <v>408</v>
      </c>
      <c r="C414" s="55" t="s">
        <v>19</v>
      </c>
      <c r="D414" s="56" t="s">
        <v>1276</v>
      </c>
      <c r="E414" s="56" t="s">
        <v>1358</v>
      </c>
      <c r="F414" s="57" t="str">
        <f t="shared" si="101"/>
        <v>ECT - CT1000-00017</v>
      </c>
      <c r="G414" s="58" t="s">
        <v>1359</v>
      </c>
      <c r="H414" s="57" t="s">
        <v>1377</v>
      </c>
      <c r="I414" s="57" t="s">
        <v>279</v>
      </c>
      <c r="J414" s="57" t="s">
        <v>1361</v>
      </c>
      <c r="K414" s="59" t="s">
        <v>1281</v>
      </c>
      <c r="L414" s="60"/>
      <c r="M414" s="61"/>
      <c r="N414" s="62"/>
      <c r="O414" s="62"/>
      <c r="P414" s="63"/>
      <c r="Q414" s="64"/>
      <c r="R414" s="63"/>
      <c r="S414" s="62"/>
      <c r="T414" s="64">
        <v>37528</v>
      </c>
      <c r="U414" s="62"/>
      <c r="V414" s="66"/>
      <c r="W414" s="64">
        <v>37528</v>
      </c>
      <c r="X414" s="66" t="s">
        <v>14</v>
      </c>
      <c r="Y414" s="54" t="str">
        <f>IF($X414="","",VLOOKUP($X414,Variable!$AC$3:$AH$100,2,0))</f>
        <v>-</v>
      </c>
      <c r="Z414" s="54" t="str">
        <f>IF($X414="","",VLOOKUP($X414,Variable!$AC$3:$AH$100,3,0))</f>
        <v>-</v>
      </c>
      <c r="AA414" s="54" t="str">
        <f>IF($X414="","",VLOOKUP($X414,Variable!$AC$3:$AH$100,4,0))</f>
        <v>-</v>
      </c>
      <c r="AB414" s="54" t="str">
        <f>IF($X414="","",VLOOKUP($X414,Variable!$AC$3:$AH$100,5,0))</f>
        <v>-</v>
      </c>
      <c r="AC414" s="54" t="str">
        <f>IF($X414="","",VLOOKUP($X414,Variable!$AC$3:$AH$100,6,0))</f>
        <v>-</v>
      </c>
      <c r="AD414" s="109" t="s">
        <v>42</v>
      </c>
      <c r="AE414" s="54" t="str">
        <f t="shared" si="102"/>
        <v>กสป-ค.</v>
      </c>
      <c r="AF414" s="54" t="str">
        <f t="shared" si="103"/>
        <v>-</v>
      </c>
      <c r="AG414" s="54" t="str">
        <f t="shared" si="104"/>
        <v>กสป-ค.</v>
      </c>
      <c r="AH414" s="54" t="str">
        <f t="shared" si="105"/>
        <v>-</v>
      </c>
      <c r="AI414" s="54" t="str">
        <f t="shared" si="106"/>
        <v>อปฟ.</v>
      </c>
      <c r="AJ414" s="66" t="s">
        <v>42</v>
      </c>
      <c r="AK414" s="54" t="str">
        <f t="shared" si="107"/>
        <v>กสป-ค.</v>
      </c>
      <c r="AL414" s="54" t="str">
        <f t="shared" si="108"/>
        <v>-</v>
      </c>
      <c r="AM414" s="54" t="str">
        <f t="shared" si="109"/>
        <v>กสป-ค.</v>
      </c>
      <c r="AN414" s="54" t="str">
        <f t="shared" si="110"/>
        <v>-</v>
      </c>
      <c r="AO414" s="54" t="str">
        <f t="shared" si="111"/>
        <v>อปฟ.</v>
      </c>
      <c r="AP414" s="67"/>
      <c r="AQ414" s="68">
        <f t="shared" ca="1" si="112"/>
        <v>10.693150684931506</v>
      </c>
      <c r="AR414" s="64"/>
      <c r="AS414" s="75"/>
      <c r="AT414" s="64"/>
      <c r="AY414" s="71"/>
      <c r="BC414" s="72"/>
      <c r="BD414" s="72"/>
      <c r="BE414" s="72"/>
      <c r="BL414" s="51"/>
      <c r="BM414" s="51"/>
      <c r="BY414" s="10"/>
      <c r="CB414" s="73"/>
      <c r="CC414" s="10"/>
      <c r="CE414" s="10"/>
      <c r="CF414" s="10"/>
      <c r="CK414" s="74" t="s">
        <v>1509</v>
      </c>
      <c r="CQ414" s="71"/>
    </row>
    <row r="415" spans="2:95" s="70" customFormat="1" ht="24" customHeight="1">
      <c r="B415" s="54">
        <v>409</v>
      </c>
      <c r="C415" s="55" t="s">
        <v>19</v>
      </c>
      <c r="D415" s="56" t="s">
        <v>1276</v>
      </c>
      <c r="E415" s="56" t="s">
        <v>1358</v>
      </c>
      <c r="F415" s="57" t="str">
        <f t="shared" si="101"/>
        <v>ECT - CT1000-00018</v>
      </c>
      <c r="G415" s="58" t="s">
        <v>1359</v>
      </c>
      <c r="H415" s="57" t="s">
        <v>1378</v>
      </c>
      <c r="I415" s="57" t="s">
        <v>279</v>
      </c>
      <c r="J415" s="57" t="s">
        <v>1361</v>
      </c>
      <c r="K415" s="59" t="s">
        <v>1281</v>
      </c>
      <c r="L415" s="60"/>
      <c r="M415" s="61"/>
      <c r="N415" s="62"/>
      <c r="O415" s="62"/>
      <c r="P415" s="63"/>
      <c r="Q415" s="64"/>
      <c r="R415" s="63"/>
      <c r="S415" s="62"/>
      <c r="T415" s="64">
        <v>37528</v>
      </c>
      <c r="U415" s="62"/>
      <c r="V415" s="66"/>
      <c r="W415" s="64">
        <v>37528</v>
      </c>
      <c r="X415" s="66" t="s">
        <v>14</v>
      </c>
      <c r="Y415" s="54" t="str">
        <f>IF($X415="","",VLOOKUP($X415,Variable!$AC$3:$AH$100,2,0))</f>
        <v>-</v>
      </c>
      <c r="Z415" s="54" t="str">
        <f>IF($X415="","",VLOOKUP($X415,Variable!$AC$3:$AH$100,3,0))</f>
        <v>-</v>
      </c>
      <c r="AA415" s="54" t="str">
        <f>IF($X415="","",VLOOKUP($X415,Variable!$AC$3:$AH$100,4,0))</f>
        <v>-</v>
      </c>
      <c r="AB415" s="54" t="str">
        <f>IF($X415="","",VLOOKUP($X415,Variable!$AC$3:$AH$100,5,0))</f>
        <v>-</v>
      </c>
      <c r="AC415" s="54" t="str">
        <f>IF($X415="","",VLOOKUP($X415,Variable!$AC$3:$AH$100,6,0))</f>
        <v>-</v>
      </c>
      <c r="AD415" s="109" t="s">
        <v>42</v>
      </c>
      <c r="AE415" s="54" t="str">
        <f t="shared" si="102"/>
        <v>กสป-ค.</v>
      </c>
      <c r="AF415" s="54" t="str">
        <f t="shared" si="103"/>
        <v>-</v>
      </c>
      <c r="AG415" s="54" t="str">
        <f t="shared" si="104"/>
        <v>กสป-ค.</v>
      </c>
      <c r="AH415" s="54" t="str">
        <f t="shared" si="105"/>
        <v>-</v>
      </c>
      <c r="AI415" s="54" t="str">
        <f t="shared" si="106"/>
        <v>อปฟ.</v>
      </c>
      <c r="AJ415" s="66" t="s">
        <v>42</v>
      </c>
      <c r="AK415" s="54" t="str">
        <f t="shared" si="107"/>
        <v>กสป-ค.</v>
      </c>
      <c r="AL415" s="54" t="str">
        <f t="shared" si="108"/>
        <v>-</v>
      </c>
      <c r="AM415" s="54" t="str">
        <f t="shared" si="109"/>
        <v>กสป-ค.</v>
      </c>
      <c r="AN415" s="54" t="str">
        <f t="shared" si="110"/>
        <v>-</v>
      </c>
      <c r="AO415" s="54" t="str">
        <f t="shared" si="111"/>
        <v>อปฟ.</v>
      </c>
      <c r="AP415" s="67"/>
      <c r="AQ415" s="68">
        <f t="shared" ca="1" si="112"/>
        <v>10.693150684931506</v>
      </c>
      <c r="AR415" s="64"/>
      <c r="AS415" s="75"/>
      <c r="AT415" s="64"/>
      <c r="AY415" s="71"/>
      <c r="BC415" s="72"/>
      <c r="BD415" s="72"/>
      <c r="BE415" s="72"/>
      <c r="BL415" s="51"/>
      <c r="BM415" s="51"/>
      <c r="BY415" s="10"/>
      <c r="CB415" s="73"/>
      <c r="CC415" s="10"/>
      <c r="CE415" s="10"/>
      <c r="CF415" s="10"/>
      <c r="CK415" s="74" t="s">
        <v>1516</v>
      </c>
      <c r="CQ415" s="71"/>
    </row>
    <row r="416" spans="2:95" s="70" customFormat="1" ht="24" customHeight="1">
      <c r="B416" s="54">
        <v>410</v>
      </c>
      <c r="C416" s="55" t="s">
        <v>19</v>
      </c>
      <c r="D416" s="56" t="s">
        <v>1276</v>
      </c>
      <c r="E416" s="56" t="s">
        <v>1358</v>
      </c>
      <c r="F416" s="57" t="str">
        <f t="shared" si="101"/>
        <v>ECT - CT1000-00019</v>
      </c>
      <c r="G416" s="58" t="s">
        <v>1359</v>
      </c>
      <c r="H416" s="57" t="s">
        <v>1379</v>
      </c>
      <c r="I416" s="57" t="s">
        <v>279</v>
      </c>
      <c r="J416" s="57" t="s">
        <v>1361</v>
      </c>
      <c r="K416" s="59" t="s">
        <v>1281</v>
      </c>
      <c r="L416" s="60"/>
      <c r="M416" s="61"/>
      <c r="N416" s="62"/>
      <c r="O416" s="62"/>
      <c r="P416" s="63"/>
      <c r="Q416" s="64"/>
      <c r="R416" s="63"/>
      <c r="S416" s="62"/>
      <c r="T416" s="64">
        <v>37528</v>
      </c>
      <c r="U416" s="62"/>
      <c r="V416" s="66"/>
      <c r="W416" s="64">
        <v>37528</v>
      </c>
      <c r="X416" s="66" t="s">
        <v>14</v>
      </c>
      <c r="Y416" s="54" t="str">
        <f>IF($X416="","",VLOOKUP($X416,Variable!$AC$3:$AH$100,2,0))</f>
        <v>-</v>
      </c>
      <c r="Z416" s="54" t="str">
        <f>IF($X416="","",VLOOKUP($X416,Variable!$AC$3:$AH$100,3,0))</f>
        <v>-</v>
      </c>
      <c r="AA416" s="54" t="str">
        <f>IF($X416="","",VLOOKUP($X416,Variable!$AC$3:$AH$100,4,0))</f>
        <v>-</v>
      </c>
      <c r="AB416" s="54" t="str">
        <f>IF($X416="","",VLOOKUP($X416,Variable!$AC$3:$AH$100,5,0))</f>
        <v>-</v>
      </c>
      <c r="AC416" s="54" t="str">
        <f>IF($X416="","",VLOOKUP($X416,Variable!$AC$3:$AH$100,6,0))</f>
        <v>-</v>
      </c>
      <c r="AD416" s="109" t="s">
        <v>42</v>
      </c>
      <c r="AE416" s="54" t="str">
        <f t="shared" si="102"/>
        <v>กสป-ค.</v>
      </c>
      <c r="AF416" s="54" t="str">
        <f t="shared" si="103"/>
        <v>-</v>
      </c>
      <c r="AG416" s="54" t="str">
        <f t="shared" si="104"/>
        <v>กสป-ค.</v>
      </c>
      <c r="AH416" s="54" t="str">
        <f t="shared" si="105"/>
        <v>-</v>
      </c>
      <c r="AI416" s="54" t="str">
        <f t="shared" si="106"/>
        <v>อปฟ.</v>
      </c>
      <c r="AJ416" s="66" t="s">
        <v>42</v>
      </c>
      <c r="AK416" s="54" t="str">
        <f t="shared" si="107"/>
        <v>กสป-ค.</v>
      </c>
      <c r="AL416" s="54" t="str">
        <f t="shared" si="108"/>
        <v>-</v>
      </c>
      <c r="AM416" s="54" t="str">
        <f t="shared" si="109"/>
        <v>กสป-ค.</v>
      </c>
      <c r="AN416" s="54" t="str">
        <f t="shared" si="110"/>
        <v>-</v>
      </c>
      <c r="AO416" s="54" t="str">
        <f t="shared" si="111"/>
        <v>อปฟ.</v>
      </c>
      <c r="AP416" s="67"/>
      <c r="AQ416" s="68">
        <f t="shared" ca="1" si="112"/>
        <v>10.693150684931506</v>
      </c>
      <c r="AR416" s="64"/>
      <c r="AS416" s="75"/>
      <c r="AT416" s="64"/>
      <c r="AY416" s="71"/>
      <c r="BC416" s="72"/>
      <c r="BD416" s="72"/>
      <c r="BE416" s="72"/>
      <c r="BL416" s="51"/>
      <c r="BM416" s="51"/>
      <c r="CB416" s="73"/>
      <c r="CC416" s="10"/>
      <c r="CE416" s="10"/>
      <c r="CF416" s="10"/>
      <c r="CK416" s="74" t="s">
        <v>1512</v>
      </c>
      <c r="CQ416" s="71"/>
    </row>
    <row r="417" spans="2:95" s="70" customFormat="1" ht="24" customHeight="1">
      <c r="B417" s="54">
        <v>411</v>
      </c>
      <c r="C417" s="55" t="s">
        <v>19</v>
      </c>
      <c r="D417" s="56" t="s">
        <v>1276</v>
      </c>
      <c r="E417" s="56" t="s">
        <v>1358</v>
      </c>
      <c r="F417" s="57" t="str">
        <f t="shared" si="101"/>
        <v>ECT - CT1000-00020</v>
      </c>
      <c r="G417" s="58" t="s">
        <v>1359</v>
      </c>
      <c r="H417" s="57" t="s">
        <v>1380</v>
      </c>
      <c r="I417" s="57" t="s">
        <v>279</v>
      </c>
      <c r="J417" s="57" t="s">
        <v>1361</v>
      </c>
      <c r="K417" s="59" t="s">
        <v>1281</v>
      </c>
      <c r="L417" s="60"/>
      <c r="M417" s="61"/>
      <c r="N417" s="62"/>
      <c r="O417" s="62"/>
      <c r="P417" s="63"/>
      <c r="Q417" s="64"/>
      <c r="R417" s="63"/>
      <c r="S417" s="62"/>
      <c r="T417" s="64">
        <v>37528</v>
      </c>
      <c r="U417" s="62"/>
      <c r="V417" s="66"/>
      <c r="W417" s="64">
        <v>37528</v>
      </c>
      <c r="X417" s="66" t="s">
        <v>14</v>
      </c>
      <c r="Y417" s="54" t="str">
        <f>IF($X417="","",VLOOKUP($X417,Variable!$AC$3:$AH$100,2,0))</f>
        <v>-</v>
      </c>
      <c r="Z417" s="54" t="str">
        <f>IF($X417="","",VLOOKUP($X417,Variable!$AC$3:$AH$100,3,0))</f>
        <v>-</v>
      </c>
      <c r="AA417" s="54" t="str">
        <f>IF($X417="","",VLOOKUP($X417,Variable!$AC$3:$AH$100,4,0))</f>
        <v>-</v>
      </c>
      <c r="AB417" s="54" t="str">
        <f>IF($X417="","",VLOOKUP($X417,Variable!$AC$3:$AH$100,5,0))</f>
        <v>-</v>
      </c>
      <c r="AC417" s="54" t="str">
        <f>IF($X417="","",VLOOKUP($X417,Variable!$AC$3:$AH$100,6,0))</f>
        <v>-</v>
      </c>
      <c r="AD417" s="109" t="s">
        <v>42</v>
      </c>
      <c r="AE417" s="54" t="str">
        <f t="shared" si="102"/>
        <v>กสป-ค.</v>
      </c>
      <c r="AF417" s="54" t="str">
        <f t="shared" si="103"/>
        <v>-</v>
      </c>
      <c r="AG417" s="54" t="str">
        <f t="shared" si="104"/>
        <v>กสป-ค.</v>
      </c>
      <c r="AH417" s="54" t="str">
        <f t="shared" si="105"/>
        <v>-</v>
      </c>
      <c r="AI417" s="54" t="str">
        <f t="shared" si="106"/>
        <v>อปฟ.</v>
      </c>
      <c r="AJ417" s="66" t="s">
        <v>42</v>
      </c>
      <c r="AK417" s="54" t="str">
        <f t="shared" si="107"/>
        <v>กสป-ค.</v>
      </c>
      <c r="AL417" s="54" t="str">
        <f t="shared" si="108"/>
        <v>-</v>
      </c>
      <c r="AM417" s="54" t="str">
        <f t="shared" si="109"/>
        <v>กสป-ค.</v>
      </c>
      <c r="AN417" s="54" t="str">
        <f t="shared" si="110"/>
        <v>-</v>
      </c>
      <c r="AO417" s="54" t="str">
        <f t="shared" si="111"/>
        <v>อปฟ.</v>
      </c>
      <c r="AP417" s="67"/>
      <c r="AQ417" s="68">
        <f t="shared" ca="1" si="112"/>
        <v>10.693150684931506</v>
      </c>
      <c r="AR417" s="64"/>
      <c r="AS417" s="75"/>
      <c r="AT417" s="64"/>
      <c r="AY417" s="71"/>
      <c r="BC417" s="72"/>
      <c r="BD417" s="72"/>
      <c r="BE417" s="72"/>
      <c r="BL417" s="51"/>
      <c r="BM417" s="51"/>
      <c r="BY417" s="10"/>
      <c r="CB417" s="73"/>
      <c r="CC417" s="10"/>
      <c r="CE417" s="10"/>
      <c r="CF417" s="10"/>
      <c r="CK417" s="74" t="s">
        <v>1513</v>
      </c>
      <c r="CQ417" s="71"/>
    </row>
    <row r="418" spans="2:95" s="70" customFormat="1" ht="24" customHeight="1">
      <c r="B418" s="54">
        <v>412</v>
      </c>
      <c r="C418" s="55" t="s">
        <v>19</v>
      </c>
      <c r="D418" s="56" t="s">
        <v>1276</v>
      </c>
      <c r="E418" s="56" t="s">
        <v>1358</v>
      </c>
      <c r="F418" s="57" t="str">
        <f t="shared" si="101"/>
        <v>ECT - CT1000-00021</v>
      </c>
      <c r="G418" s="58" t="s">
        <v>1359</v>
      </c>
      <c r="H418" s="57" t="s">
        <v>1381</v>
      </c>
      <c r="I418" s="57" t="s">
        <v>279</v>
      </c>
      <c r="J418" s="57" t="s">
        <v>1361</v>
      </c>
      <c r="K418" s="59" t="s">
        <v>1281</v>
      </c>
      <c r="L418" s="60"/>
      <c r="M418" s="61"/>
      <c r="N418" s="62"/>
      <c r="O418" s="62"/>
      <c r="P418" s="63"/>
      <c r="Q418" s="64"/>
      <c r="R418" s="63"/>
      <c r="S418" s="62"/>
      <c r="T418" s="64">
        <v>37528</v>
      </c>
      <c r="U418" s="62"/>
      <c r="V418" s="66"/>
      <c r="W418" s="64">
        <v>37528</v>
      </c>
      <c r="X418" s="66" t="s">
        <v>14</v>
      </c>
      <c r="Y418" s="54" t="str">
        <f>IF($X418="","",VLOOKUP($X418,Variable!$AC$3:$AH$100,2,0))</f>
        <v>-</v>
      </c>
      <c r="Z418" s="54" t="str">
        <f>IF($X418="","",VLOOKUP($X418,Variable!$AC$3:$AH$100,3,0))</f>
        <v>-</v>
      </c>
      <c r="AA418" s="54" t="str">
        <f>IF($X418="","",VLOOKUP($X418,Variable!$AC$3:$AH$100,4,0))</f>
        <v>-</v>
      </c>
      <c r="AB418" s="54" t="str">
        <f>IF($X418="","",VLOOKUP($X418,Variable!$AC$3:$AH$100,5,0))</f>
        <v>-</v>
      </c>
      <c r="AC418" s="54" t="str">
        <f>IF($X418="","",VLOOKUP($X418,Variable!$AC$3:$AH$100,6,0))</f>
        <v>-</v>
      </c>
      <c r="AD418" s="109" t="s">
        <v>42</v>
      </c>
      <c r="AE418" s="54" t="str">
        <f t="shared" si="102"/>
        <v>กสป-ค.</v>
      </c>
      <c r="AF418" s="54" t="str">
        <f t="shared" si="103"/>
        <v>-</v>
      </c>
      <c r="AG418" s="54" t="str">
        <f t="shared" si="104"/>
        <v>กสป-ค.</v>
      </c>
      <c r="AH418" s="54" t="str">
        <f t="shared" si="105"/>
        <v>-</v>
      </c>
      <c r="AI418" s="54" t="str">
        <f t="shared" si="106"/>
        <v>อปฟ.</v>
      </c>
      <c r="AJ418" s="66" t="s">
        <v>42</v>
      </c>
      <c r="AK418" s="54" t="str">
        <f t="shared" si="107"/>
        <v>กสป-ค.</v>
      </c>
      <c r="AL418" s="54" t="str">
        <f t="shared" si="108"/>
        <v>-</v>
      </c>
      <c r="AM418" s="54" t="str">
        <f t="shared" si="109"/>
        <v>กสป-ค.</v>
      </c>
      <c r="AN418" s="54" t="str">
        <f t="shared" si="110"/>
        <v>-</v>
      </c>
      <c r="AO418" s="54" t="str">
        <f t="shared" si="111"/>
        <v>อปฟ.</v>
      </c>
      <c r="AP418" s="67"/>
      <c r="AQ418" s="68">
        <f t="shared" ca="1" si="112"/>
        <v>10.693150684931506</v>
      </c>
      <c r="AR418" s="64"/>
      <c r="AS418" s="75"/>
      <c r="AT418" s="64"/>
      <c r="AY418" s="71"/>
      <c r="BC418" s="72"/>
      <c r="BD418" s="72"/>
      <c r="BE418" s="72"/>
      <c r="BL418" s="51"/>
      <c r="BM418" s="51"/>
      <c r="BY418" s="10"/>
      <c r="CB418" s="73"/>
      <c r="CC418" s="10"/>
      <c r="CE418" s="10"/>
      <c r="CF418" s="10"/>
      <c r="CK418" s="74" t="s">
        <v>1508</v>
      </c>
      <c r="CQ418" s="71"/>
    </row>
    <row r="419" spans="2:95" s="70" customFormat="1" ht="24" customHeight="1">
      <c r="B419" s="54">
        <v>413</v>
      </c>
      <c r="C419" s="55" t="s">
        <v>19</v>
      </c>
      <c r="D419" s="56" t="s">
        <v>1276</v>
      </c>
      <c r="E419" s="56" t="s">
        <v>1358</v>
      </c>
      <c r="F419" s="57" t="str">
        <f t="shared" si="101"/>
        <v>ECT - CT1000-00022</v>
      </c>
      <c r="G419" s="58" t="s">
        <v>1359</v>
      </c>
      <c r="H419" s="57" t="s">
        <v>1382</v>
      </c>
      <c r="I419" s="57" t="s">
        <v>279</v>
      </c>
      <c r="J419" s="57" t="s">
        <v>1361</v>
      </c>
      <c r="K419" s="59" t="s">
        <v>1281</v>
      </c>
      <c r="L419" s="60"/>
      <c r="M419" s="61"/>
      <c r="N419" s="62"/>
      <c r="O419" s="62"/>
      <c r="P419" s="63"/>
      <c r="Q419" s="64"/>
      <c r="R419" s="63"/>
      <c r="S419" s="62"/>
      <c r="T419" s="64">
        <v>37528</v>
      </c>
      <c r="U419" s="62"/>
      <c r="V419" s="66"/>
      <c r="W419" s="64">
        <v>37528</v>
      </c>
      <c r="X419" s="66" t="s">
        <v>14</v>
      </c>
      <c r="Y419" s="54" t="str">
        <f>IF($X419="","",VLOOKUP($X419,Variable!$AC$3:$AH$100,2,0))</f>
        <v>-</v>
      </c>
      <c r="Z419" s="54" t="str">
        <f>IF($X419="","",VLOOKUP($X419,Variable!$AC$3:$AH$100,3,0))</f>
        <v>-</v>
      </c>
      <c r="AA419" s="54" t="str">
        <f>IF($X419="","",VLOOKUP($X419,Variable!$AC$3:$AH$100,4,0))</f>
        <v>-</v>
      </c>
      <c r="AB419" s="54" t="str">
        <f>IF($X419="","",VLOOKUP($X419,Variable!$AC$3:$AH$100,5,0))</f>
        <v>-</v>
      </c>
      <c r="AC419" s="54" t="str">
        <f>IF($X419="","",VLOOKUP($X419,Variable!$AC$3:$AH$100,6,0))</f>
        <v>-</v>
      </c>
      <c r="AD419" s="109" t="s">
        <v>42</v>
      </c>
      <c r="AE419" s="54" t="str">
        <f t="shared" si="102"/>
        <v>กสป-ค.</v>
      </c>
      <c r="AF419" s="54" t="str">
        <f t="shared" si="103"/>
        <v>-</v>
      </c>
      <c r="AG419" s="54" t="str">
        <f t="shared" si="104"/>
        <v>กสป-ค.</v>
      </c>
      <c r="AH419" s="54" t="str">
        <f t="shared" si="105"/>
        <v>-</v>
      </c>
      <c r="AI419" s="54" t="str">
        <f t="shared" si="106"/>
        <v>อปฟ.</v>
      </c>
      <c r="AJ419" s="66" t="s">
        <v>42</v>
      </c>
      <c r="AK419" s="54" t="str">
        <f t="shared" si="107"/>
        <v>กสป-ค.</v>
      </c>
      <c r="AL419" s="54" t="str">
        <f t="shared" si="108"/>
        <v>-</v>
      </c>
      <c r="AM419" s="54" t="str">
        <f t="shared" si="109"/>
        <v>กสป-ค.</v>
      </c>
      <c r="AN419" s="54" t="str">
        <f t="shared" si="110"/>
        <v>-</v>
      </c>
      <c r="AO419" s="54" t="str">
        <f t="shared" si="111"/>
        <v>อปฟ.</v>
      </c>
      <c r="AP419" s="67"/>
      <c r="AQ419" s="68">
        <f t="shared" ca="1" si="112"/>
        <v>10.693150684931506</v>
      </c>
      <c r="AR419" s="64"/>
      <c r="AS419" s="75"/>
      <c r="AT419" s="64"/>
      <c r="AY419" s="71"/>
      <c r="BC419" s="72"/>
      <c r="BD419" s="72"/>
      <c r="BE419" s="72"/>
      <c r="BL419" s="51"/>
      <c r="BM419" s="51"/>
      <c r="BY419" s="10"/>
      <c r="CB419" s="73"/>
      <c r="CC419" s="10"/>
      <c r="CE419" s="10"/>
      <c r="CF419" s="10"/>
      <c r="CK419" s="74" t="s">
        <v>1515</v>
      </c>
      <c r="CQ419" s="71"/>
    </row>
    <row r="420" spans="2:95" s="70" customFormat="1" ht="24" customHeight="1">
      <c r="B420" s="54">
        <v>414</v>
      </c>
      <c r="C420" s="55" t="s">
        <v>19</v>
      </c>
      <c r="D420" s="56" t="s">
        <v>1276</v>
      </c>
      <c r="E420" s="56" t="s">
        <v>1358</v>
      </c>
      <c r="F420" s="57" t="str">
        <f t="shared" si="101"/>
        <v>ECT - CT1000-00023</v>
      </c>
      <c r="G420" s="58" t="s">
        <v>1359</v>
      </c>
      <c r="H420" s="57" t="s">
        <v>1383</v>
      </c>
      <c r="I420" s="57" t="s">
        <v>279</v>
      </c>
      <c r="J420" s="57" t="s">
        <v>1361</v>
      </c>
      <c r="K420" s="59" t="s">
        <v>1281</v>
      </c>
      <c r="L420" s="60"/>
      <c r="M420" s="61"/>
      <c r="N420" s="62"/>
      <c r="O420" s="62"/>
      <c r="P420" s="63"/>
      <c r="Q420" s="64"/>
      <c r="R420" s="63"/>
      <c r="S420" s="62"/>
      <c r="T420" s="64">
        <v>37528</v>
      </c>
      <c r="U420" s="62"/>
      <c r="V420" s="66"/>
      <c r="W420" s="64">
        <v>37528</v>
      </c>
      <c r="X420" s="66" t="s">
        <v>14</v>
      </c>
      <c r="Y420" s="54" t="str">
        <f>IF($X420="","",VLOOKUP($X420,Variable!$AC$3:$AH$100,2,0))</f>
        <v>-</v>
      </c>
      <c r="Z420" s="54" t="str">
        <f>IF($X420="","",VLOOKUP($X420,Variable!$AC$3:$AH$100,3,0))</f>
        <v>-</v>
      </c>
      <c r="AA420" s="54" t="str">
        <f>IF($X420="","",VLOOKUP($X420,Variable!$AC$3:$AH$100,4,0))</f>
        <v>-</v>
      </c>
      <c r="AB420" s="54" t="str">
        <f>IF($X420="","",VLOOKUP($X420,Variable!$AC$3:$AH$100,5,0))</f>
        <v>-</v>
      </c>
      <c r="AC420" s="54" t="str">
        <f>IF($X420="","",VLOOKUP($X420,Variable!$AC$3:$AH$100,6,0))</f>
        <v>-</v>
      </c>
      <c r="AD420" s="109" t="s">
        <v>42</v>
      </c>
      <c r="AE420" s="54" t="str">
        <f t="shared" si="102"/>
        <v>กสป-ค.</v>
      </c>
      <c r="AF420" s="54" t="str">
        <f t="shared" si="103"/>
        <v>-</v>
      </c>
      <c r="AG420" s="54" t="str">
        <f t="shared" si="104"/>
        <v>กสป-ค.</v>
      </c>
      <c r="AH420" s="54" t="str">
        <f t="shared" si="105"/>
        <v>-</v>
      </c>
      <c r="AI420" s="54" t="str">
        <f t="shared" si="106"/>
        <v>อปฟ.</v>
      </c>
      <c r="AJ420" s="66" t="s">
        <v>42</v>
      </c>
      <c r="AK420" s="54" t="str">
        <f t="shared" si="107"/>
        <v>กสป-ค.</v>
      </c>
      <c r="AL420" s="54" t="str">
        <f t="shared" si="108"/>
        <v>-</v>
      </c>
      <c r="AM420" s="54" t="str">
        <f t="shared" si="109"/>
        <v>กสป-ค.</v>
      </c>
      <c r="AN420" s="54" t="str">
        <f t="shared" si="110"/>
        <v>-</v>
      </c>
      <c r="AO420" s="54" t="str">
        <f t="shared" si="111"/>
        <v>อปฟ.</v>
      </c>
      <c r="AP420" s="67"/>
      <c r="AQ420" s="68">
        <f t="shared" ca="1" si="112"/>
        <v>10.693150684931506</v>
      </c>
      <c r="AR420" s="64"/>
      <c r="AS420" s="75"/>
      <c r="AT420" s="64"/>
      <c r="AY420" s="71"/>
      <c r="BC420" s="72"/>
      <c r="BD420" s="72"/>
      <c r="BE420" s="72"/>
      <c r="BL420" s="51"/>
      <c r="BM420" s="51"/>
      <c r="BY420" s="10"/>
      <c r="CA420" s="15"/>
      <c r="CB420" s="73"/>
      <c r="CC420" s="10"/>
      <c r="CE420" s="10"/>
      <c r="CF420" s="10"/>
      <c r="CK420" s="74" t="s">
        <v>1507</v>
      </c>
      <c r="CQ420" s="71"/>
    </row>
    <row r="421" spans="2:95" s="70" customFormat="1" ht="24" customHeight="1">
      <c r="B421" s="54">
        <v>415</v>
      </c>
      <c r="C421" s="55" t="s">
        <v>19</v>
      </c>
      <c r="D421" s="56" t="s">
        <v>1276</v>
      </c>
      <c r="E421" s="56" t="s">
        <v>1358</v>
      </c>
      <c r="F421" s="57" t="str">
        <f t="shared" si="101"/>
        <v>ECT - CT1000-00024</v>
      </c>
      <c r="G421" s="58" t="s">
        <v>1359</v>
      </c>
      <c r="H421" s="57" t="s">
        <v>1384</v>
      </c>
      <c r="I421" s="57" t="s">
        <v>279</v>
      </c>
      <c r="J421" s="57" t="s">
        <v>1361</v>
      </c>
      <c r="K421" s="59" t="s">
        <v>1281</v>
      </c>
      <c r="L421" s="60"/>
      <c r="M421" s="61"/>
      <c r="N421" s="62"/>
      <c r="O421" s="62"/>
      <c r="P421" s="63"/>
      <c r="Q421" s="64"/>
      <c r="R421" s="63"/>
      <c r="S421" s="62"/>
      <c r="T421" s="64">
        <v>37528</v>
      </c>
      <c r="U421" s="62"/>
      <c r="V421" s="66"/>
      <c r="W421" s="64">
        <v>37528</v>
      </c>
      <c r="X421" s="66" t="s">
        <v>14</v>
      </c>
      <c r="Y421" s="54" t="str">
        <f>IF($X421="","",VLOOKUP($X421,Variable!$AC$3:$AH$100,2,0))</f>
        <v>-</v>
      </c>
      <c r="Z421" s="54" t="str">
        <f>IF($X421="","",VLOOKUP($X421,Variable!$AC$3:$AH$100,3,0))</f>
        <v>-</v>
      </c>
      <c r="AA421" s="54" t="str">
        <f>IF($X421="","",VLOOKUP($X421,Variable!$AC$3:$AH$100,4,0))</f>
        <v>-</v>
      </c>
      <c r="AB421" s="54" t="str">
        <f>IF($X421="","",VLOOKUP($X421,Variable!$AC$3:$AH$100,5,0))</f>
        <v>-</v>
      </c>
      <c r="AC421" s="54" t="str">
        <f>IF($X421="","",VLOOKUP($X421,Variable!$AC$3:$AH$100,6,0))</f>
        <v>-</v>
      </c>
      <c r="AD421" s="109" t="s">
        <v>42</v>
      </c>
      <c r="AE421" s="54" t="str">
        <f t="shared" si="102"/>
        <v>กสป-ค.</v>
      </c>
      <c r="AF421" s="54" t="str">
        <f t="shared" si="103"/>
        <v>-</v>
      </c>
      <c r="AG421" s="54" t="str">
        <f t="shared" si="104"/>
        <v>กสป-ค.</v>
      </c>
      <c r="AH421" s="54" t="str">
        <f t="shared" si="105"/>
        <v>-</v>
      </c>
      <c r="AI421" s="54" t="str">
        <f t="shared" si="106"/>
        <v>อปฟ.</v>
      </c>
      <c r="AJ421" s="66" t="s">
        <v>42</v>
      </c>
      <c r="AK421" s="54" t="str">
        <f t="shared" si="107"/>
        <v>กสป-ค.</v>
      </c>
      <c r="AL421" s="54" t="str">
        <f t="shared" si="108"/>
        <v>-</v>
      </c>
      <c r="AM421" s="54" t="str">
        <f t="shared" si="109"/>
        <v>กสป-ค.</v>
      </c>
      <c r="AN421" s="54" t="str">
        <f t="shared" si="110"/>
        <v>-</v>
      </c>
      <c r="AO421" s="54" t="str">
        <f t="shared" si="111"/>
        <v>อปฟ.</v>
      </c>
      <c r="AP421" s="67"/>
      <c r="AQ421" s="68">
        <f t="shared" ca="1" si="112"/>
        <v>10.693150684931506</v>
      </c>
      <c r="AR421" s="64"/>
      <c r="AS421" s="75"/>
      <c r="AT421" s="64"/>
      <c r="AY421" s="71"/>
      <c r="BC421" s="72"/>
      <c r="BD421" s="72"/>
      <c r="BE421" s="72"/>
      <c r="BL421" s="51"/>
      <c r="BM421" s="51"/>
      <c r="BY421" s="10"/>
      <c r="CB421" s="73"/>
      <c r="CC421" s="10"/>
      <c r="CE421" s="10"/>
      <c r="CF421" s="10"/>
      <c r="CK421" s="74" t="s">
        <v>1510</v>
      </c>
      <c r="CQ421" s="71"/>
    </row>
    <row r="422" spans="2:95" s="70" customFormat="1" ht="24" customHeight="1">
      <c r="B422" s="54">
        <v>416</v>
      </c>
      <c r="C422" s="55" t="s">
        <v>19</v>
      </c>
      <c r="D422" s="56" t="s">
        <v>1276</v>
      </c>
      <c r="E422" s="56" t="s">
        <v>1358</v>
      </c>
      <c r="F422" s="57" t="str">
        <f t="shared" si="101"/>
        <v>ECT - CT1000-00025</v>
      </c>
      <c r="G422" s="58" t="s">
        <v>1359</v>
      </c>
      <c r="H422" s="57" t="s">
        <v>1385</v>
      </c>
      <c r="I422" s="57" t="s">
        <v>279</v>
      </c>
      <c r="J422" s="57" t="s">
        <v>1361</v>
      </c>
      <c r="K422" s="59" t="s">
        <v>1281</v>
      </c>
      <c r="L422" s="60"/>
      <c r="M422" s="61"/>
      <c r="N422" s="62"/>
      <c r="O422" s="62"/>
      <c r="P422" s="63"/>
      <c r="Q422" s="64"/>
      <c r="R422" s="63"/>
      <c r="S422" s="62"/>
      <c r="T422" s="64">
        <v>37528</v>
      </c>
      <c r="U422" s="62"/>
      <c r="V422" s="66"/>
      <c r="W422" s="64">
        <v>37528</v>
      </c>
      <c r="X422" s="66" t="s">
        <v>14</v>
      </c>
      <c r="Y422" s="54" t="str">
        <f>IF($X422="","",VLOOKUP($X422,Variable!$AC$3:$AH$100,2,0))</f>
        <v>-</v>
      </c>
      <c r="Z422" s="54" t="str">
        <f>IF($X422="","",VLOOKUP($X422,Variable!$AC$3:$AH$100,3,0))</f>
        <v>-</v>
      </c>
      <c r="AA422" s="54" t="str">
        <f>IF($X422="","",VLOOKUP($X422,Variable!$AC$3:$AH$100,4,0))</f>
        <v>-</v>
      </c>
      <c r="AB422" s="54" t="str">
        <f>IF($X422="","",VLOOKUP($X422,Variable!$AC$3:$AH$100,5,0))</f>
        <v>-</v>
      </c>
      <c r="AC422" s="54" t="str">
        <f>IF($X422="","",VLOOKUP($X422,Variable!$AC$3:$AH$100,6,0))</f>
        <v>-</v>
      </c>
      <c r="AD422" s="109" t="s">
        <v>42</v>
      </c>
      <c r="AE422" s="54" t="str">
        <f t="shared" si="102"/>
        <v>กสป-ค.</v>
      </c>
      <c r="AF422" s="54" t="str">
        <f t="shared" si="103"/>
        <v>-</v>
      </c>
      <c r="AG422" s="54" t="str">
        <f t="shared" si="104"/>
        <v>กสป-ค.</v>
      </c>
      <c r="AH422" s="54" t="str">
        <f t="shared" si="105"/>
        <v>-</v>
      </c>
      <c r="AI422" s="54" t="str">
        <f t="shared" si="106"/>
        <v>อปฟ.</v>
      </c>
      <c r="AJ422" s="66" t="s">
        <v>42</v>
      </c>
      <c r="AK422" s="54" t="str">
        <f t="shared" si="107"/>
        <v>กสป-ค.</v>
      </c>
      <c r="AL422" s="54" t="str">
        <f t="shared" si="108"/>
        <v>-</v>
      </c>
      <c r="AM422" s="54" t="str">
        <f t="shared" si="109"/>
        <v>กสป-ค.</v>
      </c>
      <c r="AN422" s="54" t="str">
        <f t="shared" si="110"/>
        <v>-</v>
      </c>
      <c r="AO422" s="54" t="str">
        <f t="shared" si="111"/>
        <v>อปฟ.</v>
      </c>
      <c r="AP422" s="67"/>
      <c r="AQ422" s="68">
        <f t="shared" ca="1" si="112"/>
        <v>10.693150684931506</v>
      </c>
      <c r="AR422" s="64"/>
      <c r="AS422" s="75"/>
      <c r="AT422" s="64"/>
      <c r="AY422" s="71"/>
      <c r="BC422" s="72"/>
      <c r="BD422" s="72"/>
      <c r="BE422" s="72"/>
      <c r="BL422" s="51"/>
      <c r="BM422" s="51"/>
      <c r="BY422" s="10"/>
      <c r="CB422" s="73"/>
      <c r="CC422" s="10"/>
      <c r="CE422" s="10"/>
      <c r="CF422" s="10"/>
      <c r="CK422" s="74" t="s">
        <v>1473</v>
      </c>
      <c r="CQ422" s="71"/>
    </row>
    <row r="423" spans="2:95" s="70" customFormat="1" ht="24" customHeight="1">
      <c r="B423" s="54">
        <v>417</v>
      </c>
      <c r="C423" s="55" t="s">
        <v>19</v>
      </c>
      <c r="D423" s="56" t="s">
        <v>1276</v>
      </c>
      <c r="E423" s="56" t="s">
        <v>1358</v>
      </c>
      <c r="F423" s="57" t="str">
        <f t="shared" si="101"/>
        <v>ECT - CT1000-00026</v>
      </c>
      <c r="G423" s="58" t="s">
        <v>1359</v>
      </c>
      <c r="H423" s="57" t="s">
        <v>1386</v>
      </c>
      <c r="I423" s="57" t="s">
        <v>279</v>
      </c>
      <c r="J423" s="57" t="s">
        <v>1361</v>
      </c>
      <c r="K423" s="59" t="s">
        <v>1281</v>
      </c>
      <c r="L423" s="60"/>
      <c r="M423" s="61"/>
      <c r="N423" s="62"/>
      <c r="O423" s="62"/>
      <c r="P423" s="63"/>
      <c r="Q423" s="64"/>
      <c r="R423" s="63"/>
      <c r="S423" s="62"/>
      <c r="T423" s="64">
        <v>37528</v>
      </c>
      <c r="U423" s="62"/>
      <c r="V423" s="66"/>
      <c r="W423" s="64">
        <v>37528</v>
      </c>
      <c r="X423" s="66" t="s">
        <v>14</v>
      </c>
      <c r="Y423" s="54" t="str">
        <f>IF($X423="","",VLOOKUP($X423,Variable!$AC$3:$AH$100,2,0))</f>
        <v>-</v>
      </c>
      <c r="Z423" s="54" t="str">
        <f>IF($X423="","",VLOOKUP($X423,Variable!$AC$3:$AH$100,3,0))</f>
        <v>-</v>
      </c>
      <c r="AA423" s="54" t="str">
        <f>IF($X423="","",VLOOKUP($X423,Variable!$AC$3:$AH$100,4,0))</f>
        <v>-</v>
      </c>
      <c r="AB423" s="54" t="str">
        <f>IF($X423="","",VLOOKUP($X423,Variable!$AC$3:$AH$100,5,0))</f>
        <v>-</v>
      </c>
      <c r="AC423" s="54" t="str">
        <f>IF($X423="","",VLOOKUP($X423,Variable!$AC$3:$AH$100,6,0))</f>
        <v>-</v>
      </c>
      <c r="AD423" s="109" t="s">
        <v>42</v>
      </c>
      <c r="AE423" s="54" t="str">
        <f t="shared" si="102"/>
        <v>กสป-ค.</v>
      </c>
      <c r="AF423" s="54" t="str">
        <f t="shared" si="103"/>
        <v>-</v>
      </c>
      <c r="AG423" s="54" t="str">
        <f t="shared" si="104"/>
        <v>กสป-ค.</v>
      </c>
      <c r="AH423" s="54" t="str">
        <f t="shared" si="105"/>
        <v>-</v>
      </c>
      <c r="AI423" s="54" t="str">
        <f t="shared" si="106"/>
        <v>อปฟ.</v>
      </c>
      <c r="AJ423" s="66" t="s">
        <v>42</v>
      </c>
      <c r="AK423" s="54" t="str">
        <f t="shared" si="107"/>
        <v>กสป-ค.</v>
      </c>
      <c r="AL423" s="54" t="str">
        <f t="shared" si="108"/>
        <v>-</v>
      </c>
      <c r="AM423" s="54" t="str">
        <f t="shared" si="109"/>
        <v>กสป-ค.</v>
      </c>
      <c r="AN423" s="54" t="str">
        <f t="shared" si="110"/>
        <v>-</v>
      </c>
      <c r="AO423" s="54" t="str">
        <f t="shared" si="111"/>
        <v>อปฟ.</v>
      </c>
      <c r="AP423" s="67"/>
      <c r="AQ423" s="68">
        <f t="shared" ca="1" si="112"/>
        <v>10.693150684931506</v>
      </c>
      <c r="AR423" s="64"/>
      <c r="AS423" s="75"/>
      <c r="AT423" s="64"/>
      <c r="AY423" s="71"/>
      <c r="BC423" s="72"/>
      <c r="BD423" s="72"/>
      <c r="BE423" s="72"/>
      <c r="BL423" s="51"/>
      <c r="BM423" s="51"/>
      <c r="BY423" s="10"/>
      <c r="CA423" s="15"/>
      <c r="CB423" s="73"/>
      <c r="CC423" s="10"/>
      <c r="CE423" s="10"/>
      <c r="CF423" s="10"/>
      <c r="CK423" s="74" t="s">
        <v>1477</v>
      </c>
      <c r="CQ423" s="71"/>
    </row>
    <row r="424" spans="2:95" s="70" customFormat="1" ht="24" customHeight="1">
      <c r="B424" s="54">
        <v>418</v>
      </c>
      <c r="C424" s="55" t="s">
        <v>19</v>
      </c>
      <c r="D424" s="56" t="s">
        <v>1276</v>
      </c>
      <c r="E424" s="56" t="s">
        <v>1358</v>
      </c>
      <c r="F424" s="57" t="str">
        <f t="shared" si="101"/>
        <v>ECT - CT1000-00027</v>
      </c>
      <c r="G424" s="58" t="s">
        <v>1359</v>
      </c>
      <c r="H424" s="57" t="s">
        <v>1387</v>
      </c>
      <c r="I424" s="57" t="s">
        <v>279</v>
      </c>
      <c r="J424" s="57" t="s">
        <v>1361</v>
      </c>
      <c r="K424" s="59" t="s">
        <v>1281</v>
      </c>
      <c r="L424" s="60"/>
      <c r="M424" s="61"/>
      <c r="N424" s="62"/>
      <c r="O424" s="62"/>
      <c r="P424" s="63"/>
      <c r="Q424" s="64"/>
      <c r="R424" s="63"/>
      <c r="S424" s="62"/>
      <c r="T424" s="64">
        <v>37528</v>
      </c>
      <c r="U424" s="62"/>
      <c r="V424" s="66"/>
      <c r="W424" s="64">
        <v>37528</v>
      </c>
      <c r="X424" s="66" t="s">
        <v>14</v>
      </c>
      <c r="Y424" s="54" t="str">
        <f>IF($X424="","",VLOOKUP($X424,Variable!$AC$3:$AH$100,2,0))</f>
        <v>-</v>
      </c>
      <c r="Z424" s="54" t="str">
        <f>IF($X424="","",VLOOKUP($X424,Variable!$AC$3:$AH$100,3,0))</f>
        <v>-</v>
      </c>
      <c r="AA424" s="54" t="str">
        <f>IF($X424="","",VLOOKUP($X424,Variable!$AC$3:$AH$100,4,0))</f>
        <v>-</v>
      </c>
      <c r="AB424" s="54" t="str">
        <f>IF($X424="","",VLOOKUP($X424,Variable!$AC$3:$AH$100,5,0))</f>
        <v>-</v>
      </c>
      <c r="AC424" s="54" t="str">
        <f>IF($X424="","",VLOOKUP($X424,Variable!$AC$3:$AH$100,6,0))</f>
        <v>-</v>
      </c>
      <c r="AD424" s="109" t="s">
        <v>42</v>
      </c>
      <c r="AE424" s="54" t="str">
        <f t="shared" si="102"/>
        <v>กสป-ค.</v>
      </c>
      <c r="AF424" s="54" t="str">
        <f t="shared" si="103"/>
        <v>-</v>
      </c>
      <c r="AG424" s="54" t="str">
        <f t="shared" si="104"/>
        <v>กสป-ค.</v>
      </c>
      <c r="AH424" s="54" t="str">
        <f t="shared" si="105"/>
        <v>-</v>
      </c>
      <c r="AI424" s="54" t="str">
        <f t="shared" si="106"/>
        <v>อปฟ.</v>
      </c>
      <c r="AJ424" s="66" t="s">
        <v>42</v>
      </c>
      <c r="AK424" s="54" t="str">
        <f t="shared" si="107"/>
        <v>กสป-ค.</v>
      </c>
      <c r="AL424" s="54" t="str">
        <f t="shared" si="108"/>
        <v>-</v>
      </c>
      <c r="AM424" s="54" t="str">
        <f t="shared" si="109"/>
        <v>กสป-ค.</v>
      </c>
      <c r="AN424" s="54" t="str">
        <f t="shared" si="110"/>
        <v>-</v>
      </c>
      <c r="AO424" s="54" t="str">
        <f t="shared" si="111"/>
        <v>อปฟ.</v>
      </c>
      <c r="AP424" s="67"/>
      <c r="AQ424" s="68">
        <f t="shared" ca="1" si="112"/>
        <v>10.693150684931506</v>
      </c>
      <c r="AR424" s="64"/>
      <c r="AS424" s="75"/>
      <c r="AT424" s="64"/>
      <c r="AY424" s="71"/>
      <c r="BC424" s="72"/>
      <c r="BD424" s="72"/>
      <c r="BE424" s="72"/>
      <c r="BL424" s="51"/>
      <c r="BM424" s="51"/>
      <c r="BY424" s="10"/>
      <c r="CB424" s="73"/>
      <c r="CC424" s="10"/>
      <c r="CE424" s="10"/>
      <c r="CF424" s="10"/>
      <c r="CK424" s="74" t="s">
        <v>1478</v>
      </c>
      <c r="CQ424" s="71"/>
    </row>
    <row r="425" spans="2:95" s="70" customFormat="1" ht="24" customHeight="1">
      <c r="B425" s="54">
        <v>419</v>
      </c>
      <c r="C425" s="55" t="s">
        <v>19</v>
      </c>
      <c r="D425" s="56" t="s">
        <v>1276</v>
      </c>
      <c r="E425" s="56" t="s">
        <v>1358</v>
      </c>
      <c r="F425" s="57" t="str">
        <f t="shared" si="101"/>
        <v>ECT - CT1000-00028</v>
      </c>
      <c r="G425" s="58" t="s">
        <v>1359</v>
      </c>
      <c r="H425" s="57" t="s">
        <v>1388</v>
      </c>
      <c r="I425" s="57" t="s">
        <v>279</v>
      </c>
      <c r="J425" s="57" t="s">
        <v>1361</v>
      </c>
      <c r="K425" s="59" t="s">
        <v>1281</v>
      </c>
      <c r="L425" s="60"/>
      <c r="M425" s="61"/>
      <c r="N425" s="62"/>
      <c r="O425" s="62"/>
      <c r="P425" s="63"/>
      <c r="Q425" s="64"/>
      <c r="R425" s="63"/>
      <c r="S425" s="62"/>
      <c r="T425" s="64">
        <v>37528</v>
      </c>
      <c r="U425" s="62"/>
      <c r="V425" s="66"/>
      <c r="W425" s="64">
        <v>37528</v>
      </c>
      <c r="X425" s="66" t="s">
        <v>14</v>
      </c>
      <c r="Y425" s="54" t="str">
        <f>IF($X425="","",VLOOKUP($X425,Variable!$AC$3:$AH$100,2,0))</f>
        <v>-</v>
      </c>
      <c r="Z425" s="54" t="str">
        <f>IF($X425="","",VLOOKUP($X425,Variable!$AC$3:$AH$100,3,0))</f>
        <v>-</v>
      </c>
      <c r="AA425" s="54" t="str">
        <f>IF($X425="","",VLOOKUP($X425,Variable!$AC$3:$AH$100,4,0))</f>
        <v>-</v>
      </c>
      <c r="AB425" s="54" t="str">
        <f>IF($X425="","",VLOOKUP($X425,Variable!$AC$3:$AH$100,5,0))</f>
        <v>-</v>
      </c>
      <c r="AC425" s="54" t="str">
        <f>IF($X425="","",VLOOKUP($X425,Variable!$AC$3:$AH$100,6,0))</f>
        <v>-</v>
      </c>
      <c r="AD425" s="109" t="s">
        <v>42</v>
      </c>
      <c r="AE425" s="54" t="str">
        <f t="shared" si="102"/>
        <v>กสป-ค.</v>
      </c>
      <c r="AF425" s="54" t="str">
        <f t="shared" si="103"/>
        <v>-</v>
      </c>
      <c r="AG425" s="54" t="str">
        <f t="shared" si="104"/>
        <v>กสป-ค.</v>
      </c>
      <c r="AH425" s="54" t="str">
        <f t="shared" si="105"/>
        <v>-</v>
      </c>
      <c r="AI425" s="54" t="str">
        <f t="shared" si="106"/>
        <v>อปฟ.</v>
      </c>
      <c r="AJ425" s="66" t="s">
        <v>42</v>
      </c>
      <c r="AK425" s="54" t="str">
        <f t="shared" si="107"/>
        <v>กสป-ค.</v>
      </c>
      <c r="AL425" s="54" t="str">
        <f t="shared" si="108"/>
        <v>-</v>
      </c>
      <c r="AM425" s="54" t="str">
        <f t="shared" si="109"/>
        <v>กสป-ค.</v>
      </c>
      <c r="AN425" s="54" t="str">
        <f t="shared" si="110"/>
        <v>-</v>
      </c>
      <c r="AO425" s="54" t="str">
        <f t="shared" si="111"/>
        <v>อปฟ.</v>
      </c>
      <c r="AP425" s="67"/>
      <c r="AQ425" s="68">
        <f t="shared" ca="1" si="112"/>
        <v>10.693150684931506</v>
      </c>
      <c r="AR425" s="64"/>
      <c r="AS425" s="75"/>
      <c r="AT425" s="64"/>
      <c r="AY425" s="71"/>
      <c r="BC425" s="72"/>
      <c r="BD425" s="72"/>
      <c r="BE425" s="72"/>
      <c r="BL425" s="51"/>
      <c r="BM425" s="51"/>
      <c r="BY425" s="10"/>
      <c r="CB425" s="73"/>
      <c r="CC425" s="10"/>
      <c r="CE425" s="10"/>
      <c r="CF425" s="10"/>
      <c r="CK425" s="74" t="s">
        <v>1542</v>
      </c>
      <c r="CQ425" s="71"/>
    </row>
    <row r="426" spans="2:95" s="70" customFormat="1" ht="24" customHeight="1">
      <c r="B426" s="54">
        <v>420</v>
      </c>
      <c r="C426" s="55" t="s">
        <v>19</v>
      </c>
      <c r="D426" s="56" t="s">
        <v>1276</v>
      </c>
      <c r="E426" s="56" t="s">
        <v>1358</v>
      </c>
      <c r="F426" s="57" t="str">
        <f t="shared" si="101"/>
        <v>ECT - CT1000-00029</v>
      </c>
      <c r="G426" s="58" t="s">
        <v>1359</v>
      </c>
      <c r="H426" s="57" t="s">
        <v>1389</v>
      </c>
      <c r="I426" s="57" t="s">
        <v>279</v>
      </c>
      <c r="J426" s="57" t="s">
        <v>1361</v>
      </c>
      <c r="K426" s="59" t="s">
        <v>1281</v>
      </c>
      <c r="L426" s="60"/>
      <c r="M426" s="61"/>
      <c r="N426" s="62"/>
      <c r="O426" s="62"/>
      <c r="P426" s="63"/>
      <c r="Q426" s="64"/>
      <c r="R426" s="63"/>
      <c r="S426" s="62"/>
      <c r="T426" s="64">
        <v>37528</v>
      </c>
      <c r="U426" s="62"/>
      <c r="V426" s="66"/>
      <c r="W426" s="64">
        <v>37528</v>
      </c>
      <c r="X426" s="66" t="s">
        <v>14</v>
      </c>
      <c r="Y426" s="54" t="str">
        <f>IF($X426="","",VLOOKUP($X426,Variable!$AC$3:$AH$100,2,0))</f>
        <v>-</v>
      </c>
      <c r="Z426" s="54" t="str">
        <f>IF($X426="","",VLOOKUP($X426,Variable!$AC$3:$AH$100,3,0))</f>
        <v>-</v>
      </c>
      <c r="AA426" s="54" t="str">
        <f>IF($X426="","",VLOOKUP($X426,Variable!$AC$3:$AH$100,4,0))</f>
        <v>-</v>
      </c>
      <c r="AB426" s="54" t="str">
        <f>IF($X426="","",VLOOKUP($X426,Variable!$AC$3:$AH$100,5,0))</f>
        <v>-</v>
      </c>
      <c r="AC426" s="54" t="str">
        <f>IF($X426="","",VLOOKUP($X426,Variable!$AC$3:$AH$100,6,0))</f>
        <v>-</v>
      </c>
      <c r="AD426" s="109" t="s">
        <v>42</v>
      </c>
      <c r="AE426" s="54" t="str">
        <f t="shared" si="102"/>
        <v>กสป-ค.</v>
      </c>
      <c r="AF426" s="54" t="str">
        <f t="shared" si="103"/>
        <v>-</v>
      </c>
      <c r="AG426" s="54" t="str">
        <f t="shared" si="104"/>
        <v>กสป-ค.</v>
      </c>
      <c r="AH426" s="54" t="str">
        <f t="shared" si="105"/>
        <v>-</v>
      </c>
      <c r="AI426" s="54" t="str">
        <f t="shared" si="106"/>
        <v>อปฟ.</v>
      </c>
      <c r="AJ426" s="66" t="s">
        <v>42</v>
      </c>
      <c r="AK426" s="54" t="str">
        <f t="shared" si="107"/>
        <v>กสป-ค.</v>
      </c>
      <c r="AL426" s="54" t="str">
        <f t="shared" si="108"/>
        <v>-</v>
      </c>
      <c r="AM426" s="54" t="str">
        <f t="shared" si="109"/>
        <v>กสป-ค.</v>
      </c>
      <c r="AN426" s="54" t="str">
        <f t="shared" si="110"/>
        <v>-</v>
      </c>
      <c r="AO426" s="54" t="str">
        <f t="shared" si="111"/>
        <v>อปฟ.</v>
      </c>
      <c r="AP426" s="67"/>
      <c r="AQ426" s="68">
        <f t="shared" ca="1" si="112"/>
        <v>10.693150684931506</v>
      </c>
      <c r="AR426" s="64"/>
      <c r="AS426" s="75"/>
      <c r="AT426" s="64"/>
      <c r="AY426" s="71"/>
      <c r="BC426" s="72"/>
      <c r="BD426" s="72"/>
      <c r="BE426" s="72"/>
      <c r="BL426" s="51"/>
      <c r="BM426" s="51"/>
      <c r="BY426" s="10"/>
      <c r="CB426" s="73"/>
      <c r="CC426" s="10"/>
      <c r="CE426" s="10"/>
      <c r="CF426" s="10"/>
      <c r="CK426" s="74" t="s">
        <v>1544</v>
      </c>
      <c r="CQ426" s="71"/>
    </row>
    <row r="427" spans="2:95" s="70" customFormat="1" ht="24" customHeight="1">
      <c r="B427" s="54">
        <v>421</v>
      </c>
      <c r="C427" s="55" t="s">
        <v>19</v>
      </c>
      <c r="D427" s="56" t="s">
        <v>1276</v>
      </c>
      <c r="E427" s="56" t="s">
        <v>1358</v>
      </c>
      <c r="F427" s="57" t="str">
        <f t="shared" si="101"/>
        <v>ECT - CT1000-00030</v>
      </c>
      <c r="G427" s="58" t="s">
        <v>1359</v>
      </c>
      <c r="H427" s="57" t="s">
        <v>1390</v>
      </c>
      <c r="I427" s="57" t="s">
        <v>279</v>
      </c>
      <c r="J427" s="57" t="s">
        <v>1361</v>
      </c>
      <c r="K427" s="59" t="s">
        <v>1281</v>
      </c>
      <c r="L427" s="60"/>
      <c r="M427" s="61"/>
      <c r="N427" s="62"/>
      <c r="O427" s="62"/>
      <c r="P427" s="63"/>
      <c r="Q427" s="64"/>
      <c r="R427" s="63"/>
      <c r="S427" s="62"/>
      <c r="T427" s="64">
        <v>37528</v>
      </c>
      <c r="U427" s="62"/>
      <c r="V427" s="66"/>
      <c r="W427" s="64">
        <v>37528</v>
      </c>
      <c r="X427" s="66" t="s">
        <v>14</v>
      </c>
      <c r="Y427" s="54" t="str">
        <f>IF($X427="","",VLOOKUP($X427,Variable!$AC$3:$AH$100,2,0))</f>
        <v>-</v>
      </c>
      <c r="Z427" s="54" t="str">
        <f>IF($X427="","",VLOOKUP($X427,Variable!$AC$3:$AH$100,3,0))</f>
        <v>-</v>
      </c>
      <c r="AA427" s="54" t="str">
        <f>IF($X427="","",VLOOKUP($X427,Variable!$AC$3:$AH$100,4,0))</f>
        <v>-</v>
      </c>
      <c r="AB427" s="54" t="str">
        <f>IF($X427="","",VLOOKUP($X427,Variable!$AC$3:$AH$100,5,0))</f>
        <v>-</v>
      </c>
      <c r="AC427" s="54" t="str">
        <f>IF($X427="","",VLOOKUP($X427,Variable!$AC$3:$AH$100,6,0))</f>
        <v>-</v>
      </c>
      <c r="AD427" s="109" t="s">
        <v>42</v>
      </c>
      <c r="AE427" s="54" t="str">
        <f t="shared" si="102"/>
        <v>กสป-ค.</v>
      </c>
      <c r="AF427" s="54" t="str">
        <f t="shared" si="103"/>
        <v>-</v>
      </c>
      <c r="AG427" s="54" t="str">
        <f t="shared" si="104"/>
        <v>กสป-ค.</v>
      </c>
      <c r="AH427" s="54" t="str">
        <f t="shared" si="105"/>
        <v>-</v>
      </c>
      <c r="AI427" s="54" t="str">
        <f t="shared" si="106"/>
        <v>อปฟ.</v>
      </c>
      <c r="AJ427" s="66" t="s">
        <v>42</v>
      </c>
      <c r="AK427" s="54" t="str">
        <f t="shared" si="107"/>
        <v>กสป-ค.</v>
      </c>
      <c r="AL427" s="54" t="str">
        <f t="shared" si="108"/>
        <v>-</v>
      </c>
      <c r="AM427" s="54" t="str">
        <f t="shared" si="109"/>
        <v>กสป-ค.</v>
      </c>
      <c r="AN427" s="54" t="str">
        <f t="shared" si="110"/>
        <v>-</v>
      </c>
      <c r="AO427" s="54" t="str">
        <f t="shared" si="111"/>
        <v>อปฟ.</v>
      </c>
      <c r="AP427" s="67"/>
      <c r="AQ427" s="68">
        <f t="shared" ca="1" si="112"/>
        <v>10.693150684931506</v>
      </c>
      <c r="AR427" s="64"/>
      <c r="AS427" s="75"/>
      <c r="AT427" s="64"/>
      <c r="AY427" s="71"/>
      <c r="BC427" s="72"/>
      <c r="BD427" s="72"/>
      <c r="BE427" s="72"/>
      <c r="BL427" s="51"/>
      <c r="BM427" s="51"/>
      <c r="CB427" s="73"/>
      <c r="CC427" s="10"/>
      <c r="CE427" s="10"/>
      <c r="CF427" s="10"/>
      <c r="CK427" s="74" t="s">
        <v>1548</v>
      </c>
      <c r="CQ427" s="71"/>
    </row>
    <row r="428" spans="2:95" s="70" customFormat="1" ht="24" customHeight="1">
      <c r="B428" s="54">
        <v>422</v>
      </c>
      <c r="C428" s="55" t="s">
        <v>19</v>
      </c>
      <c r="D428" s="56" t="s">
        <v>1276</v>
      </c>
      <c r="E428" s="56" t="s">
        <v>1358</v>
      </c>
      <c r="F428" s="57" t="str">
        <f t="shared" si="101"/>
        <v>ECT - CT1000-00031</v>
      </c>
      <c r="G428" s="58" t="s">
        <v>1359</v>
      </c>
      <c r="H428" s="57" t="s">
        <v>1391</v>
      </c>
      <c r="I428" s="57" t="s">
        <v>279</v>
      </c>
      <c r="J428" s="57" t="s">
        <v>1361</v>
      </c>
      <c r="K428" s="59" t="s">
        <v>1281</v>
      </c>
      <c r="L428" s="60"/>
      <c r="M428" s="61"/>
      <c r="N428" s="62"/>
      <c r="O428" s="62"/>
      <c r="P428" s="63"/>
      <c r="Q428" s="64"/>
      <c r="R428" s="63"/>
      <c r="S428" s="62"/>
      <c r="T428" s="64">
        <v>37528</v>
      </c>
      <c r="U428" s="62"/>
      <c r="V428" s="66"/>
      <c r="W428" s="64">
        <v>37528</v>
      </c>
      <c r="X428" s="66" t="s">
        <v>14</v>
      </c>
      <c r="Y428" s="54" t="str">
        <f>IF($X428="","",VLOOKUP($X428,Variable!$AC$3:$AH$100,2,0))</f>
        <v>-</v>
      </c>
      <c r="Z428" s="54" t="str">
        <f>IF($X428="","",VLOOKUP($X428,Variable!$AC$3:$AH$100,3,0))</f>
        <v>-</v>
      </c>
      <c r="AA428" s="54" t="str">
        <f>IF($X428="","",VLOOKUP($X428,Variable!$AC$3:$AH$100,4,0))</f>
        <v>-</v>
      </c>
      <c r="AB428" s="54" t="str">
        <f>IF($X428="","",VLOOKUP($X428,Variable!$AC$3:$AH$100,5,0))</f>
        <v>-</v>
      </c>
      <c r="AC428" s="54" t="str">
        <f>IF($X428="","",VLOOKUP($X428,Variable!$AC$3:$AH$100,6,0))</f>
        <v>-</v>
      </c>
      <c r="AD428" s="109" t="s">
        <v>42</v>
      </c>
      <c r="AE428" s="54" t="str">
        <f t="shared" si="102"/>
        <v>กสป-ค.</v>
      </c>
      <c r="AF428" s="54" t="str">
        <f t="shared" si="103"/>
        <v>-</v>
      </c>
      <c r="AG428" s="54" t="str">
        <f t="shared" si="104"/>
        <v>กสป-ค.</v>
      </c>
      <c r="AH428" s="54" t="str">
        <f t="shared" si="105"/>
        <v>-</v>
      </c>
      <c r="AI428" s="54" t="str">
        <f t="shared" si="106"/>
        <v>อปฟ.</v>
      </c>
      <c r="AJ428" s="66" t="s">
        <v>42</v>
      </c>
      <c r="AK428" s="54" t="str">
        <f t="shared" si="107"/>
        <v>กสป-ค.</v>
      </c>
      <c r="AL428" s="54" t="str">
        <f t="shared" si="108"/>
        <v>-</v>
      </c>
      <c r="AM428" s="54" t="str">
        <f t="shared" si="109"/>
        <v>กสป-ค.</v>
      </c>
      <c r="AN428" s="54" t="str">
        <f t="shared" si="110"/>
        <v>-</v>
      </c>
      <c r="AO428" s="54" t="str">
        <f t="shared" si="111"/>
        <v>อปฟ.</v>
      </c>
      <c r="AP428" s="67"/>
      <c r="AQ428" s="68">
        <f t="shared" ca="1" si="112"/>
        <v>10.693150684931506</v>
      </c>
      <c r="AR428" s="64"/>
      <c r="AS428" s="75"/>
      <c r="AT428" s="64"/>
      <c r="AY428" s="71"/>
      <c r="BC428" s="72"/>
      <c r="BD428" s="72"/>
      <c r="BE428" s="72"/>
      <c r="BL428" s="51"/>
      <c r="BM428" s="51"/>
      <c r="BY428" s="10"/>
      <c r="CB428" s="73"/>
      <c r="CC428" s="10"/>
      <c r="CE428" s="10"/>
      <c r="CF428" s="10"/>
      <c r="CK428" s="74" t="s">
        <v>1549</v>
      </c>
      <c r="CQ428" s="71"/>
    </row>
    <row r="429" spans="2:95" s="70" customFormat="1" ht="24" customHeight="1">
      <c r="B429" s="54">
        <v>423</v>
      </c>
      <c r="C429" s="55" t="s">
        <v>19</v>
      </c>
      <c r="D429" s="56" t="s">
        <v>1276</v>
      </c>
      <c r="E429" s="56" t="s">
        <v>1358</v>
      </c>
      <c r="F429" s="57" t="str">
        <f t="shared" si="101"/>
        <v>ECT - CT1000-00032</v>
      </c>
      <c r="G429" s="58" t="s">
        <v>1359</v>
      </c>
      <c r="H429" s="57" t="s">
        <v>1392</v>
      </c>
      <c r="I429" s="57" t="s">
        <v>279</v>
      </c>
      <c r="J429" s="57" t="s">
        <v>1361</v>
      </c>
      <c r="K429" s="59" t="s">
        <v>1281</v>
      </c>
      <c r="L429" s="60"/>
      <c r="M429" s="61"/>
      <c r="N429" s="62"/>
      <c r="O429" s="62"/>
      <c r="P429" s="63"/>
      <c r="Q429" s="64"/>
      <c r="R429" s="63"/>
      <c r="S429" s="62"/>
      <c r="T429" s="64">
        <v>37528</v>
      </c>
      <c r="U429" s="62"/>
      <c r="V429" s="66"/>
      <c r="W429" s="64">
        <v>37528</v>
      </c>
      <c r="X429" s="66" t="s">
        <v>14</v>
      </c>
      <c r="Y429" s="54" t="str">
        <f>IF($X429="","",VLOOKUP($X429,Variable!$AC$3:$AH$100,2,0))</f>
        <v>-</v>
      </c>
      <c r="Z429" s="54" t="str">
        <f>IF($X429="","",VLOOKUP($X429,Variable!$AC$3:$AH$100,3,0))</f>
        <v>-</v>
      </c>
      <c r="AA429" s="54" t="str">
        <f>IF($X429="","",VLOOKUP($X429,Variable!$AC$3:$AH$100,4,0))</f>
        <v>-</v>
      </c>
      <c r="AB429" s="54" t="str">
        <f>IF($X429="","",VLOOKUP($X429,Variable!$AC$3:$AH$100,5,0))</f>
        <v>-</v>
      </c>
      <c r="AC429" s="54" t="str">
        <f>IF($X429="","",VLOOKUP($X429,Variable!$AC$3:$AH$100,6,0))</f>
        <v>-</v>
      </c>
      <c r="AD429" s="109" t="s">
        <v>42</v>
      </c>
      <c r="AE429" s="54" t="str">
        <f t="shared" si="102"/>
        <v>กสป-ค.</v>
      </c>
      <c r="AF429" s="54" t="str">
        <f t="shared" si="103"/>
        <v>-</v>
      </c>
      <c r="AG429" s="54" t="str">
        <f t="shared" si="104"/>
        <v>กสป-ค.</v>
      </c>
      <c r="AH429" s="54" t="str">
        <f t="shared" si="105"/>
        <v>-</v>
      </c>
      <c r="AI429" s="54" t="str">
        <f t="shared" si="106"/>
        <v>อปฟ.</v>
      </c>
      <c r="AJ429" s="66" t="s">
        <v>42</v>
      </c>
      <c r="AK429" s="54" t="str">
        <f t="shared" si="107"/>
        <v>กสป-ค.</v>
      </c>
      <c r="AL429" s="54" t="str">
        <f t="shared" si="108"/>
        <v>-</v>
      </c>
      <c r="AM429" s="54" t="str">
        <f t="shared" si="109"/>
        <v>กสป-ค.</v>
      </c>
      <c r="AN429" s="54" t="str">
        <f t="shared" si="110"/>
        <v>-</v>
      </c>
      <c r="AO429" s="54" t="str">
        <f t="shared" si="111"/>
        <v>อปฟ.</v>
      </c>
      <c r="AP429" s="67"/>
      <c r="AQ429" s="68">
        <f t="shared" ca="1" si="112"/>
        <v>10.693150684931506</v>
      </c>
      <c r="AR429" s="64"/>
      <c r="AS429" s="75"/>
      <c r="AT429" s="64"/>
      <c r="AY429" s="71"/>
      <c r="BC429" s="72"/>
      <c r="BD429" s="72"/>
      <c r="BE429" s="72"/>
      <c r="BL429" s="51"/>
      <c r="BM429" s="51"/>
      <c r="BY429" s="10"/>
      <c r="CB429" s="73"/>
      <c r="CC429" s="10"/>
      <c r="CE429" s="10"/>
      <c r="CF429" s="10"/>
      <c r="CK429" s="74" t="s">
        <v>1550</v>
      </c>
      <c r="CQ429" s="71"/>
    </row>
    <row r="430" spans="2:95" s="70" customFormat="1" ht="24" customHeight="1">
      <c r="B430" s="54">
        <v>424</v>
      </c>
      <c r="C430" s="55" t="s">
        <v>19</v>
      </c>
      <c r="D430" s="56" t="s">
        <v>1276</v>
      </c>
      <c r="E430" s="56" t="s">
        <v>1358</v>
      </c>
      <c r="F430" s="57" t="str">
        <f t="shared" si="101"/>
        <v>ECT - CT1000-00033</v>
      </c>
      <c r="G430" s="58" t="s">
        <v>1359</v>
      </c>
      <c r="H430" s="57" t="s">
        <v>1393</v>
      </c>
      <c r="I430" s="57" t="s">
        <v>279</v>
      </c>
      <c r="J430" s="57" t="s">
        <v>1361</v>
      </c>
      <c r="K430" s="59" t="s">
        <v>1281</v>
      </c>
      <c r="L430" s="60"/>
      <c r="M430" s="61"/>
      <c r="N430" s="62"/>
      <c r="O430" s="62"/>
      <c r="P430" s="63"/>
      <c r="Q430" s="64"/>
      <c r="R430" s="63"/>
      <c r="S430" s="62"/>
      <c r="T430" s="64">
        <v>37528</v>
      </c>
      <c r="U430" s="62"/>
      <c r="V430" s="66"/>
      <c r="W430" s="64">
        <v>37528</v>
      </c>
      <c r="X430" s="66" t="s">
        <v>14</v>
      </c>
      <c r="Y430" s="54" t="str">
        <f>IF($X430="","",VLOOKUP($X430,Variable!$AC$3:$AH$100,2,0))</f>
        <v>-</v>
      </c>
      <c r="Z430" s="54" t="str">
        <f>IF($X430="","",VLOOKUP($X430,Variable!$AC$3:$AH$100,3,0))</f>
        <v>-</v>
      </c>
      <c r="AA430" s="54" t="str">
        <f>IF($X430="","",VLOOKUP($X430,Variable!$AC$3:$AH$100,4,0))</f>
        <v>-</v>
      </c>
      <c r="AB430" s="54" t="str">
        <f>IF($X430="","",VLOOKUP($X430,Variable!$AC$3:$AH$100,5,0))</f>
        <v>-</v>
      </c>
      <c r="AC430" s="54" t="str">
        <f>IF($X430="","",VLOOKUP($X430,Variable!$AC$3:$AH$100,6,0))</f>
        <v>-</v>
      </c>
      <c r="AD430" s="109" t="s">
        <v>42</v>
      </c>
      <c r="AE430" s="54" t="str">
        <f t="shared" si="102"/>
        <v>กสป-ค.</v>
      </c>
      <c r="AF430" s="54" t="str">
        <f t="shared" si="103"/>
        <v>-</v>
      </c>
      <c r="AG430" s="54" t="str">
        <f t="shared" si="104"/>
        <v>กสป-ค.</v>
      </c>
      <c r="AH430" s="54" t="str">
        <f t="shared" si="105"/>
        <v>-</v>
      </c>
      <c r="AI430" s="54" t="str">
        <f t="shared" si="106"/>
        <v>อปฟ.</v>
      </c>
      <c r="AJ430" s="66" t="s">
        <v>42</v>
      </c>
      <c r="AK430" s="54" t="str">
        <f t="shared" si="107"/>
        <v>กสป-ค.</v>
      </c>
      <c r="AL430" s="54" t="str">
        <f t="shared" si="108"/>
        <v>-</v>
      </c>
      <c r="AM430" s="54" t="str">
        <f t="shared" si="109"/>
        <v>กสป-ค.</v>
      </c>
      <c r="AN430" s="54" t="str">
        <f t="shared" si="110"/>
        <v>-</v>
      </c>
      <c r="AO430" s="54" t="str">
        <f t="shared" si="111"/>
        <v>อปฟ.</v>
      </c>
      <c r="AP430" s="67"/>
      <c r="AQ430" s="68">
        <f t="shared" ca="1" si="112"/>
        <v>10.693150684931506</v>
      </c>
      <c r="AR430" s="64"/>
      <c r="AS430" s="75"/>
      <c r="AT430" s="64"/>
      <c r="AY430" s="71"/>
      <c r="BC430" s="72"/>
      <c r="BD430" s="72"/>
      <c r="BE430" s="72"/>
      <c r="BL430" s="51"/>
      <c r="BM430" s="51"/>
      <c r="BY430" s="10"/>
      <c r="CB430" s="73"/>
      <c r="CC430" s="10"/>
      <c r="CE430" s="10"/>
      <c r="CF430" s="10"/>
      <c r="CK430" s="74" t="s">
        <v>1545</v>
      </c>
      <c r="CQ430" s="71"/>
    </row>
    <row r="431" spans="2:95" s="70" customFormat="1" ht="24" customHeight="1">
      <c r="B431" s="54">
        <v>425</v>
      </c>
      <c r="C431" s="55" t="s">
        <v>19</v>
      </c>
      <c r="D431" s="56" t="s">
        <v>1276</v>
      </c>
      <c r="E431" s="56" t="s">
        <v>1358</v>
      </c>
      <c r="F431" s="57" t="str">
        <f t="shared" si="101"/>
        <v>ECT - CT1000-00034</v>
      </c>
      <c r="G431" s="58" t="s">
        <v>1359</v>
      </c>
      <c r="H431" s="57" t="s">
        <v>1394</v>
      </c>
      <c r="I431" s="57" t="s">
        <v>279</v>
      </c>
      <c r="J431" s="57" t="s">
        <v>1361</v>
      </c>
      <c r="K431" s="59" t="s">
        <v>1281</v>
      </c>
      <c r="L431" s="60"/>
      <c r="M431" s="61"/>
      <c r="N431" s="62"/>
      <c r="O431" s="62"/>
      <c r="P431" s="63"/>
      <c r="Q431" s="64"/>
      <c r="R431" s="63"/>
      <c r="S431" s="62"/>
      <c r="T431" s="64">
        <v>37528</v>
      </c>
      <c r="U431" s="62"/>
      <c r="V431" s="66"/>
      <c r="W431" s="64">
        <v>37528</v>
      </c>
      <c r="X431" s="66" t="s">
        <v>14</v>
      </c>
      <c r="Y431" s="54" t="str">
        <f>IF($X431="","",VLOOKUP($X431,Variable!$AC$3:$AH$100,2,0))</f>
        <v>-</v>
      </c>
      <c r="Z431" s="54" t="str">
        <f>IF($X431="","",VLOOKUP($X431,Variable!$AC$3:$AH$100,3,0))</f>
        <v>-</v>
      </c>
      <c r="AA431" s="54" t="str">
        <f>IF($X431="","",VLOOKUP($X431,Variable!$AC$3:$AH$100,4,0))</f>
        <v>-</v>
      </c>
      <c r="AB431" s="54" t="str">
        <f>IF($X431="","",VLOOKUP($X431,Variable!$AC$3:$AH$100,5,0))</f>
        <v>-</v>
      </c>
      <c r="AC431" s="54" t="str">
        <f>IF($X431="","",VLOOKUP($X431,Variable!$AC$3:$AH$100,6,0))</f>
        <v>-</v>
      </c>
      <c r="AD431" s="109" t="s">
        <v>42</v>
      </c>
      <c r="AE431" s="54" t="str">
        <f t="shared" si="102"/>
        <v>กสป-ค.</v>
      </c>
      <c r="AF431" s="54" t="str">
        <f t="shared" si="103"/>
        <v>-</v>
      </c>
      <c r="AG431" s="54" t="str">
        <f t="shared" si="104"/>
        <v>กสป-ค.</v>
      </c>
      <c r="AH431" s="54" t="str">
        <f t="shared" si="105"/>
        <v>-</v>
      </c>
      <c r="AI431" s="54" t="str">
        <f t="shared" si="106"/>
        <v>อปฟ.</v>
      </c>
      <c r="AJ431" s="66" t="s">
        <v>42</v>
      </c>
      <c r="AK431" s="54" t="str">
        <f t="shared" si="107"/>
        <v>กสป-ค.</v>
      </c>
      <c r="AL431" s="54" t="str">
        <f t="shared" si="108"/>
        <v>-</v>
      </c>
      <c r="AM431" s="54" t="str">
        <f t="shared" si="109"/>
        <v>กสป-ค.</v>
      </c>
      <c r="AN431" s="54" t="str">
        <f t="shared" si="110"/>
        <v>-</v>
      </c>
      <c r="AO431" s="54" t="str">
        <f t="shared" si="111"/>
        <v>อปฟ.</v>
      </c>
      <c r="AP431" s="67"/>
      <c r="AQ431" s="68">
        <f t="shared" ca="1" si="112"/>
        <v>10.693150684931506</v>
      </c>
      <c r="AR431" s="64"/>
      <c r="AS431" s="75"/>
      <c r="AT431" s="64"/>
      <c r="AY431" s="71"/>
      <c r="BC431" s="72"/>
      <c r="BD431" s="72"/>
      <c r="BE431" s="72"/>
      <c r="BL431" s="51"/>
      <c r="BM431" s="51"/>
      <c r="BY431" s="10"/>
      <c r="CB431" s="73"/>
      <c r="CC431" s="10"/>
      <c r="CE431" s="10"/>
      <c r="CF431" s="10"/>
      <c r="CK431" s="74" t="s">
        <v>1547</v>
      </c>
      <c r="CQ431" s="71"/>
    </row>
    <row r="432" spans="2:95" s="70" customFormat="1" ht="24" customHeight="1">
      <c r="B432" s="54">
        <v>426</v>
      </c>
      <c r="C432" s="55" t="s">
        <v>19</v>
      </c>
      <c r="D432" s="56" t="s">
        <v>1276</v>
      </c>
      <c r="E432" s="56" t="s">
        <v>1358</v>
      </c>
      <c r="F432" s="57" t="str">
        <f t="shared" si="101"/>
        <v>ECT - CT1000-00035</v>
      </c>
      <c r="G432" s="58" t="s">
        <v>1359</v>
      </c>
      <c r="H432" s="57" t="s">
        <v>1395</v>
      </c>
      <c r="I432" s="57" t="s">
        <v>279</v>
      </c>
      <c r="J432" s="57" t="s">
        <v>1361</v>
      </c>
      <c r="K432" s="59" t="s">
        <v>1281</v>
      </c>
      <c r="L432" s="60"/>
      <c r="M432" s="61"/>
      <c r="N432" s="62"/>
      <c r="O432" s="62"/>
      <c r="P432" s="63"/>
      <c r="Q432" s="64"/>
      <c r="R432" s="63"/>
      <c r="S432" s="62"/>
      <c r="T432" s="64">
        <v>37528</v>
      </c>
      <c r="U432" s="62"/>
      <c r="V432" s="66"/>
      <c r="W432" s="64">
        <v>37528</v>
      </c>
      <c r="X432" s="66" t="s">
        <v>14</v>
      </c>
      <c r="Y432" s="54" t="str">
        <f>IF($X432="","",VLOOKUP($X432,Variable!$AC$3:$AH$100,2,0))</f>
        <v>-</v>
      </c>
      <c r="Z432" s="54" t="str">
        <f>IF($X432="","",VLOOKUP($X432,Variable!$AC$3:$AH$100,3,0))</f>
        <v>-</v>
      </c>
      <c r="AA432" s="54" t="str">
        <f>IF($X432="","",VLOOKUP($X432,Variable!$AC$3:$AH$100,4,0))</f>
        <v>-</v>
      </c>
      <c r="AB432" s="54" t="str">
        <f>IF($X432="","",VLOOKUP($X432,Variable!$AC$3:$AH$100,5,0))</f>
        <v>-</v>
      </c>
      <c r="AC432" s="54" t="str">
        <f>IF($X432="","",VLOOKUP($X432,Variable!$AC$3:$AH$100,6,0))</f>
        <v>-</v>
      </c>
      <c r="AD432" s="109" t="s">
        <v>42</v>
      </c>
      <c r="AE432" s="54" t="str">
        <f t="shared" si="102"/>
        <v>กสป-ค.</v>
      </c>
      <c r="AF432" s="54" t="str">
        <f t="shared" si="103"/>
        <v>-</v>
      </c>
      <c r="AG432" s="54" t="str">
        <f t="shared" si="104"/>
        <v>กสป-ค.</v>
      </c>
      <c r="AH432" s="54" t="str">
        <f t="shared" si="105"/>
        <v>-</v>
      </c>
      <c r="AI432" s="54" t="str">
        <f t="shared" si="106"/>
        <v>อปฟ.</v>
      </c>
      <c r="AJ432" s="66" t="s">
        <v>42</v>
      </c>
      <c r="AK432" s="54" t="str">
        <f t="shared" si="107"/>
        <v>กสป-ค.</v>
      </c>
      <c r="AL432" s="54" t="str">
        <f t="shared" si="108"/>
        <v>-</v>
      </c>
      <c r="AM432" s="54" t="str">
        <f t="shared" si="109"/>
        <v>กสป-ค.</v>
      </c>
      <c r="AN432" s="54" t="str">
        <f t="shared" si="110"/>
        <v>-</v>
      </c>
      <c r="AO432" s="54" t="str">
        <f t="shared" si="111"/>
        <v>อปฟ.</v>
      </c>
      <c r="AP432" s="67"/>
      <c r="AQ432" s="68">
        <f t="shared" ca="1" si="112"/>
        <v>10.693150684931506</v>
      </c>
      <c r="AR432" s="64"/>
      <c r="AS432" s="75"/>
      <c r="AT432" s="64"/>
      <c r="AY432" s="71"/>
      <c r="BC432" s="72"/>
      <c r="BD432" s="72"/>
      <c r="BE432" s="72"/>
      <c r="BL432" s="51"/>
      <c r="BM432" s="51"/>
      <c r="BY432" s="10"/>
      <c r="CB432" s="73"/>
      <c r="CC432" s="10"/>
      <c r="CE432" s="10"/>
      <c r="CF432" s="10"/>
      <c r="CK432" s="74" t="s">
        <v>1551</v>
      </c>
      <c r="CQ432" s="71"/>
    </row>
    <row r="433" spans="2:95" s="70" customFormat="1" ht="24" customHeight="1">
      <c r="B433" s="54">
        <v>427</v>
      </c>
      <c r="C433" s="55" t="s">
        <v>19</v>
      </c>
      <c r="D433" s="56" t="s">
        <v>1276</v>
      </c>
      <c r="E433" s="56" t="s">
        <v>1358</v>
      </c>
      <c r="F433" s="57" t="str">
        <f t="shared" si="101"/>
        <v>ECT - CT1000-00036</v>
      </c>
      <c r="G433" s="58" t="s">
        <v>1359</v>
      </c>
      <c r="H433" s="57" t="s">
        <v>1396</v>
      </c>
      <c r="I433" s="57" t="s">
        <v>279</v>
      </c>
      <c r="J433" s="57" t="s">
        <v>1361</v>
      </c>
      <c r="K433" s="59" t="s">
        <v>1281</v>
      </c>
      <c r="L433" s="60"/>
      <c r="M433" s="61"/>
      <c r="N433" s="62"/>
      <c r="O433" s="62"/>
      <c r="P433" s="63"/>
      <c r="Q433" s="64"/>
      <c r="R433" s="63"/>
      <c r="S433" s="62"/>
      <c r="T433" s="64">
        <v>37528</v>
      </c>
      <c r="U433" s="62"/>
      <c r="V433" s="66"/>
      <c r="W433" s="64">
        <v>37528</v>
      </c>
      <c r="X433" s="66" t="s">
        <v>14</v>
      </c>
      <c r="Y433" s="54" t="str">
        <f>IF($X433="","",VLOOKUP($X433,Variable!$AC$3:$AH$100,2,0))</f>
        <v>-</v>
      </c>
      <c r="Z433" s="54" t="str">
        <f>IF($X433="","",VLOOKUP($X433,Variable!$AC$3:$AH$100,3,0))</f>
        <v>-</v>
      </c>
      <c r="AA433" s="54" t="str">
        <f>IF($X433="","",VLOOKUP($X433,Variable!$AC$3:$AH$100,4,0))</f>
        <v>-</v>
      </c>
      <c r="AB433" s="54" t="str">
        <f>IF($X433="","",VLOOKUP($X433,Variable!$AC$3:$AH$100,5,0))</f>
        <v>-</v>
      </c>
      <c r="AC433" s="54" t="str">
        <f>IF($X433="","",VLOOKUP($X433,Variable!$AC$3:$AH$100,6,0))</f>
        <v>-</v>
      </c>
      <c r="AD433" s="109" t="s">
        <v>42</v>
      </c>
      <c r="AE433" s="54" t="str">
        <f t="shared" si="102"/>
        <v>กสป-ค.</v>
      </c>
      <c r="AF433" s="54" t="str">
        <f t="shared" si="103"/>
        <v>-</v>
      </c>
      <c r="AG433" s="54" t="str">
        <f t="shared" si="104"/>
        <v>กสป-ค.</v>
      </c>
      <c r="AH433" s="54" t="str">
        <f t="shared" si="105"/>
        <v>-</v>
      </c>
      <c r="AI433" s="54" t="str">
        <f t="shared" si="106"/>
        <v>อปฟ.</v>
      </c>
      <c r="AJ433" s="66" t="s">
        <v>42</v>
      </c>
      <c r="AK433" s="54" t="str">
        <f t="shared" si="107"/>
        <v>กสป-ค.</v>
      </c>
      <c r="AL433" s="54" t="str">
        <f t="shared" si="108"/>
        <v>-</v>
      </c>
      <c r="AM433" s="54" t="str">
        <f t="shared" si="109"/>
        <v>กสป-ค.</v>
      </c>
      <c r="AN433" s="54" t="str">
        <f t="shared" si="110"/>
        <v>-</v>
      </c>
      <c r="AO433" s="54" t="str">
        <f t="shared" si="111"/>
        <v>อปฟ.</v>
      </c>
      <c r="AP433" s="67"/>
      <c r="AQ433" s="68">
        <f t="shared" ca="1" si="112"/>
        <v>10.693150684931506</v>
      </c>
      <c r="AR433" s="64"/>
      <c r="AS433" s="75"/>
      <c r="AT433" s="64"/>
      <c r="AY433" s="71"/>
      <c r="BC433" s="72"/>
      <c r="BD433" s="72"/>
      <c r="BE433" s="72"/>
      <c r="BL433" s="51"/>
      <c r="BM433" s="51"/>
      <c r="BY433" s="10"/>
      <c r="CB433" s="73"/>
      <c r="CC433" s="10"/>
      <c r="CE433" s="10"/>
      <c r="CF433" s="10"/>
      <c r="CK433" s="74" t="s">
        <v>1522</v>
      </c>
      <c r="CQ433" s="71"/>
    </row>
    <row r="434" spans="2:95" s="70" customFormat="1" ht="24" customHeight="1">
      <c r="B434" s="54">
        <v>428</v>
      </c>
      <c r="C434" s="55" t="s">
        <v>19</v>
      </c>
      <c r="D434" s="56" t="s">
        <v>1276</v>
      </c>
      <c r="E434" s="56" t="s">
        <v>1397</v>
      </c>
      <c r="F434" s="57" t="str">
        <f t="shared" si="101"/>
        <v>ECT - CT3000-00001</v>
      </c>
      <c r="G434" s="58" t="s">
        <v>1398</v>
      </c>
      <c r="H434" s="57" t="s">
        <v>1399</v>
      </c>
      <c r="I434" s="57" t="s">
        <v>279</v>
      </c>
      <c r="J434" s="57" t="s">
        <v>1400</v>
      </c>
      <c r="K434" s="59" t="s">
        <v>1281</v>
      </c>
      <c r="L434" s="60"/>
      <c r="M434" s="61"/>
      <c r="N434" s="62"/>
      <c r="O434" s="62"/>
      <c r="P434" s="63"/>
      <c r="Q434" s="64"/>
      <c r="R434" s="63"/>
      <c r="S434" s="62"/>
      <c r="T434" s="64">
        <v>37528</v>
      </c>
      <c r="U434" s="62"/>
      <c r="V434" s="66"/>
      <c r="W434" s="64">
        <v>37528</v>
      </c>
      <c r="X434" s="66" t="s">
        <v>14</v>
      </c>
      <c r="Y434" s="54" t="str">
        <f>IF($X434="","",VLOOKUP($X434,Variable!$AC$3:$AH$100,2,0))</f>
        <v>-</v>
      </c>
      <c r="Z434" s="54" t="str">
        <f>IF($X434="","",VLOOKUP($X434,Variable!$AC$3:$AH$100,3,0))</f>
        <v>-</v>
      </c>
      <c r="AA434" s="54" t="str">
        <f>IF($X434="","",VLOOKUP($X434,Variable!$AC$3:$AH$100,4,0))</f>
        <v>-</v>
      </c>
      <c r="AB434" s="54" t="str">
        <f>IF($X434="","",VLOOKUP($X434,Variable!$AC$3:$AH$100,5,0))</f>
        <v>-</v>
      </c>
      <c r="AC434" s="54" t="str">
        <f>IF($X434="","",VLOOKUP($X434,Variable!$AC$3:$AH$100,6,0))</f>
        <v>-</v>
      </c>
      <c r="AD434" s="109" t="s">
        <v>42</v>
      </c>
      <c r="AE434" s="54" t="str">
        <f t="shared" si="102"/>
        <v>กสป-ค.</v>
      </c>
      <c r="AF434" s="54" t="str">
        <f t="shared" si="103"/>
        <v>-</v>
      </c>
      <c r="AG434" s="54" t="str">
        <f t="shared" si="104"/>
        <v>กสป-ค.</v>
      </c>
      <c r="AH434" s="54" t="str">
        <f t="shared" si="105"/>
        <v>-</v>
      </c>
      <c r="AI434" s="54" t="str">
        <f t="shared" si="106"/>
        <v>อปฟ.</v>
      </c>
      <c r="AJ434" s="66" t="s">
        <v>42</v>
      </c>
      <c r="AK434" s="54" t="str">
        <f t="shared" si="107"/>
        <v>กสป-ค.</v>
      </c>
      <c r="AL434" s="54" t="str">
        <f t="shared" si="108"/>
        <v>-</v>
      </c>
      <c r="AM434" s="54" t="str">
        <f t="shared" si="109"/>
        <v>กสป-ค.</v>
      </c>
      <c r="AN434" s="54" t="str">
        <f t="shared" si="110"/>
        <v>-</v>
      </c>
      <c r="AO434" s="54" t="str">
        <f t="shared" si="111"/>
        <v>อปฟ.</v>
      </c>
      <c r="AP434" s="67"/>
      <c r="AQ434" s="68">
        <f t="shared" ca="1" si="112"/>
        <v>10.693150684931506</v>
      </c>
      <c r="AR434" s="64"/>
      <c r="AS434" s="75"/>
      <c r="AT434" s="64"/>
      <c r="AY434" s="71"/>
      <c r="BC434" s="72"/>
      <c r="BD434" s="72"/>
      <c r="BE434" s="72"/>
      <c r="BL434" s="51"/>
      <c r="BM434" s="51"/>
      <c r="CB434" s="73"/>
      <c r="CC434" s="10"/>
      <c r="CE434" s="10"/>
      <c r="CF434" s="10"/>
      <c r="CK434" s="74" t="s">
        <v>1523</v>
      </c>
      <c r="CQ434" s="71"/>
    </row>
    <row r="435" spans="2:95" s="70" customFormat="1" ht="24" customHeight="1">
      <c r="B435" s="54">
        <v>429</v>
      </c>
      <c r="C435" s="55" t="s">
        <v>19</v>
      </c>
      <c r="D435" s="56" t="s">
        <v>1276</v>
      </c>
      <c r="E435" s="56" t="s">
        <v>1397</v>
      </c>
      <c r="F435" s="57" t="str">
        <f t="shared" si="101"/>
        <v>ECT - CT3000-00002</v>
      </c>
      <c r="G435" s="58" t="s">
        <v>1398</v>
      </c>
      <c r="H435" s="57" t="s">
        <v>1401</v>
      </c>
      <c r="I435" s="57" t="s">
        <v>279</v>
      </c>
      <c r="J435" s="57" t="s">
        <v>1400</v>
      </c>
      <c r="K435" s="59" t="s">
        <v>1281</v>
      </c>
      <c r="L435" s="60"/>
      <c r="M435" s="61"/>
      <c r="N435" s="62"/>
      <c r="O435" s="62"/>
      <c r="P435" s="63"/>
      <c r="Q435" s="64"/>
      <c r="R435" s="63"/>
      <c r="S435" s="62"/>
      <c r="T435" s="64">
        <v>37528</v>
      </c>
      <c r="U435" s="62"/>
      <c r="V435" s="66"/>
      <c r="W435" s="64">
        <v>37528</v>
      </c>
      <c r="X435" s="66" t="s">
        <v>14</v>
      </c>
      <c r="Y435" s="54" t="str">
        <f>IF($X435="","",VLOOKUP($X435,Variable!$AC$3:$AH$100,2,0))</f>
        <v>-</v>
      </c>
      <c r="Z435" s="54" t="str">
        <f>IF($X435="","",VLOOKUP($X435,Variable!$AC$3:$AH$100,3,0))</f>
        <v>-</v>
      </c>
      <c r="AA435" s="54" t="str">
        <f>IF($X435="","",VLOOKUP($X435,Variable!$AC$3:$AH$100,4,0))</f>
        <v>-</v>
      </c>
      <c r="AB435" s="54" t="str">
        <f>IF($X435="","",VLOOKUP($X435,Variable!$AC$3:$AH$100,5,0))</f>
        <v>-</v>
      </c>
      <c r="AC435" s="54" t="str">
        <f>IF($X435="","",VLOOKUP($X435,Variable!$AC$3:$AH$100,6,0))</f>
        <v>-</v>
      </c>
      <c r="AD435" s="109" t="s">
        <v>42</v>
      </c>
      <c r="AE435" s="54" t="str">
        <f t="shared" si="102"/>
        <v>กสป-ค.</v>
      </c>
      <c r="AF435" s="54" t="str">
        <f t="shared" si="103"/>
        <v>-</v>
      </c>
      <c r="AG435" s="54" t="str">
        <f t="shared" si="104"/>
        <v>กสป-ค.</v>
      </c>
      <c r="AH435" s="54" t="str">
        <f t="shared" si="105"/>
        <v>-</v>
      </c>
      <c r="AI435" s="54" t="str">
        <f t="shared" si="106"/>
        <v>อปฟ.</v>
      </c>
      <c r="AJ435" s="66" t="s">
        <v>42</v>
      </c>
      <c r="AK435" s="54" t="str">
        <f t="shared" si="107"/>
        <v>กสป-ค.</v>
      </c>
      <c r="AL435" s="54" t="str">
        <f t="shared" si="108"/>
        <v>-</v>
      </c>
      <c r="AM435" s="54" t="str">
        <f t="shared" si="109"/>
        <v>กสป-ค.</v>
      </c>
      <c r="AN435" s="54" t="str">
        <f t="shared" si="110"/>
        <v>-</v>
      </c>
      <c r="AO435" s="54" t="str">
        <f t="shared" si="111"/>
        <v>อปฟ.</v>
      </c>
      <c r="AP435" s="67"/>
      <c r="AQ435" s="68">
        <f t="shared" ca="1" si="112"/>
        <v>10.693150684931506</v>
      </c>
      <c r="AR435" s="64"/>
      <c r="AS435" s="75"/>
      <c r="AT435" s="64"/>
      <c r="AY435" s="71"/>
      <c r="BC435" s="72"/>
      <c r="BD435" s="72"/>
      <c r="BE435" s="72"/>
      <c r="BL435" s="51"/>
      <c r="BM435" s="51"/>
      <c r="BY435" s="10"/>
      <c r="CB435" s="73"/>
      <c r="CC435" s="10"/>
      <c r="CE435" s="10"/>
      <c r="CF435" s="10"/>
      <c r="CK435" s="74" t="s">
        <v>1524</v>
      </c>
      <c r="CQ435" s="71"/>
    </row>
    <row r="436" spans="2:95" s="70" customFormat="1" ht="24" customHeight="1">
      <c r="B436" s="54">
        <v>430</v>
      </c>
      <c r="C436" s="55" t="s">
        <v>19</v>
      </c>
      <c r="D436" s="56" t="s">
        <v>1276</v>
      </c>
      <c r="E436" s="56" t="s">
        <v>1397</v>
      </c>
      <c r="F436" s="57" t="str">
        <f t="shared" si="101"/>
        <v>ECT - CT3000-00003</v>
      </c>
      <c r="G436" s="58" t="s">
        <v>1398</v>
      </c>
      <c r="H436" s="57" t="s">
        <v>1402</v>
      </c>
      <c r="I436" s="57" t="s">
        <v>279</v>
      </c>
      <c r="J436" s="57" t="s">
        <v>1400</v>
      </c>
      <c r="K436" s="59" t="s">
        <v>1281</v>
      </c>
      <c r="L436" s="60"/>
      <c r="M436" s="61"/>
      <c r="N436" s="62"/>
      <c r="O436" s="62"/>
      <c r="P436" s="63"/>
      <c r="Q436" s="64"/>
      <c r="R436" s="63"/>
      <c r="S436" s="62"/>
      <c r="T436" s="64">
        <v>37528</v>
      </c>
      <c r="U436" s="62"/>
      <c r="V436" s="66"/>
      <c r="W436" s="64">
        <v>37528</v>
      </c>
      <c r="X436" s="66" t="s">
        <v>14</v>
      </c>
      <c r="Y436" s="54" t="str">
        <f>IF($X436="","",VLOOKUP($X436,Variable!$AC$3:$AH$100,2,0))</f>
        <v>-</v>
      </c>
      <c r="Z436" s="54" t="str">
        <f>IF($X436="","",VLOOKUP($X436,Variable!$AC$3:$AH$100,3,0))</f>
        <v>-</v>
      </c>
      <c r="AA436" s="54" t="str">
        <f>IF($X436="","",VLOOKUP($X436,Variable!$AC$3:$AH$100,4,0))</f>
        <v>-</v>
      </c>
      <c r="AB436" s="54" t="str">
        <f>IF($X436="","",VLOOKUP($X436,Variable!$AC$3:$AH$100,5,0))</f>
        <v>-</v>
      </c>
      <c r="AC436" s="54" t="str">
        <f>IF($X436="","",VLOOKUP($X436,Variable!$AC$3:$AH$100,6,0))</f>
        <v>-</v>
      </c>
      <c r="AD436" s="109" t="s">
        <v>42</v>
      </c>
      <c r="AE436" s="54" t="str">
        <f t="shared" si="102"/>
        <v>กสป-ค.</v>
      </c>
      <c r="AF436" s="54" t="str">
        <f t="shared" si="103"/>
        <v>-</v>
      </c>
      <c r="AG436" s="54" t="str">
        <f t="shared" si="104"/>
        <v>กสป-ค.</v>
      </c>
      <c r="AH436" s="54" t="str">
        <f t="shared" si="105"/>
        <v>-</v>
      </c>
      <c r="AI436" s="54" t="str">
        <f t="shared" si="106"/>
        <v>อปฟ.</v>
      </c>
      <c r="AJ436" s="66" t="s">
        <v>42</v>
      </c>
      <c r="AK436" s="54" t="str">
        <f t="shared" si="107"/>
        <v>กสป-ค.</v>
      </c>
      <c r="AL436" s="54" t="str">
        <f t="shared" si="108"/>
        <v>-</v>
      </c>
      <c r="AM436" s="54" t="str">
        <f t="shared" si="109"/>
        <v>กสป-ค.</v>
      </c>
      <c r="AN436" s="54" t="str">
        <f t="shared" si="110"/>
        <v>-</v>
      </c>
      <c r="AO436" s="54" t="str">
        <f t="shared" si="111"/>
        <v>อปฟ.</v>
      </c>
      <c r="AP436" s="67"/>
      <c r="AQ436" s="68">
        <f t="shared" ca="1" si="112"/>
        <v>10.693150684931506</v>
      </c>
      <c r="AR436" s="64"/>
      <c r="AS436" s="75"/>
      <c r="AT436" s="64"/>
      <c r="AY436" s="71"/>
      <c r="BC436" s="72"/>
      <c r="BD436" s="72"/>
      <c r="BE436" s="72"/>
      <c r="BL436" s="51"/>
      <c r="BM436" s="51"/>
      <c r="BY436" s="10"/>
      <c r="CB436" s="73"/>
      <c r="CC436" s="10"/>
      <c r="CE436" s="10"/>
      <c r="CF436" s="10"/>
      <c r="CK436" s="74" t="s">
        <v>1525</v>
      </c>
      <c r="CQ436" s="71"/>
    </row>
    <row r="437" spans="2:95" s="70" customFormat="1" ht="24" customHeight="1">
      <c r="B437" s="54">
        <v>431</v>
      </c>
      <c r="C437" s="55" t="s">
        <v>19</v>
      </c>
      <c r="D437" s="56" t="s">
        <v>1276</v>
      </c>
      <c r="E437" s="56" t="s">
        <v>1397</v>
      </c>
      <c r="F437" s="57" t="str">
        <f t="shared" si="101"/>
        <v>ECT - CT3000-00004</v>
      </c>
      <c r="G437" s="58" t="s">
        <v>1398</v>
      </c>
      <c r="H437" s="57" t="s">
        <v>1403</v>
      </c>
      <c r="I437" s="57" t="s">
        <v>279</v>
      </c>
      <c r="J437" s="57" t="s">
        <v>1400</v>
      </c>
      <c r="K437" s="59" t="s">
        <v>1281</v>
      </c>
      <c r="L437" s="60"/>
      <c r="M437" s="61"/>
      <c r="N437" s="62"/>
      <c r="O437" s="62"/>
      <c r="P437" s="63"/>
      <c r="Q437" s="64"/>
      <c r="R437" s="63"/>
      <c r="S437" s="62"/>
      <c r="T437" s="64">
        <v>37528</v>
      </c>
      <c r="U437" s="62"/>
      <c r="V437" s="66"/>
      <c r="W437" s="64">
        <v>37528</v>
      </c>
      <c r="X437" s="66" t="s">
        <v>14</v>
      </c>
      <c r="Y437" s="54" t="str">
        <f>IF($X437="","",VLOOKUP($X437,Variable!$AC$3:$AH$100,2,0))</f>
        <v>-</v>
      </c>
      <c r="Z437" s="54" t="str">
        <f>IF($X437="","",VLOOKUP($X437,Variable!$AC$3:$AH$100,3,0))</f>
        <v>-</v>
      </c>
      <c r="AA437" s="54" t="str">
        <f>IF($X437="","",VLOOKUP($X437,Variable!$AC$3:$AH$100,4,0))</f>
        <v>-</v>
      </c>
      <c r="AB437" s="54" t="str">
        <f>IF($X437="","",VLOOKUP($X437,Variable!$AC$3:$AH$100,5,0))</f>
        <v>-</v>
      </c>
      <c r="AC437" s="54" t="str">
        <f>IF($X437="","",VLOOKUP($X437,Variable!$AC$3:$AH$100,6,0))</f>
        <v>-</v>
      </c>
      <c r="AD437" s="109" t="s">
        <v>42</v>
      </c>
      <c r="AE437" s="54" t="str">
        <f t="shared" si="102"/>
        <v>กสป-ค.</v>
      </c>
      <c r="AF437" s="54" t="str">
        <f t="shared" si="103"/>
        <v>-</v>
      </c>
      <c r="AG437" s="54" t="str">
        <f t="shared" si="104"/>
        <v>กสป-ค.</v>
      </c>
      <c r="AH437" s="54" t="str">
        <f t="shared" si="105"/>
        <v>-</v>
      </c>
      <c r="AI437" s="54" t="str">
        <f t="shared" si="106"/>
        <v>อปฟ.</v>
      </c>
      <c r="AJ437" s="66" t="s">
        <v>42</v>
      </c>
      <c r="AK437" s="54" t="str">
        <f t="shared" si="107"/>
        <v>กสป-ค.</v>
      </c>
      <c r="AL437" s="54" t="str">
        <f t="shared" si="108"/>
        <v>-</v>
      </c>
      <c r="AM437" s="54" t="str">
        <f t="shared" si="109"/>
        <v>กสป-ค.</v>
      </c>
      <c r="AN437" s="54" t="str">
        <f t="shared" si="110"/>
        <v>-</v>
      </c>
      <c r="AO437" s="54" t="str">
        <f t="shared" si="111"/>
        <v>อปฟ.</v>
      </c>
      <c r="AP437" s="67"/>
      <c r="AQ437" s="68">
        <f t="shared" ca="1" si="112"/>
        <v>10.693150684931506</v>
      </c>
      <c r="AR437" s="64"/>
      <c r="AS437" s="75"/>
      <c r="AT437" s="64"/>
      <c r="AY437" s="71"/>
      <c r="BC437" s="72"/>
      <c r="BD437" s="72"/>
      <c r="BE437" s="72"/>
      <c r="BL437" s="51"/>
      <c r="BM437" s="51"/>
      <c r="BY437" s="106"/>
      <c r="CB437" s="73"/>
      <c r="CC437" s="10"/>
      <c r="CE437" s="10"/>
      <c r="CF437" s="10"/>
      <c r="CK437" s="74" t="s">
        <v>1526</v>
      </c>
      <c r="CQ437" s="71"/>
    </row>
    <row r="438" spans="2:95" s="70" customFormat="1" ht="24" customHeight="1">
      <c r="B438" s="54">
        <v>432</v>
      </c>
      <c r="C438" s="55" t="s">
        <v>19</v>
      </c>
      <c r="D438" s="56" t="s">
        <v>1276</v>
      </c>
      <c r="E438" s="56" t="s">
        <v>1397</v>
      </c>
      <c r="F438" s="57" t="str">
        <f t="shared" si="101"/>
        <v>ECT - CT3000-00005</v>
      </c>
      <c r="G438" s="58" t="s">
        <v>1398</v>
      </c>
      <c r="H438" s="57" t="s">
        <v>1404</v>
      </c>
      <c r="I438" s="57" t="s">
        <v>279</v>
      </c>
      <c r="J438" s="57" t="s">
        <v>1400</v>
      </c>
      <c r="K438" s="59" t="s">
        <v>1281</v>
      </c>
      <c r="L438" s="60"/>
      <c r="M438" s="61"/>
      <c r="N438" s="62"/>
      <c r="O438" s="62"/>
      <c r="P438" s="63"/>
      <c r="Q438" s="64"/>
      <c r="R438" s="63"/>
      <c r="S438" s="62"/>
      <c r="T438" s="64">
        <v>37528</v>
      </c>
      <c r="U438" s="62"/>
      <c r="V438" s="66"/>
      <c r="W438" s="64">
        <v>37528</v>
      </c>
      <c r="X438" s="66" t="s">
        <v>14</v>
      </c>
      <c r="Y438" s="54" t="str">
        <f>IF($X438="","",VLOOKUP($X438,Variable!$AC$3:$AH$100,2,0))</f>
        <v>-</v>
      </c>
      <c r="Z438" s="54" t="str">
        <f>IF($X438="","",VLOOKUP($X438,Variable!$AC$3:$AH$100,3,0))</f>
        <v>-</v>
      </c>
      <c r="AA438" s="54" t="str">
        <f>IF($X438="","",VLOOKUP($X438,Variable!$AC$3:$AH$100,4,0))</f>
        <v>-</v>
      </c>
      <c r="AB438" s="54" t="str">
        <f>IF($X438="","",VLOOKUP($X438,Variable!$AC$3:$AH$100,5,0))</f>
        <v>-</v>
      </c>
      <c r="AC438" s="54" t="str">
        <f>IF($X438="","",VLOOKUP($X438,Variable!$AC$3:$AH$100,6,0))</f>
        <v>-</v>
      </c>
      <c r="AD438" s="109" t="s">
        <v>42</v>
      </c>
      <c r="AE438" s="54" t="str">
        <f t="shared" si="102"/>
        <v>กสป-ค.</v>
      </c>
      <c r="AF438" s="54" t="str">
        <f t="shared" si="103"/>
        <v>-</v>
      </c>
      <c r="AG438" s="54" t="str">
        <f t="shared" si="104"/>
        <v>กสป-ค.</v>
      </c>
      <c r="AH438" s="54" t="str">
        <f t="shared" si="105"/>
        <v>-</v>
      </c>
      <c r="AI438" s="54" t="str">
        <f t="shared" si="106"/>
        <v>อปฟ.</v>
      </c>
      <c r="AJ438" s="66" t="s">
        <v>42</v>
      </c>
      <c r="AK438" s="54" t="str">
        <f t="shared" si="107"/>
        <v>กสป-ค.</v>
      </c>
      <c r="AL438" s="54" t="str">
        <f t="shared" si="108"/>
        <v>-</v>
      </c>
      <c r="AM438" s="54" t="str">
        <f t="shared" si="109"/>
        <v>กสป-ค.</v>
      </c>
      <c r="AN438" s="54" t="str">
        <f t="shared" si="110"/>
        <v>-</v>
      </c>
      <c r="AO438" s="54" t="str">
        <f t="shared" si="111"/>
        <v>อปฟ.</v>
      </c>
      <c r="AP438" s="67"/>
      <c r="AQ438" s="68">
        <f t="shared" ca="1" si="112"/>
        <v>10.693150684931506</v>
      </c>
      <c r="AR438" s="64"/>
      <c r="AS438" s="75"/>
      <c r="AT438" s="64"/>
      <c r="AY438" s="71"/>
      <c r="BC438" s="72"/>
      <c r="BD438" s="72"/>
      <c r="BE438" s="72"/>
      <c r="BL438" s="51"/>
      <c r="BM438" s="51"/>
      <c r="BY438" s="10"/>
      <c r="CB438" s="73"/>
      <c r="CC438" s="10"/>
      <c r="CE438" s="10"/>
      <c r="CF438" s="10"/>
      <c r="CK438" s="74" t="s">
        <v>1527</v>
      </c>
      <c r="CQ438" s="71"/>
    </row>
    <row r="439" spans="2:95" s="70" customFormat="1" ht="24" customHeight="1">
      <c r="B439" s="54">
        <v>433</v>
      </c>
      <c r="C439" s="55" t="s">
        <v>19</v>
      </c>
      <c r="D439" s="56" t="s">
        <v>1276</v>
      </c>
      <c r="E439" s="56" t="s">
        <v>1397</v>
      </c>
      <c r="F439" s="57" t="str">
        <f t="shared" si="101"/>
        <v>ECT - CT3000-00006</v>
      </c>
      <c r="G439" s="58" t="s">
        <v>1398</v>
      </c>
      <c r="H439" s="57" t="s">
        <v>1405</v>
      </c>
      <c r="I439" s="57" t="s">
        <v>279</v>
      </c>
      <c r="J439" s="57" t="s">
        <v>1400</v>
      </c>
      <c r="K439" s="59" t="s">
        <v>1281</v>
      </c>
      <c r="L439" s="60"/>
      <c r="M439" s="61"/>
      <c r="N439" s="62"/>
      <c r="O439" s="62"/>
      <c r="P439" s="63"/>
      <c r="Q439" s="64"/>
      <c r="R439" s="63"/>
      <c r="S439" s="62"/>
      <c r="T439" s="64">
        <v>37528</v>
      </c>
      <c r="U439" s="62"/>
      <c r="V439" s="66"/>
      <c r="W439" s="64">
        <v>37528</v>
      </c>
      <c r="X439" s="66" t="s">
        <v>14</v>
      </c>
      <c r="Y439" s="54" t="str">
        <f>IF($X439="","",VLOOKUP($X439,Variable!$AC$3:$AH$100,2,0))</f>
        <v>-</v>
      </c>
      <c r="Z439" s="54" t="str">
        <f>IF($X439="","",VLOOKUP($X439,Variable!$AC$3:$AH$100,3,0))</f>
        <v>-</v>
      </c>
      <c r="AA439" s="54" t="str">
        <f>IF($X439="","",VLOOKUP($X439,Variable!$AC$3:$AH$100,4,0))</f>
        <v>-</v>
      </c>
      <c r="AB439" s="54" t="str">
        <f>IF($X439="","",VLOOKUP($X439,Variable!$AC$3:$AH$100,5,0))</f>
        <v>-</v>
      </c>
      <c r="AC439" s="54" t="str">
        <f>IF($X439="","",VLOOKUP($X439,Variable!$AC$3:$AH$100,6,0))</f>
        <v>-</v>
      </c>
      <c r="AD439" s="109" t="s">
        <v>42</v>
      </c>
      <c r="AE439" s="54" t="str">
        <f t="shared" si="102"/>
        <v>กสป-ค.</v>
      </c>
      <c r="AF439" s="54" t="str">
        <f t="shared" si="103"/>
        <v>-</v>
      </c>
      <c r="AG439" s="54" t="str">
        <f t="shared" si="104"/>
        <v>กสป-ค.</v>
      </c>
      <c r="AH439" s="54" t="str">
        <f t="shared" si="105"/>
        <v>-</v>
      </c>
      <c r="AI439" s="54" t="str">
        <f t="shared" si="106"/>
        <v>อปฟ.</v>
      </c>
      <c r="AJ439" s="66" t="s">
        <v>42</v>
      </c>
      <c r="AK439" s="54" t="str">
        <f t="shared" si="107"/>
        <v>กสป-ค.</v>
      </c>
      <c r="AL439" s="54" t="str">
        <f t="shared" si="108"/>
        <v>-</v>
      </c>
      <c r="AM439" s="54" t="str">
        <f t="shared" si="109"/>
        <v>กสป-ค.</v>
      </c>
      <c r="AN439" s="54" t="str">
        <f t="shared" si="110"/>
        <v>-</v>
      </c>
      <c r="AO439" s="54" t="str">
        <f t="shared" si="111"/>
        <v>อปฟ.</v>
      </c>
      <c r="AP439" s="67"/>
      <c r="AQ439" s="68">
        <f t="shared" ca="1" si="112"/>
        <v>10.693150684931506</v>
      </c>
      <c r="AR439" s="64"/>
      <c r="AS439" s="75"/>
      <c r="AT439" s="64"/>
      <c r="AY439" s="71"/>
      <c r="BC439" s="72"/>
      <c r="BD439" s="72"/>
      <c r="BE439" s="72"/>
      <c r="BL439" s="51"/>
      <c r="BM439" s="51"/>
      <c r="BY439" s="10"/>
      <c r="CB439" s="73"/>
      <c r="CC439" s="10"/>
      <c r="CE439" s="10"/>
      <c r="CF439" s="10"/>
      <c r="CK439" s="74" t="s">
        <v>1543</v>
      </c>
      <c r="CQ439" s="71"/>
    </row>
    <row r="440" spans="2:95" s="70" customFormat="1" ht="24" customHeight="1">
      <c r="B440" s="54">
        <v>434</v>
      </c>
      <c r="C440" s="55" t="s">
        <v>19</v>
      </c>
      <c r="D440" s="56" t="s">
        <v>1276</v>
      </c>
      <c r="E440" s="56" t="s">
        <v>1397</v>
      </c>
      <c r="F440" s="57" t="str">
        <f t="shared" si="101"/>
        <v>ECT - CT3000-00007</v>
      </c>
      <c r="G440" s="58" t="s">
        <v>1398</v>
      </c>
      <c r="H440" s="57" t="s">
        <v>1406</v>
      </c>
      <c r="I440" s="57" t="s">
        <v>279</v>
      </c>
      <c r="J440" s="57" t="s">
        <v>1400</v>
      </c>
      <c r="K440" s="59" t="s">
        <v>1281</v>
      </c>
      <c r="L440" s="60"/>
      <c r="M440" s="61"/>
      <c r="N440" s="62"/>
      <c r="O440" s="62"/>
      <c r="P440" s="63"/>
      <c r="Q440" s="64"/>
      <c r="R440" s="63"/>
      <c r="S440" s="62"/>
      <c r="T440" s="64">
        <v>37528</v>
      </c>
      <c r="U440" s="62"/>
      <c r="V440" s="66"/>
      <c r="W440" s="64">
        <v>37528</v>
      </c>
      <c r="X440" s="66" t="s">
        <v>14</v>
      </c>
      <c r="Y440" s="54" t="str">
        <f>IF($X440="","",VLOOKUP($X440,Variable!$AC$3:$AH$100,2,0))</f>
        <v>-</v>
      </c>
      <c r="Z440" s="54" t="str">
        <f>IF($X440="","",VLOOKUP($X440,Variable!$AC$3:$AH$100,3,0))</f>
        <v>-</v>
      </c>
      <c r="AA440" s="54" t="str">
        <f>IF($X440="","",VLOOKUP($X440,Variable!$AC$3:$AH$100,4,0))</f>
        <v>-</v>
      </c>
      <c r="AB440" s="54" t="str">
        <f>IF($X440="","",VLOOKUP($X440,Variable!$AC$3:$AH$100,5,0))</f>
        <v>-</v>
      </c>
      <c r="AC440" s="54" t="str">
        <f>IF($X440="","",VLOOKUP($X440,Variable!$AC$3:$AH$100,6,0))</f>
        <v>-</v>
      </c>
      <c r="AD440" s="109" t="s">
        <v>42</v>
      </c>
      <c r="AE440" s="54" t="str">
        <f t="shared" si="102"/>
        <v>กสป-ค.</v>
      </c>
      <c r="AF440" s="54" t="str">
        <f t="shared" si="103"/>
        <v>-</v>
      </c>
      <c r="AG440" s="54" t="str">
        <f t="shared" si="104"/>
        <v>กสป-ค.</v>
      </c>
      <c r="AH440" s="54" t="str">
        <f t="shared" si="105"/>
        <v>-</v>
      </c>
      <c r="AI440" s="54" t="str">
        <f t="shared" si="106"/>
        <v>อปฟ.</v>
      </c>
      <c r="AJ440" s="66" t="s">
        <v>42</v>
      </c>
      <c r="AK440" s="54" t="str">
        <f t="shared" si="107"/>
        <v>กสป-ค.</v>
      </c>
      <c r="AL440" s="54" t="str">
        <f t="shared" si="108"/>
        <v>-</v>
      </c>
      <c r="AM440" s="54" t="str">
        <f t="shared" si="109"/>
        <v>กสป-ค.</v>
      </c>
      <c r="AN440" s="54" t="str">
        <f t="shared" si="110"/>
        <v>-</v>
      </c>
      <c r="AO440" s="54" t="str">
        <f t="shared" si="111"/>
        <v>อปฟ.</v>
      </c>
      <c r="AP440" s="67"/>
      <c r="AQ440" s="68">
        <f t="shared" ca="1" si="112"/>
        <v>10.693150684931506</v>
      </c>
      <c r="AR440" s="64"/>
      <c r="AS440" s="75"/>
      <c r="AT440" s="64"/>
      <c r="AY440" s="71"/>
      <c r="BC440" s="72"/>
      <c r="BD440" s="72"/>
      <c r="BE440" s="72"/>
      <c r="BL440" s="51"/>
      <c r="BM440" s="51"/>
      <c r="BY440" s="10"/>
      <c r="CB440" s="73"/>
      <c r="CC440" s="10"/>
      <c r="CE440" s="10"/>
      <c r="CF440" s="10"/>
      <c r="CK440" s="74" t="s">
        <v>1528</v>
      </c>
      <c r="CQ440" s="71"/>
    </row>
    <row r="441" spans="2:95" s="70" customFormat="1" ht="24" customHeight="1">
      <c r="B441" s="54">
        <v>435</v>
      </c>
      <c r="C441" s="55" t="s">
        <v>19</v>
      </c>
      <c r="D441" s="56" t="s">
        <v>1276</v>
      </c>
      <c r="E441" s="56" t="s">
        <v>1397</v>
      </c>
      <c r="F441" s="57" t="str">
        <f t="shared" si="101"/>
        <v>ECT - CT3000-00008</v>
      </c>
      <c r="G441" s="58" t="s">
        <v>1398</v>
      </c>
      <c r="H441" s="57" t="s">
        <v>1407</v>
      </c>
      <c r="I441" s="57" t="s">
        <v>279</v>
      </c>
      <c r="J441" s="57" t="s">
        <v>1400</v>
      </c>
      <c r="K441" s="59" t="s">
        <v>1281</v>
      </c>
      <c r="L441" s="60"/>
      <c r="M441" s="61"/>
      <c r="N441" s="62"/>
      <c r="O441" s="62"/>
      <c r="P441" s="63"/>
      <c r="Q441" s="64"/>
      <c r="R441" s="63"/>
      <c r="S441" s="62"/>
      <c r="T441" s="64">
        <v>37528</v>
      </c>
      <c r="U441" s="62"/>
      <c r="V441" s="66"/>
      <c r="W441" s="64">
        <v>37528</v>
      </c>
      <c r="X441" s="66" t="s">
        <v>14</v>
      </c>
      <c r="Y441" s="54" t="str">
        <f>IF($X441="","",VLOOKUP($X441,Variable!$AC$3:$AH$100,2,0))</f>
        <v>-</v>
      </c>
      <c r="Z441" s="54" t="str">
        <f>IF($X441="","",VLOOKUP($X441,Variable!$AC$3:$AH$100,3,0))</f>
        <v>-</v>
      </c>
      <c r="AA441" s="54" t="str">
        <f>IF($X441="","",VLOOKUP($X441,Variable!$AC$3:$AH$100,4,0))</f>
        <v>-</v>
      </c>
      <c r="AB441" s="54" t="str">
        <f>IF($X441="","",VLOOKUP($X441,Variable!$AC$3:$AH$100,5,0))</f>
        <v>-</v>
      </c>
      <c r="AC441" s="54" t="str">
        <f>IF($X441="","",VLOOKUP($X441,Variable!$AC$3:$AH$100,6,0))</f>
        <v>-</v>
      </c>
      <c r="AD441" s="109" t="s">
        <v>42</v>
      </c>
      <c r="AE441" s="54" t="str">
        <f t="shared" si="102"/>
        <v>กสป-ค.</v>
      </c>
      <c r="AF441" s="54" t="str">
        <f t="shared" si="103"/>
        <v>-</v>
      </c>
      <c r="AG441" s="54" t="str">
        <f t="shared" si="104"/>
        <v>กสป-ค.</v>
      </c>
      <c r="AH441" s="54" t="str">
        <f t="shared" si="105"/>
        <v>-</v>
      </c>
      <c r="AI441" s="54" t="str">
        <f t="shared" si="106"/>
        <v>อปฟ.</v>
      </c>
      <c r="AJ441" s="66" t="s">
        <v>42</v>
      </c>
      <c r="AK441" s="54" t="str">
        <f t="shared" si="107"/>
        <v>กสป-ค.</v>
      </c>
      <c r="AL441" s="54" t="str">
        <f t="shared" si="108"/>
        <v>-</v>
      </c>
      <c r="AM441" s="54" t="str">
        <f t="shared" si="109"/>
        <v>กสป-ค.</v>
      </c>
      <c r="AN441" s="54" t="str">
        <f t="shared" si="110"/>
        <v>-</v>
      </c>
      <c r="AO441" s="54" t="str">
        <f t="shared" si="111"/>
        <v>อปฟ.</v>
      </c>
      <c r="AP441" s="67"/>
      <c r="AQ441" s="68">
        <f t="shared" ca="1" si="112"/>
        <v>10.693150684931506</v>
      </c>
      <c r="AR441" s="64"/>
      <c r="AS441" s="75"/>
      <c r="AT441" s="64"/>
      <c r="AY441" s="71"/>
      <c r="BC441" s="72"/>
      <c r="BD441" s="72"/>
      <c r="BE441" s="72"/>
      <c r="BL441" s="51"/>
      <c r="BM441" s="51"/>
      <c r="BY441" s="85"/>
      <c r="CB441" s="73"/>
      <c r="CC441" s="10"/>
      <c r="CE441" s="10"/>
      <c r="CF441" s="10"/>
      <c r="CK441" s="74" t="s">
        <v>1529</v>
      </c>
      <c r="CQ441" s="71"/>
    </row>
    <row r="442" spans="2:95" s="70" customFormat="1" ht="24" customHeight="1">
      <c r="B442" s="54">
        <v>436</v>
      </c>
      <c r="C442" s="55" t="s">
        <v>19</v>
      </c>
      <c r="D442" s="56" t="s">
        <v>1276</v>
      </c>
      <c r="E442" s="56" t="s">
        <v>1397</v>
      </c>
      <c r="F442" s="57" t="str">
        <f t="shared" si="101"/>
        <v>ECT - CT3000-00009</v>
      </c>
      <c r="G442" s="58" t="s">
        <v>1398</v>
      </c>
      <c r="H442" s="57" t="s">
        <v>1408</v>
      </c>
      <c r="I442" s="57" t="s">
        <v>279</v>
      </c>
      <c r="J442" s="57" t="s">
        <v>1400</v>
      </c>
      <c r="K442" s="59" t="s">
        <v>1281</v>
      </c>
      <c r="L442" s="60"/>
      <c r="M442" s="61"/>
      <c r="N442" s="62"/>
      <c r="O442" s="62"/>
      <c r="P442" s="63"/>
      <c r="Q442" s="64"/>
      <c r="R442" s="63"/>
      <c r="S442" s="62"/>
      <c r="T442" s="64">
        <v>37528</v>
      </c>
      <c r="U442" s="62"/>
      <c r="V442" s="66"/>
      <c r="W442" s="64">
        <v>37528</v>
      </c>
      <c r="X442" s="66" t="s">
        <v>14</v>
      </c>
      <c r="Y442" s="54" t="str">
        <f>IF($X442="","",VLOOKUP($X442,Variable!$AC$3:$AH$100,2,0))</f>
        <v>-</v>
      </c>
      <c r="Z442" s="54" t="str">
        <f>IF($X442="","",VLOOKUP($X442,Variable!$AC$3:$AH$100,3,0))</f>
        <v>-</v>
      </c>
      <c r="AA442" s="54" t="str">
        <f>IF($X442="","",VLOOKUP($X442,Variable!$AC$3:$AH$100,4,0))</f>
        <v>-</v>
      </c>
      <c r="AB442" s="54" t="str">
        <f>IF($X442="","",VLOOKUP($X442,Variable!$AC$3:$AH$100,5,0))</f>
        <v>-</v>
      </c>
      <c r="AC442" s="54" t="str">
        <f>IF($X442="","",VLOOKUP($X442,Variable!$AC$3:$AH$100,6,0))</f>
        <v>-</v>
      </c>
      <c r="AD442" s="109" t="s">
        <v>42</v>
      </c>
      <c r="AE442" s="54" t="str">
        <f t="shared" si="102"/>
        <v>กสป-ค.</v>
      </c>
      <c r="AF442" s="54" t="str">
        <f t="shared" si="103"/>
        <v>-</v>
      </c>
      <c r="AG442" s="54" t="str">
        <f t="shared" si="104"/>
        <v>กสป-ค.</v>
      </c>
      <c r="AH442" s="54" t="str">
        <f t="shared" si="105"/>
        <v>-</v>
      </c>
      <c r="AI442" s="54" t="str">
        <f t="shared" si="106"/>
        <v>อปฟ.</v>
      </c>
      <c r="AJ442" s="66" t="s">
        <v>42</v>
      </c>
      <c r="AK442" s="54" t="str">
        <f t="shared" si="107"/>
        <v>กสป-ค.</v>
      </c>
      <c r="AL442" s="54" t="str">
        <f t="shared" si="108"/>
        <v>-</v>
      </c>
      <c r="AM442" s="54" t="str">
        <f t="shared" si="109"/>
        <v>กสป-ค.</v>
      </c>
      <c r="AN442" s="54" t="str">
        <f t="shared" si="110"/>
        <v>-</v>
      </c>
      <c r="AO442" s="54" t="str">
        <f t="shared" si="111"/>
        <v>อปฟ.</v>
      </c>
      <c r="AP442" s="67"/>
      <c r="AQ442" s="68">
        <f t="shared" ca="1" si="112"/>
        <v>10.693150684931506</v>
      </c>
      <c r="AR442" s="64"/>
      <c r="AS442" s="75"/>
      <c r="AT442" s="64"/>
      <c r="AY442" s="71"/>
      <c r="BC442" s="72"/>
      <c r="BD442" s="72"/>
      <c r="BE442" s="72"/>
      <c r="BL442" s="51"/>
      <c r="BM442" s="51"/>
      <c r="BY442" s="10"/>
      <c r="CB442" s="73"/>
      <c r="CC442" s="10"/>
      <c r="CE442" s="10"/>
      <c r="CF442" s="10"/>
      <c r="CK442" s="74" t="s">
        <v>1530</v>
      </c>
      <c r="CQ442" s="71"/>
    </row>
    <row r="443" spans="2:95" s="70" customFormat="1" ht="24" customHeight="1">
      <c r="B443" s="54">
        <v>437</v>
      </c>
      <c r="C443" s="55" t="s">
        <v>19</v>
      </c>
      <c r="D443" s="56" t="s">
        <v>1276</v>
      </c>
      <c r="E443" s="56" t="s">
        <v>1397</v>
      </c>
      <c r="F443" s="57" t="str">
        <f t="shared" si="101"/>
        <v>ECT - CT3000-00010</v>
      </c>
      <c r="G443" s="58" t="s">
        <v>1398</v>
      </c>
      <c r="H443" s="57" t="s">
        <v>1409</v>
      </c>
      <c r="I443" s="57" t="s">
        <v>279</v>
      </c>
      <c r="J443" s="57" t="s">
        <v>1400</v>
      </c>
      <c r="K443" s="59" t="s">
        <v>1281</v>
      </c>
      <c r="L443" s="60"/>
      <c r="M443" s="61"/>
      <c r="N443" s="62"/>
      <c r="O443" s="62"/>
      <c r="P443" s="63"/>
      <c r="Q443" s="64"/>
      <c r="R443" s="63"/>
      <c r="S443" s="62"/>
      <c r="T443" s="64">
        <v>37528</v>
      </c>
      <c r="U443" s="62"/>
      <c r="V443" s="66"/>
      <c r="W443" s="64">
        <v>37528</v>
      </c>
      <c r="X443" s="66" t="s">
        <v>14</v>
      </c>
      <c r="Y443" s="54" t="str">
        <f>IF($X443="","",VLOOKUP($X443,Variable!$AC$3:$AH$100,2,0))</f>
        <v>-</v>
      </c>
      <c r="Z443" s="54" t="str">
        <f>IF($X443="","",VLOOKUP($X443,Variable!$AC$3:$AH$100,3,0))</f>
        <v>-</v>
      </c>
      <c r="AA443" s="54" t="str">
        <f>IF($X443="","",VLOOKUP($X443,Variable!$AC$3:$AH$100,4,0))</f>
        <v>-</v>
      </c>
      <c r="AB443" s="54" t="str">
        <f>IF($X443="","",VLOOKUP($X443,Variable!$AC$3:$AH$100,5,0))</f>
        <v>-</v>
      </c>
      <c r="AC443" s="54" t="str">
        <f>IF($X443="","",VLOOKUP($X443,Variable!$AC$3:$AH$100,6,0))</f>
        <v>-</v>
      </c>
      <c r="AD443" s="109" t="s">
        <v>42</v>
      </c>
      <c r="AE443" s="54" t="str">
        <f t="shared" si="102"/>
        <v>กสป-ค.</v>
      </c>
      <c r="AF443" s="54" t="str">
        <f t="shared" si="103"/>
        <v>-</v>
      </c>
      <c r="AG443" s="54" t="str">
        <f t="shared" si="104"/>
        <v>กสป-ค.</v>
      </c>
      <c r="AH443" s="54" t="str">
        <f t="shared" si="105"/>
        <v>-</v>
      </c>
      <c r="AI443" s="54" t="str">
        <f t="shared" si="106"/>
        <v>อปฟ.</v>
      </c>
      <c r="AJ443" s="66" t="s">
        <v>42</v>
      </c>
      <c r="AK443" s="54" t="str">
        <f t="shared" si="107"/>
        <v>กสป-ค.</v>
      </c>
      <c r="AL443" s="54" t="str">
        <f t="shared" si="108"/>
        <v>-</v>
      </c>
      <c r="AM443" s="54" t="str">
        <f t="shared" si="109"/>
        <v>กสป-ค.</v>
      </c>
      <c r="AN443" s="54" t="str">
        <f t="shared" si="110"/>
        <v>-</v>
      </c>
      <c r="AO443" s="54" t="str">
        <f t="shared" si="111"/>
        <v>อปฟ.</v>
      </c>
      <c r="AP443" s="67"/>
      <c r="AQ443" s="68">
        <f t="shared" ca="1" si="112"/>
        <v>10.693150684931506</v>
      </c>
      <c r="AR443" s="64"/>
      <c r="AS443" s="75"/>
      <c r="AT443" s="64"/>
      <c r="AY443" s="71"/>
      <c r="BC443" s="72"/>
      <c r="BD443" s="72"/>
      <c r="BE443" s="72"/>
      <c r="BL443" s="51"/>
      <c r="BM443" s="51"/>
      <c r="CB443" s="73"/>
      <c r="CC443" s="10"/>
      <c r="CE443" s="10"/>
      <c r="CF443" s="10"/>
      <c r="CK443" s="74" t="s">
        <v>1546</v>
      </c>
      <c r="CQ443" s="71"/>
    </row>
    <row r="444" spans="2:95" s="70" customFormat="1" ht="24" customHeight="1">
      <c r="B444" s="54">
        <v>438</v>
      </c>
      <c r="C444" s="55" t="s">
        <v>19</v>
      </c>
      <c r="D444" s="56" t="s">
        <v>1276</v>
      </c>
      <c r="E444" s="56" t="s">
        <v>1397</v>
      </c>
      <c r="F444" s="57" t="str">
        <f t="shared" si="101"/>
        <v>ECT - CT3000-00011</v>
      </c>
      <c r="G444" s="58" t="s">
        <v>1398</v>
      </c>
      <c r="H444" s="57" t="s">
        <v>1410</v>
      </c>
      <c r="I444" s="57" t="s">
        <v>279</v>
      </c>
      <c r="J444" s="57" t="s">
        <v>1400</v>
      </c>
      <c r="K444" s="59" t="s">
        <v>1281</v>
      </c>
      <c r="L444" s="60"/>
      <c r="M444" s="61"/>
      <c r="N444" s="62"/>
      <c r="O444" s="62"/>
      <c r="P444" s="63"/>
      <c r="Q444" s="64"/>
      <c r="R444" s="63"/>
      <c r="S444" s="62"/>
      <c r="T444" s="64">
        <v>37528</v>
      </c>
      <c r="U444" s="62"/>
      <c r="V444" s="66"/>
      <c r="W444" s="64">
        <v>37528</v>
      </c>
      <c r="X444" s="66" t="s">
        <v>14</v>
      </c>
      <c r="Y444" s="54" t="str">
        <f>IF($X444="","",VLOOKUP($X444,Variable!$AC$3:$AH$100,2,0))</f>
        <v>-</v>
      </c>
      <c r="Z444" s="54" t="str">
        <f>IF($X444="","",VLOOKUP($X444,Variable!$AC$3:$AH$100,3,0))</f>
        <v>-</v>
      </c>
      <c r="AA444" s="54" t="str">
        <f>IF($X444="","",VLOOKUP($X444,Variable!$AC$3:$AH$100,4,0))</f>
        <v>-</v>
      </c>
      <c r="AB444" s="54" t="str">
        <f>IF($X444="","",VLOOKUP($X444,Variable!$AC$3:$AH$100,5,0))</f>
        <v>-</v>
      </c>
      <c r="AC444" s="54" t="str">
        <f>IF($X444="","",VLOOKUP($X444,Variable!$AC$3:$AH$100,6,0))</f>
        <v>-</v>
      </c>
      <c r="AD444" s="109" t="s">
        <v>42</v>
      </c>
      <c r="AE444" s="54" t="str">
        <f t="shared" si="102"/>
        <v>กสป-ค.</v>
      </c>
      <c r="AF444" s="54" t="str">
        <f t="shared" si="103"/>
        <v>-</v>
      </c>
      <c r="AG444" s="54" t="str">
        <f t="shared" si="104"/>
        <v>กสป-ค.</v>
      </c>
      <c r="AH444" s="54" t="str">
        <f t="shared" si="105"/>
        <v>-</v>
      </c>
      <c r="AI444" s="54" t="str">
        <f t="shared" si="106"/>
        <v>อปฟ.</v>
      </c>
      <c r="AJ444" s="66" t="s">
        <v>42</v>
      </c>
      <c r="AK444" s="54" t="str">
        <f t="shared" si="107"/>
        <v>กสป-ค.</v>
      </c>
      <c r="AL444" s="54" t="str">
        <f t="shared" si="108"/>
        <v>-</v>
      </c>
      <c r="AM444" s="54" t="str">
        <f t="shared" si="109"/>
        <v>กสป-ค.</v>
      </c>
      <c r="AN444" s="54" t="str">
        <f t="shared" si="110"/>
        <v>-</v>
      </c>
      <c r="AO444" s="54" t="str">
        <f t="shared" si="111"/>
        <v>อปฟ.</v>
      </c>
      <c r="AP444" s="67"/>
      <c r="AQ444" s="68">
        <f t="shared" ca="1" si="112"/>
        <v>10.693150684931506</v>
      </c>
      <c r="AR444" s="64"/>
      <c r="AS444" s="75"/>
      <c r="AT444" s="64"/>
      <c r="AY444" s="71"/>
      <c r="BC444" s="72"/>
      <c r="BD444" s="72"/>
      <c r="BE444" s="72"/>
      <c r="BL444" s="51"/>
      <c r="BM444" s="51"/>
      <c r="CB444" s="73"/>
      <c r="CC444" s="10"/>
      <c r="CE444" s="10"/>
      <c r="CF444" s="10"/>
      <c r="CK444" s="10" t="s">
        <v>1531</v>
      </c>
      <c r="CQ444" s="71"/>
    </row>
    <row r="445" spans="2:95" s="70" customFormat="1" ht="24" customHeight="1">
      <c r="B445" s="54">
        <v>439</v>
      </c>
      <c r="C445" s="55" t="s">
        <v>19</v>
      </c>
      <c r="D445" s="56" t="s">
        <v>1276</v>
      </c>
      <c r="E445" s="56" t="s">
        <v>1397</v>
      </c>
      <c r="F445" s="57" t="str">
        <f t="shared" si="101"/>
        <v>ECT - CT3000-00012</v>
      </c>
      <c r="G445" s="58" t="s">
        <v>1398</v>
      </c>
      <c r="H445" s="57" t="s">
        <v>1411</v>
      </c>
      <c r="I445" s="57" t="s">
        <v>279</v>
      </c>
      <c r="J445" s="57" t="s">
        <v>1400</v>
      </c>
      <c r="K445" s="59" t="s">
        <v>1281</v>
      </c>
      <c r="L445" s="60"/>
      <c r="M445" s="61"/>
      <c r="N445" s="62"/>
      <c r="O445" s="62"/>
      <c r="P445" s="63"/>
      <c r="Q445" s="64"/>
      <c r="R445" s="63"/>
      <c r="S445" s="62"/>
      <c r="T445" s="64">
        <v>37528</v>
      </c>
      <c r="U445" s="62"/>
      <c r="V445" s="66"/>
      <c r="W445" s="64">
        <v>37528</v>
      </c>
      <c r="X445" s="66" t="s">
        <v>14</v>
      </c>
      <c r="Y445" s="54" t="str">
        <f>IF($X445="","",VLOOKUP($X445,Variable!$AC$3:$AH$100,2,0))</f>
        <v>-</v>
      </c>
      <c r="Z445" s="54" t="str">
        <f>IF($X445="","",VLOOKUP($X445,Variable!$AC$3:$AH$100,3,0))</f>
        <v>-</v>
      </c>
      <c r="AA445" s="54" t="str">
        <f>IF($X445="","",VLOOKUP($X445,Variable!$AC$3:$AH$100,4,0))</f>
        <v>-</v>
      </c>
      <c r="AB445" s="54" t="str">
        <f>IF($X445="","",VLOOKUP($X445,Variable!$AC$3:$AH$100,5,0))</f>
        <v>-</v>
      </c>
      <c r="AC445" s="54" t="str">
        <f>IF($X445="","",VLOOKUP($X445,Variable!$AC$3:$AH$100,6,0))</f>
        <v>-</v>
      </c>
      <c r="AD445" s="109" t="s">
        <v>42</v>
      </c>
      <c r="AE445" s="54" t="str">
        <f t="shared" si="102"/>
        <v>กสป-ค.</v>
      </c>
      <c r="AF445" s="54" t="str">
        <f t="shared" si="103"/>
        <v>-</v>
      </c>
      <c r="AG445" s="54" t="str">
        <f t="shared" si="104"/>
        <v>กสป-ค.</v>
      </c>
      <c r="AH445" s="54" t="str">
        <f t="shared" si="105"/>
        <v>-</v>
      </c>
      <c r="AI445" s="54" t="str">
        <f t="shared" si="106"/>
        <v>อปฟ.</v>
      </c>
      <c r="AJ445" s="66" t="s">
        <v>42</v>
      </c>
      <c r="AK445" s="54" t="str">
        <f t="shared" si="107"/>
        <v>กสป-ค.</v>
      </c>
      <c r="AL445" s="54" t="str">
        <f t="shared" si="108"/>
        <v>-</v>
      </c>
      <c r="AM445" s="54" t="str">
        <f t="shared" si="109"/>
        <v>กสป-ค.</v>
      </c>
      <c r="AN445" s="54" t="str">
        <f t="shared" si="110"/>
        <v>-</v>
      </c>
      <c r="AO445" s="54" t="str">
        <f t="shared" si="111"/>
        <v>อปฟ.</v>
      </c>
      <c r="AP445" s="67"/>
      <c r="AQ445" s="68">
        <f t="shared" ca="1" si="112"/>
        <v>10.693150684931506</v>
      </c>
      <c r="AR445" s="64"/>
      <c r="AS445" s="75"/>
      <c r="AT445" s="64"/>
      <c r="AY445" s="71"/>
      <c r="BC445" s="72"/>
      <c r="BD445" s="72"/>
      <c r="BE445" s="72"/>
      <c r="BL445" s="51"/>
      <c r="BM445" s="51"/>
      <c r="CB445" s="73"/>
      <c r="CC445" s="10"/>
      <c r="CE445" s="10"/>
      <c r="CF445" s="10"/>
      <c r="CK445" s="74" t="s">
        <v>1532</v>
      </c>
      <c r="CQ445" s="71"/>
    </row>
    <row r="446" spans="2:95" s="70" customFormat="1" ht="24" customHeight="1">
      <c r="B446" s="54">
        <v>440</v>
      </c>
      <c r="C446" s="55" t="s">
        <v>19</v>
      </c>
      <c r="D446" s="56" t="s">
        <v>1276</v>
      </c>
      <c r="E446" s="56" t="s">
        <v>1397</v>
      </c>
      <c r="F446" s="57" t="str">
        <f t="shared" si="101"/>
        <v>ECT - CT3000-00013</v>
      </c>
      <c r="G446" s="58" t="s">
        <v>1398</v>
      </c>
      <c r="H446" s="57" t="s">
        <v>1412</v>
      </c>
      <c r="I446" s="57" t="s">
        <v>279</v>
      </c>
      <c r="J446" s="57" t="s">
        <v>1400</v>
      </c>
      <c r="K446" s="59" t="s">
        <v>1281</v>
      </c>
      <c r="L446" s="60"/>
      <c r="M446" s="61"/>
      <c r="N446" s="62"/>
      <c r="O446" s="62"/>
      <c r="P446" s="63"/>
      <c r="Q446" s="64"/>
      <c r="R446" s="63"/>
      <c r="S446" s="62"/>
      <c r="T446" s="64">
        <v>37528</v>
      </c>
      <c r="U446" s="62"/>
      <c r="V446" s="66"/>
      <c r="W446" s="64">
        <v>37528</v>
      </c>
      <c r="X446" s="66" t="s">
        <v>14</v>
      </c>
      <c r="Y446" s="54" t="str">
        <f>IF($X446="","",VLOOKUP($X446,Variable!$AC$3:$AH$100,2,0))</f>
        <v>-</v>
      </c>
      <c r="Z446" s="54" t="str">
        <f>IF($X446="","",VLOOKUP($X446,Variable!$AC$3:$AH$100,3,0))</f>
        <v>-</v>
      </c>
      <c r="AA446" s="54" t="str">
        <f>IF($X446="","",VLOOKUP($X446,Variable!$AC$3:$AH$100,4,0))</f>
        <v>-</v>
      </c>
      <c r="AB446" s="54" t="str">
        <f>IF($X446="","",VLOOKUP($X446,Variable!$AC$3:$AH$100,5,0))</f>
        <v>-</v>
      </c>
      <c r="AC446" s="54" t="str">
        <f>IF($X446="","",VLOOKUP($X446,Variable!$AC$3:$AH$100,6,0))</f>
        <v>-</v>
      </c>
      <c r="AD446" s="109" t="s">
        <v>42</v>
      </c>
      <c r="AE446" s="54" t="str">
        <f t="shared" si="102"/>
        <v>กสป-ค.</v>
      </c>
      <c r="AF446" s="54" t="str">
        <f t="shared" si="103"/>
        <v>-</v>
      </c>
      <c r="AG446" s="54" t="str">
        <f t="shared" si="104"/>
        <v>กสป-ค.</v>
      </c>
      <c r="AH446" s="54" t="str">
        <f t="shared" si="105"/>
        <v>-</v>
      </c>
      <c r="AI446" s="54" t="str">
        <f t="shared" si="106"/>
        <v>อปฟ.</v>
      </c>
      <c r="AJ446" s="66" t="s">
        <v>42</v>
      </c>
      <c r="AK446" s="54" t="str">
        <f t="shared" si="107"/>
        <v>กสป-ค.</v>
      </c>
      <c r="AL446" s="54" t="str">
        <f t="shared" si="108"/>
        <v>-</v>
      </c>
      <c r="AM446" s="54" t="str">
        <f t="shared" si="109"/>
        <v>กสป-ค.</v>
      </c>
      <c r="AN446" s="54" t="str">
        <f t="shared" si="110"/>
        <v>-</v>
      </c>
      <c r="AO446" s="54" t="str">
        <f t="shared" si="111"/>
        <v>อปฟ.</v>
      </c>
      <c r="AP446" s="67"/>
      <c r="AQ446" s="68">
        <f t="shared" ca="1" si="112"/>
        <v>10.693150684931506</v>
      </c>
      <c r="AR446" s="64"/>
      <c r="AS446" s="75"/>
      <c r="AT446" s="64"/>
      <c r="AY446" s="71"/>
      <c r="BC446" s="72"/>
      <c r="BD446" s="72"/>
      <c r="BE446" s="72"/>
      <c r="BL446" s="51"/>
      <c r="BM446" s="51"/>
      <c r="BY446" s="10"/>
      <c r="CB446" s="73"/>
      <c r="CC446" s="10"/>
      <c r="CE446" s="10"/>
      <c r="CF446" s="10"/>
      <c r="CK446" s="74" t="s">
        <v>1533</v>
      </c>
      <c r="CQ446" s="71"/>
    </row>
    <row r="447" spans="2:95" s="70" customFormat="1" ht="24" customHeight="1">
      <c r="B447" s="54">
        <v>441</v>
      </c>
      <c r="C447" s="55" t="s">
        <v>19</v>
      </c>
      <c r="D447" s="56" t="s">
        <v>1276</v>
      </c>
      <c r="E447" s="56" t="s">
        <v>1397</v>
      </c>
      <c r="F447" s="57" t="str">
        <f t="shared" si="101"/>
        <v>ECT - CT3000-00014</v>
      </c>
      <c r="G447" s="58" t="s">
        <v>1398</v>
      </c>
      <c r="H447" s="57" t="s">
        <v>1413</v>
      </c>
      <c r="I447" s="57" t="s">
        <v>279</v>
      </c>
      <c r="J447" s="57" t="s">
        <v>1400</v>
      </c>
      <c r="K447" s="59" t="s">
        <v>1281</v>
      </c>
      <c r="L447" s="60"/>
      <c r="M447" s="61"/>
      <c r="N447" s="62"/>
      <c r="O447" s="62"/>
      <c r="P447" s="63"/>
      <c r="Q447" s="64"/>
      <c r="R447" s="63"/>
      <c r="S447" s="62"/>
      <c r="T447" s="64">
        <v>37528</v>
      </c>
      <c r="U447" s="62"/>
      <c r="V447" s="66"/>
      <c r="W447" s="64">
        <v>37528</v>
      </c>
      <c r="X447" s="66" t="s">
        <v>14</v>
      </c>
      <c r="Y447" s="54" t="str">
        <f>IF($X447="","",VLOOKUP($X447,Variable!$AC$3:$AH$100,2,0))</f>
        <v>-</v>
      </c>
      <c r="Z447" s="54" t="str">
        <f>IF($X447="","",VLOOKUP($X447,Variable!$AC$3:$AH$100,3,0))</f>
        <v>-</v>
      </c>
      <c r="AA447" s="54" t="str">
        <f>IF($X447="","",VLOOKUP($X447,Variable!$AC$3:$AH$100,4,0))</f>
        <v>-</v>
      </c>
      <c r="AB447" s="54" t="str">
        <f>IF($X447="","",VLOOKUP($X447,Variable!$AC$3:$AH$100,5,0))</f>
        <v>-</v>
      </c>
      <c r="AC447" s="54" t="str">
        <f>IF($X447="","",VLOOKUP($X447,Variable!$AC$3:$AH$100,6,0))</f>
        <v>-</v>
      </c>
      <c r="AD447" s="109" t="s">
        <v>42</v>
      </c>
      <c r="AE447" s="54" t="str">
        <f t="shared" si="102"/>
        <v>กสป-ค.</v>
      </c>
      <c r="AF447" s="54" t="str">
        <f t="shared" si="103"/>
        <v>-</v>
      </c>
      <c r="AG447" s="54" t="str">
        <f t="shared" si="104"/>
        <v>กสป-ค.</v>
      </c>
      <c r="AH447" s="54" t="str">
        <f t="shared" si="105"/>
        <v>-</v>
      </c>
      <c r="AI447" s="54" t="str">
        <f t="shared" si="106"/>
        <v>อปฟ.</v>
      </c>
      <c r="AJ447" s="66" t="s">
        <v>42</v>
      </c>
      <c r="AK447" s="54" t="str">
        <f t="shared" si="107"/>
        <v>กสป-ค.</v>
      </c>
      <c r="AL447" s="54" t="str">
        <f t="shared" si="108"/>
        <v>-</v>
      </c>
      <c r="AM447" s="54" t="str">
        <f t="shared" si="109"/>
        <v>กสป-ค.</v>
      </c>
      <c r="AN447" s="54" t="str">
        <f t="shared" si="110"/>
        <v>-</v>
      </c>
      <c r="AO447" s="54" t="str">
        <f t="shared" si="111"/>
        <v>อปฟ.</v>
      </c>
      <c r="AP447" s="67"/>
      <c r="AQ447" s="68">
        <f t="shared" ca="1" si="112"/>
        <v>10.693150684931506</v>
      </c>
      <c r="AR447" s="64"/>
      <c r="AS447" s="75"/>
      <c r="AT447" s="64"/>
      <c r="AY447" s="71"/>
      <c r="BC447" s="72"/>
      <c r="BD447" s="72"/>
      <c r="BE447" s="72"/>
      <c r="BL447" s="51"/>
      <c r="BM447" s="51"/>
      <c r="CB447" s="73"/>
      <c r="CC447" s="10"/>
      <c r="CE447" s="10"/>
      <c r="CF447" s="10"/>
      <c r="CK447" s="74" t="s">
        <v>1534</v>
      </c>
      <c r="CQ447" s="71"/>
    </row>
    <row r="448" spans="2:95" s="70" customFormat="1" ht="24" customHeight="1">
      <c r="B448" s="54">
        <v>442</v>
      </c>
      <c r="C448" s="55" t="s">
        <v>19</v>
      </c>
      <c r="D448" s="56" t="s">
        <v>1276</v>
      </c>
      <c r="E448" s="56" t="s">
        <v>1397</v>
      </c>
      <c r="F448" s="57" t="str">
        <f t="shared" si="101"/>
        <v>ECT - CT3000-00015</v>
      </c>
      <c r="G448" s="58" t="s">
        <v>1398</v>
      </c>
      <c r="H448" s="57" t="s">
        <v>1414</v>
      </c>
      <c r="I448" s="57" t="s">
        <v>279</v>
      </c>
      <c r="J448" s="57" t="s">
        <v>1400</v>
      </c>
      <c r="K448" s="59" t="s">
        <v>1281</v>
      </c>
      <c r="L448" s="60"/>
      <c r="M448" s="61"/>
      <c r="N448" s="62"/>
      <c r="O448" s="62"/>
      <c r="P448" s="63"/>
      <c r="Q448" s="64"/>
      <c r="R448" s="63"/>
      <c r="S448" s="62"/>
      <c r="T448" s="64">
        <v>37528</v>
      </c>
      <c r="U448" s="62"/>
      <c r="V448" s="66"/>
      <c r="W448" s="64">
        <v>37528</v>
      </c>
      <c r="X448" s="66" t="s">
        <v>14</v>
      </c>
      <c r="Y448" s="54" t="str">
        <f>IF($X448="","",VLOOKUP($X448,Variable!$AC$3:$AH$100,2,0))</f>
        <v>-</v>
      </c>
      <c r="Z448" s="54" t="str">
        <f>IF($X448="","",VLOOKUP($X448,Variable!$AC$3:$AH$100,3,0))</f>
        <v>-</v>
      </c>
      <c r="AA448" s="54" t="str">
        <f>IF($X448="","",VLOOKUP($X448,Variable!$AC$3:$AH$100,4,0))</f>
        <v>-</v>
      </c>
      <c r="AB448" s="54" t="str">
        <f>IF($X448="","",VLOOKUP($X448,Variable!$AC$3:$AH$100,5,0))</f>
        <v>-</v>
      </c>
      <c r="AC448" s="54" t="str">
        <f>IF($X448="","",VLOOKUP($X448,Variable!$AC$3:$AH$100,6,0))</f>
        <v>-</v>
      </c>
      <c r="AD448" s="109" t="s">
        <v>42</v>
      </c>
      <c r="AE448" s="54" t="str">
        <f t="shared" si="102"/>
        <v>กสป-ค.</v>
      </c>
      <c r="AF448" s="54" t="str">
        <f t="shared" si="103"/>
        <v>-</v>
      </c>
      <c r="AG448" s="54" t="str">
        <f t="shared" si="104"/>
        <v>กสป-ค.</v>
      </c>
      <c r="AH448" s="54" t="str">
        <f t="shared" si="105"/>
        <v>-</v>
      </c>
      <c r="AI448" s="54" t="str">
        <f t="shared" si="106"/>
        <v>อปฟ.</v>
      </c>
      <c r="AJ448" s="66" t="s">
        <v>42</v>
      </c>
      <c r="AK448" s="54" t="str">
        <f t="shared" si="107"/>
        <v>กสป-ค.</v>
      </c>
      <c r="AL448" s="54" t="str">
        <f t="shared" si="108"/>
        <v>-</v>
      </c>
      <c r="AM448" s="54" t="str">
        <f t="shared" si="109"/>
        <v>กสป-ค.</v>
      </c>
      <c r="AN448" s="54" t="str">
        <f t="shared" si="110"/>
        <v>-</v>
      </c>
      <c r="AO448" s="54" t="str">
        <f t="shared" si="111"/>
        <v>อปฟ.</v>
      </c>
      <c r="AP448" s="67"/>
      <c r="AQ448" s="68">
        <f t="shared" ca="1" si="112"/>
        <v>10.693150684931506</v>
      </c>
      <c r="AR448" s="64"/>
      <c r="AS448" s="75"/>
      <c r="AT448" s="64"/>
      <c r="AY448" s="71"/>
      <c r="BC448" s="72"/>
      <c r="BD448" s="72"/>
      <c r="BE448" s="72"/>
      <c r="BL448" s="51"/>
      <c r="BM448" s="51"/>
      <c r="BY448" s="10"/>
      <c r="CB448" s="73"/>
      <c r="CC448" s="10"/>
      <c r="CE448" s="10"/>
      <c r="CF448" s="10"/>
      <c r="CK448" s="74" t="s">
        <v>1535</v>
      </c>
      <c r="CQ448" s="71"/>
    </row>
    <row r="449" spans="2:95" s="70" customFormat="1" ht="24" customHeight="1">
      <c r="B449" s="54">
        <v>443</v>
      </c>
      <c r="C449" s="55" t="s">
        <v>19</v>
      </c>
      <c r="D449" s="56" t="s">
        <v>1276</v>
      </c>
      <c r="E449" s="56" t="s">
        <v>1397</v>
      </c>
      <c r="F449" s="57" t="str">
        <f t="shared" si="101"/>
        <v>ECT - CT3000-00016</v>
      </c>
      <c r="G449" s="58" t="s">
        <v>1398</v>
      </c>
      <c r="H449" s="57" t="s">
        <v>1415</v>
      </c>
      <c r="I449" s="57" t="s">
        <v>279</v>
      </c>
      <c r="J449" s="57" t="s">
        <v>1400</v>
      </c>
      <c r="K449" s="59" t="s">
        <v>1281</v>
      </c>
      <c r="L449" s="60"/>
      <c r="M449" s="61"/>
      <c r="N449" s="62"/>
      <c r="O449" s="62"/>
      <c r="P449" s="63"/>
      <c r="Q449" s="64"/>
      <c r="R449" s="63"/>
      <c r="S449" s="62"/>
      <c r="T449" s="64">
        <v>37528</v>
      </c>
      <c r="U449" s="62"/>
      <c r="V449" s="66"/>
      <c r="W449" s="64">
        <v>37528</v>
      </c>
      <c r="X449" s="66" t="s">
        <v>14</v>
      </c>
      <c r="Y449" s="54" t="str">
        <f>IF($X449="","",VLOOKUP($X449,Variable!$AC$3:$AH$100,2,0))</f>
        <v>-</v>
      </c>
      <c r="Z449" s="54" t="str">
        <f>IF($X449="","",VLOOKUP($X449,Variable!$AC$3:$AH$100,3,0))</f>
        <v>-</v>
      </c>
      <c r="AA449" s="54" t="str">
        <f>IF($X449="","",VLOOKUP($X449,Variable!$AC$3:$AH$100,4,0))</f>
        <v>-</v>
      </c>
      <c r="AB449" s="54" t="str">
        <f>IF($X449="","",VLOOKUP($X449,Variable!$AC$3:$AH$100,5,0))</f>
        <v>-</v>
      </c>
      <c r="AC449" s="54" t="str">
        <f>IF($X449="","",VLOOKUP($X449,Variable!$AC$3:$AH$100,6,0))</f>
        <v>-</v>
      </c>
      <c r="AD449" s="109" t="s">
        <v>42</v>
      </c>
      <c r="AE449" s="54" t="str">
        <f t="shared" si="102"/>
        <v>กสป-ค.</v>
      </c>
      <c r="AF449" s="54" t="str">
        <f t="shared" si="103"/>
        <v>-</v>
      </c>
      <c r="AG449" s="54" t="str">
        <f t="shared" si="104"/>
        <v>กสป-ค.</v>
      </c>
      <c r="AH449" s="54" t="str">
        <f t="shared" si="105"/>
        <v>-</v>
      </c>
      <c r="AI449" s="54" t="str">
        <f t="shared" si="106"/>
        <v>อปฟ.</v>
      </c>
      <c r="AJ449" s="66" t="s">
        <v>42</v>
      </c>
      <c r="AK449" s="54" t="str">
        <f t="shared" si="107"/>
        <v>กสป-ค.</v>
      </c>
      <c r="AL449" s="54" t="str">
        <f t="shared" si="108"/>
        <v>-</v>
      </c>
      <c r="AM449" s="54" t="str">
        <f t="shared" si="109"/>
        <v>กสป-ค.</v>
      </c>
      <c r="AN449" s="54" t="str">
        <f t="shared" si="110"/>
        <v>-</v>
      </c>
      <c r="AO449" s="54" t="str">
        <f t="shared" si="111"/>
        <v>อปฟ.</v>
      </c>
      <c r="AP449" s="67"/>
      <c r="AQ449" s="68">
        <f t="shared" ca="1" si="112"/>
        <v>10.693150684931506</v>
      </c>
      <c r="AR449" s="64"/>
      <c r="AS449" s="75"/>
      <c r="AT449" s="64"/>
      <c r="AY449" s="71"/>
      <c r="BC449" s="72"/>
      <c r="BD449" s="72"/>
      <c r="BE449" s="72"/>
      <c r="BL449" s="51"/>
      <c r="BM449" s="51"/>
      <c r="CB449" s="73"/>
      <c r="CC449" s="10"/>
      <c r="CE449" s="10"/>
      <c r="CF449" s="10"/>
      <c r="CK449" s="74" t="s">
        <v>1536</v>
      </c>
      <c r="CQ449" s="71"/>
    </row>
    <row r="450" spans="2:95" s="70" customFormat="1" ht="24" customHeight="1">
      <c r="B450" s="54">
        <v>444</v>
      </c>
      <c r="C450" s="55" t="s">
        <v>19</v>
      </c>
      <c r="D450" s="56" t="s">
        <v>1276</v>
      </c>
      <c r="E450" s="56" t="s">
        <v>1397</v>
      </c>
      <c r="F450" s="57" t="str">
        <f t="shared" si="101"/>
        <v>ECT - CT3000-00017</v>
      </c>
      <c r="G450" s="58" t="s">
        <v>1398</v>
      </c>
      <c r="H450" s="57" t="s">
        <v>1416</v>
      </c>
      <c r="I450" s="57" t="s">
        <v>279</v>
      </c>
      <c r="J450" s="57" t="s">
        <v>1400</v>
      </c>
      <c r="K450" s="59" t="s">
        <v>1281</v>
      </c>
      <c r="L450" s="60"/>
      <c r="M450" s="61"/>
      <c r="N450" s="62"/>
      <c r="O450" s="62"/>
      <c r="P450" s="63"/>
      <c r="Q450" s="64"/>
      <c r="R450" s="63"/>
      <c r="S450" s="62"/>
      <c r="T450" s="64">
        <v>37528</v>
      </c>
      <c r="U450" s="62"/>
      <c r="V450" s="66"/>
      <c r="W450" s="64">
        <v>37528</v>
      </c>
      <c r="X450" s="66" t="s">
        <v>14</v>
      </c>
      <c r="Y450" s="54" t="str">
        <f>IF($X450="","",VLOOKUP($X450,Variable!$AC$3:$AH$100,2,0))</f>
        <v>-</v>
      </c>
      <c r="Z450" s="54" t="str">
        <f>IF($X450="","",VLOOKUP($X450,Variable!$AC$3:$AH$100,3,0))</f>
        <v>-</v>
      </c>
      <c r="AA450" s="54" t="str">
        <f>IF($X450="","",VLOOKUP($X450,Variable!$AC$3:$AH$100,4,0))</f>
        <v>-</v>
      </c>
      <c r="AB450" s="54" t="str">
        <f>IF($X450="","",VLOOKUP($X450,Variable!$AC$3:$AH$100,5,0))</f>
        <v>-</v>
      </c>
      <c r="AC450" s="54" t="str">
        <f>IF($X450="","",VLOOKUP($X450,Variable!$AC$3:$AH$100,6,0))</f>
        <v>-</v>
      </c>
      <c r="AD450" s="109" t="s">
        <v>42</v>
      </c>
      <c r="AE450" s="54" t="str">
        <f t="shared" si="102"/>
        <v>กสป-ค.</v>
      </c>
      <c r="AF450" s="54" t="str">
        <f t="shared" si="103"/>
        <v>-</v>
      </c>
      <c r="AG450" s="54" t="str">
        <f t="shared" si="104"/>
        <v>กสป-ค.</v>
      </c>
      <c r="AH450" s="54" t="str">
        <f t="shared" si="105"/>
        <v>-</v>
      </c>
      <c r="AI450" s="54" t="str">
        <f t="shared" si="106"/>
        <v>อปฟ.</v>
      </c>
      <c r="AJ450" s="66" t="s">
        <v>42</v>
      </c>
      <c r="AK450" s="54" t="str">
        <f t="shared" si="107"/>
        <v>กสป-ค.</v>
      </c>
      <c r="AL450" s="54" t="str">
        <f t="shared" si="108"/>
        <v>-</v>
      </c>
      <c r="AM450" s="54" t="str">
        <f t="shared" si="109"/>
        <v>กสป-ค.</v>
      </c>
      <c r="AN450" s="54" t="str">
        <f t="shared" si="110"/>
        <v>-</v>
      </c>
      <c r="AO450" s="54" t="str">
        <f t="shared" si="111"/>
        <v>อปฟ.</v>
      </c>
      <c r="AP450" s="67"/>
      <c r="AQ450" s="68">
        <f t="shared" ca="1" si="112"/>
        <v>10.693150684931506</v>
      </c>
      <c r="AR450" s="64"/>
      <c r="AS450" s="75"/>
      <c r="AT450" s="64"/>
      <c r="AY450" s="71"/>
      <c r="BC450" s="72"/>
      <c r="BD450" s="72"/>
      <c r="BE450" s="72"/>
      <c r="BL450" s="51"/>
      <c r="BM450" s="51"/>
      <c r="BY450" s="10"/>
      <c r="CB450" s="73"/>
      <c r="CC450" s="10"/>
      <c r="CE450" s="10"/>
      <c r="CF450" s="10"/>
      <c r="CK450" s="10" t="s">
        <v>1537</v>
      </c>
      <c r="CQ450" s="71"/>
    </row>
    <row r="451" spans="2:95" s="70" customFormat="1" ht="24" customHeight="1">
      <c r="B451" s="54">
        <v>445</v>
      </c>
      <c r="C451" s="55" t="s">
        <v>19</v>
      </c>
      <c r="D451" s="56" t="s">
        <v>1276</v>
      </c>
      <c r="E451" s="56" t="s">
        <v>1397</v>
      </c>
      <c r="F451" s="57" t="str">
        <f t="shared" si="101"/>
        <v>ECT - CT3000-00018</v>
      </c>
      <c r="G451" s="58" t="s">
        <v>1398</v>
      </c>
      <c r="H451" s="57" t="s">
        <v>1417</v>
      </c>
      <c r="I451" s="57" t="s">
        <v>279</v>
      </c>
      <c r="J451" s="57" t="s">
        <v>1400</v>
      </c>
      <c r="K451" s="59" t="s">
        <v>1281</v>
      </c>
      <c r="L451" s="60"/>
      <c r="M451" s="61"/>
      <c r="N451" s="62"/>
      <c r="O451" s="62"/>
      <c r="P451" s="63"/>
      <c r="Q451" s="64"/>
      <c r="R451" s="63"/>
      <c r="S451" s="62"/>
      <c r="T451" s="64">
        <v>37528</v>
      </c>
      <c r="U451" s="62"/>
      <c r="V451" s="66"/>
      <c r="W451" s="64">
        <v>37528</v>
      </c>
      <c r="X451" s="66" t="s">
        <v>14</v>
      </c>
      <c r="Y451" s="54" t="str">
        <f>IF($X451="","",VLOOKUP($X451,Variable!$AC$3:$AH$100,2,0))</f>
        <v>-</v>
      </c>
      <c r="Z451" s="54" t="str">
        <f>IF($X451="","",VLOOKUP($X451,Variable!$AC$3:$AH$100,3,0))</f>
        <v>-</v>
      </c>
      <c r="AA451" s="54" t="str">
        <f>IF($X451="","",VLOOKUP($X451,Variable!$AC$3:$AH$100,4,0))</f>
        <v>-</v>
      </c>
      <c r="AB451" s="54" t="str">
        <f>IF($X451="","",VLOOKUP($X451,Variable!$AC$3:$AH$100,5,0))</f>
        <v>-</v>
      </c>
      <c r="AC451" s="54" t="str">
        <f>IF($X451="","",VLOOKUP($X451,Variable!$AC$3:$AH$100,6,0))</f>
        <v>-</v>
      </c>
      <c r="AD451" s="109" t="s">
        <v>42</v>
      </c>
      <c r="AE451" s="54" t="str">
        <f t="shared" si="102"/>
        <v>กสป-ค.</v>
      </c>
      <c r="AF451" s="54" t="str">
        <f t="shared" si="103"/>
        <v>-</v>
      </c>
      <c r="AG451" s="54" t="str">
        <f t="shared" si="104"/>
        <v>กสป-ค.</v>
      </c>
      <c r="AH451" s="54" t="str">
        <f t="shared" si="105"/>
        <v>-</v>
      </c>
      <c r="AI451" s="54" t="str">
        <f t="shared" si="106"/>
        <v>อปฟ.</v>
      </c>
      <c r="AJ451" s="66" t="s">
        <v>42</v>
      </c>
      <c r="AK451" s="54" t="str">
        <f t="shared" si="107"/>
        <v>กสป-ค.</v>
      </c>
      <c r="AL451" s="54" t="str">
        <f t="shared" si="108"/>
        <v>-</v>
      </c>
      <c r="AM451" s="54" t="str">
        <f t="shared" si="109"/>
        <v>กสป-ค.</v>
      </c>
      <c r="AN451" s="54" t="str">
        <f t="shared" si="110"/>
        <v>-</v>
      </c>
      <c r="AO451" s="54" t="str">
        <f t="shared" si="111"/>
        <v>อปฟ.</v>
      </c>
      <c r="AP451" s="67"/>
      <c r="AQ451" s="68">
        <f t="shared" ca="1" si="112"/>
        <v>10.693150684931506</v>
      </c>
      <c r="AR451" s="64"/>
      <c r="AS451" s="75"/>
      <c r="AT451" s="64"/>
      <c r="AY451" s="71"/>
      <c r="BC451" s="72"/>
      <c r="BD451" s="72"/>
      <c r="BE451" s="72"/>
      <c r="BL451" s="51"/>
      <c r="BM451" s="51"/>
      <c r="BY451" s="10"/>
      <c r="CB451" s="73"/>
      <c r="CC451" s="10"/>
      <c r="CE451" s="10"/>
      <c r="CF451" s="10"/>
      <c r="CK451" s="74" t="s">
        <v>1538</v>
      </c>
      <c r="CQ451" s="71"/>
    </row>
    <row r="452" spans="2:95" s="70" customFormat="1" ht="24" customHeight="1">
      <c r="B452" s="54">
        <v>446</v>
      </c>
      <c r="C452" s="55" t="s">
        <v>19</v>
      </c>
      <c r="D452" s="56" t="s">
        <v>1276</v>
      </c>
      <c r="E452" s="56" t="s">
        <v>1397</v>
      </c>
      <c r="F452" s="57" t="str">
        <f t="shared" ref="F452:F490" si="113">"ECT - "&amp;H452</f>
        <v>ECT - CT3000-00019</v>
      </c>
      <c r="G452" s="58" t="s">
        <v>1398</v>
      </c>
      <c r="H452" s="57" t="s">
        <v>1418</v>
      </c>
      <c r="I452" s="57" t="s">
        <v>279</v>
      </c>
      <c r="J452" s="57" t="s">
        <v>1400</v>
      </c>
      <c r="K452" s="59" t="s">
        <v>1281</v>
      </c>
      <c r="L452" s="60"/>
      <c r="M452" s="61"/>
      <c r="N452" s="62"/>
      <c r="O452" s="62"/>
      <c r="P452" s="63"/>
      <c r="Q452" s="64"/>
      <c r="R452" s="63"/>
      <c r="S452" s="62"/>
      <c r="T452" s="64">
        <v>37528</v>
      </c>
      <c r="U452" s="62"/>
      <c r="V452" s="66"/>
      <c r="W452" s="64">
        <v>37528</v>
      </c>
      <c r="X452" s="66" t="s">
        <v>14</v>
      </c>
      <c r="Y452" s="54" t="str">
        <f>IF($X452="","",VLOOKUP($X452,Variable!$AC$3:$AH$100,2,0))</f>
        <v>-</v>
      </c>
      <c r="Z452" s="54" t="str">
        <f>IF($X452="","",VLOOKUP($X452,Variable!$AC$3:$AH$100,3,0))</f>
        <v>-</v>
      </c>
      <c r="AA452" s="54" t="str">
        <f>IF($X452="","",VLOOKUP($X452,Variable!$AC$3:$AH$100,4,0))</f>
        <v>-</v>
      </c>
      <c r="AB452" s="54" t="str">
        <f>IF($X452="","",VLOOKUP($X452,Variable!$AC$3:$AH$100,5,0))</f>
        <v>-</v>
      </c>
      <c r="AC452" s="54" t="str">
        <f>IF($X452="","",VLOOKUP($X452,Variable!$AC$3:$AH$100,6,0))</f>
        <v>-</v>
      </c>
      <c r="AD452" s="109" t="s">
        <v>42</v>
      </c>
      <c r="AE452" s="54" t="str">
        <f t="shared" si="102"/>
        <v>กสป-ค.</v>
      </c>
      <c r="AF452" s="54" t="str">
        <f t="shared" si="103"/>
        <v>-</v>
      </c>
      <c r="AG452" s="54" t="str">
        <f t="shared" si="104"/>
        <v>กสป-ค.</v>
      </c>
      <c r="AH452" s="54" t="str">
        <f t="shared" si="105"/>
        <v>-</v>
      </c>
      <c r="AI452" s="54" t="str">
        <f t="shared" si="106"/>
        <v>อปฟ.</v>
      </c>
      <c r="AJ452" s="66" t="s">
        <v>42</v>
      </c>
      <c r="AK452" s="54" t="str">
        <f t="shared" si="107"/>
        <v>กสป-ค.</v>
      </c>
      <c r="AL452" s="54" t="str">
        <f t="shared" si="108"/>
        <v>-</v>
      </c>
      <c r="AM452" s="54" t="str">
        <f t="shared" si="109"/>
        <v>กสป-ค.</v>
      </c>
      <c r="AN452" s="54" t="str">
        <f t="shared" si="110"/>
        <v>-</v>
      </c>
      <c r="AO452" s="54" t="str">
        <f t="shared" si="111"/>
        <v>อปฟ.</v>
      </c>
      <c r="AP452" s="67"/>
      <c r="AQ452" s="68">
        <f t="shared" ca="1" si="112"/>
        <v>10.693150684931506</v>
      </c>
      <c r="AR452" s="64"/>
      <c r="AS452" s="75"/>
      <c r="AT452" s="64"/>
      <c r="AY452" s="71"/>
      <c r="BC452" s="72"/>
      <c r="BD452" s="72"/>
      <c r="BE452" s="72"/>
      <c r="BL452" s="51"/>
      <c r="BM452" s="51"/>
      <c r="BY452" s="10"/>
      <c r="CB452" s="73"/>
      <c r="CC452" s="10"/>
      <c r="CE452" s="10"/>
      <c r="CF452" s="10"/>
      <c r="CK452" s="74" t="s">
        <v>1540</v>
      </c>
      <c r="CQ452" s="71"/>
    </row>
    <row r="453" spans="2:95" s="70" customFormat="1" ht="24" customHeight="1">
      <c r="B453" s="54">
        <v>447</v>
      </c>
      <c r="C453" s="55" t="s">
        <v>19</v>
      </c>
      <c r="D453" s="56" t="s">
        <v>1276</v>
      </c>
      <c r="E453" s="56" t="s">
        <v>1397</v>
      </c>
      <c r="F453" s="57" t="str">
        <f t="shared" si="113"/>
        <v>ECT - CT3000-00020</v>
      </c>
      <c r="G453" s="58" t="s">
        <v>1398</v>
      </c>
      <c r="H453" s="57" t="s">
        <v>1419</v>
      </c>
      <c r="I453" s="57" t="s">
        <v>279</v>
      </c>
      <c r="J453" s="57" t="s">
        <v>1400</v>
      </c>
      <c r="K453" s="59" t="s">
        <v>1281</v>
      </c>
      <c r="L453" s="60"/>
      <c r="M453" s="61"/>
      <c r="N453" s="62"/>
      <c r="O453" s="62"/>
      <c r="P453" s="63"/>
      <c r="Q453" s="64"/>
      <c r="R453" s="63"/>
      <c r="S453" s="62"/>
      <c r="T453" s="64">
        <v>37528</v>
      </c>
      <c r="U453" s="62"/>
      <c r="V453" s="66"/>
      <c r="W453" s="64">
        <v>37528</v>
      </c>
      <c r="X453" s="66" t="s">
        <v>14</v>
      </c>
      <c r="Y453" s="54" t="str">
        <f>IF($X453="","",VLOOKUP($X453,Variable!$AC$3:$AH$100,2,0))</f>
        <v>-</v>
      </c>
      <c r="Z453" s="54" t="str">
        <f>IF($X453="","",VLOOKUP($X453,Variable!$AC$3:$AH$100,3,0))</f>
        <v>-</v>
      </c>
      <c r="AA453" s="54" t="str">
        <f>IF($X453="","",VLOOKUP($X453,Variable!$AC$3:$AH$100,4,0))</f>
        <v>-</v>
      </c>
      <c r="AB453" s="54" t="str">
        <f>IF($X453="","",VLOOKUP($X453,Variable!$AC$3:$AH$100,5,0))</f>
        <v>-</v>
      </c>
      <c r="AC453" s="54" t="str">
        <f>IF($X453="","",VLOOKUP($X453,Variable!$AC$3:$AH$100,6,0))</f>
        <v>-</v>
      </c>
      <c r="AD453" s="109" t="s">
        <v>42</v>
      </c>
      <c r="AE453" s="54" t="str">
        <f t="shared" si="102"/>
        <v>กสป-ค.</v>
      </c>
      <c r="AF453" s="54" t="str">
        <f t="shared" si="103"/>
        <v>-</v>
      </c>
      <c r="AG453" s="54" t="str">
        <f t="shared" si="104"/>
        <v>กสป-ค.</v>
      </c>
      <c r="AH453" s="54" t="str">
        <f t="shared" si="105"/>
        <v>-</v>
      </c>
      <c r="AI453" s="54" t="str">
        <f t="shared" si="106"/>
        <v>อปฟ.</v>
      </c>
      <c r="AJ453" s="66" t="s">
        <v>42</v>
      </c>
      <c r="AK453" s="54" t="str">
        <f t="shared" si="107"/>
        <v>กสป-ค.</v>
      </c>
      <c r="AL453" s="54" t="str">
        <f t="shared" si="108"/>
        <v>-</v>
      </c>
      <c r="AM453" s="54" t="str">
        <f t="shared" si="109"/>
        <v>กสป-ค.</v>
      </c>
      <c r="AN453" s="54" t="str">
        <f t="shared" si="110"/>
        <v>-</v>
      </c>
      <c r="AO453" s="54" t="str">
        <f t="shared" si="111"/>
        <v>อปฟ.</v>
      </c>
      <c r="AP453" s="67"/>
      <c r="AQ453" s="68">
        <f t="shared" ca="1" si="112"/>
        <v>10.693150684931506</v>
      </c>
      <c r="AR453" s="64"/>
      <c r="AS453" s="75"/>
      <c r="AT453" s="64"/>
      <c r="AY453" s="71"/>
      <c r="BC453" s="72"/>
      <c r="BD453" s="72"/>
      <c r="BE453" s="72"/>
      <c r="BL453" s="51"/>
      <c r="BM453" s="51"/>
      <c r="BY453" s="10"/>
      <c r="CB453" s="73"/>
      <c r="CC453" s="10"/>
      <c r="CE453" s="10"/>
      <c r="CF453" s="10"/>
      <c r="CK453" s="74" t="s">
        <v>1539</v>
      </c>
      <c r="CQ453" s="71"/>
    </row>
    <row r="454" spans="2:95" s="70" customFormat="1" ht="24" customHeight="1">
      <c r="B454" s="54">
        <v>448</v>
      </c>
      <c r="C454" s="55" t="s">
        <v>19</v>
      </c>
      <c r="D454" s="56" t="s">
        <v>1276</v>
      </c>
      <c r="E454" s="56" t="s">
        <v>1397</v>
      </c>
      <c r="F454" s="57" t="str">
        <f t="shared" si="113"/>
        <v>ECT - CT3000-00021</v>
      </c>
      <c r="G454" s="58" t="s">
        <v>1398</v>
      </c>
      <c r="H454" s="57" t="s">
        <v>1420</v>
      </c>
      <c r="I454" s="57" t="s">
        <v>279</v>
      </c>
      <c r="J454" s="57" t="s">
        <v>1400</v>
      </c>
      <c r="K454" s="59" t="s">
        <v>1281</v>
      </c>
      <c r="L454" s="60"/>
      <c r="M454" s="61"/>
      <c r="N454" s="62"/>
      <c r="O454" s="62"/>
      <c r="P454" s="63"/>
      <c r="Q454" s="64"/>
      <c r="R454" s="63"/>
      <c r="S454" s="62"/>
      <c r="T454" s="64">
        <v>37528</v>
      </c>
      <c r="U454" s="62"/>
      <c r="V454" s="66"/>
      <c r="W454" s="64">
        <v>37528</v>
      </c>
      <c r="X454" s="66" t="s">
        <v>14</v>
      </c>
      <c r="Y454" s="54" t="str">
        <f>IF($X454="","",VLOOKUP($X454,Variable!$AC$3:$AH$100,2,0))</f>
        <v>-</v>
      </c>
      <c r="Z454" s="54" t="str">
        <f>IF($X454="","",VLOOKUP($X454,Variable!$AC$3:$AH$100,3,0))</f>
        <v>-</v>
      </c>
      <c r="AA454" s="54" t="str">
        <f>IF($X454="","",VLOOKUP($X454,Variable!$AC$3:$AH$100,4,0))</f>
        <v>-</v>
      </c>
      <c r="AB454" s="54" t="str">
        <f>IF($X454="","",VLOOKUP($X454,Variable!$AC$3:$AH$100,5,0))</f>
        <v>-</v>
      </c>
      <c r="AC454" s="54" t="str">
        <f>IF($X454="","",VLOOKUP($X454,Variable!$AC$3:$AH$100,6,0))</f>
        <v>-</v>
      </c>
      <c r="AD454" s="109" t="s">
        <v>42</v>
      </c>
      <c r="AE454" s="54" t="str">
        <f t="shared" si="102"/>
        <v>กสป-ค.</v>
      </c>
      <c r="AF454" s="54" t="str">
        <f t="shared" si="103"/>
        <v>-</v>
      </c>
      <c r="AG454" s="54" t="str">
        <f t="shared" si="104"/>
        <v>กสป-ค.</v>
      </c>
      <c r="AH454" s="54" t="str">
        <f t="shared" si="105"/>
        <v>-</v>
      </c>
      <c r="AI454" s="54" t="str">
        <f t="shared" si="106"/>
        <v>อปฟ.</v>
      </c>
      <c r="AJ454" s="66" t="s">
        <v>42</v>
      </c>
      <c r="AK454" s="54" t="str">
        <f t="shared" si="107"/>
        <v>กสป-ค.</v>
      </c>
      <c r="AL454" s="54" t="str">
        <f t="shared" si="108"/>
        <v>-</v>
      </c>
      <c r="AM454" s="54" t="str">
        <f t="shared" si="109"/>
        <v>กสป-ค.</v>
      </c>
      <c r="AN454" s="54" t="str">
        <f t="shared" si="110"/>
        <v>-</v>
      </c>
      <c r="AO454" s="54" t="str">
        <f t="shared" si="111"/>
        <v>อปฟ.</v>
      </c>
      <c r="AP454" s="67"/>
      <c r="AQ454" s="68">
        <f t="shared" ca="1" si="112"/>
        <v>10.693150684931506</v>
      </c>
      <c r="AR454" s="64"/>
      <c r="AS454" s="75"/>
      <c r="AT454" s="64"/>
      <c r="AY454" s="71"/>
      <c r="BC454" s="72"/>
      <c r="BD454" s="72"/>
      <c r="BE454" s="72"/>
      <c r="BL454" s="51"/>
      <c r="BM454" s="51"/>
      <c r="BY454" s="10"/>
      <c r="CB454" s="73"/>
      <c r="CC454" s="10"/>
      <c r="CE454" s="10"/>
      <c r="CF454" s="10"/>
      <c r="CK454" s="74" t="s">
        <v>1541</v>
      </c>
      <c r="CQ454" s="71"/>
    </row>
    <row r="455" spans="2:95" s="70" customFormat="1" ht="24" customHeight="1">
      <c r="B455" s="54">
        <v>449</v>
      </c>
      <c r="C455" s="55" t="s">
        <v>19</v>
      </c>
      <c r="D455" s="56" t="s">
        <v>1276</v>
      </c>
      <c r="E455" s="56" t="s">
        <v>1397</v>
      </c>
      <c r="F455" s="57" t="str">
        <f t="shared" si="113"/>
        <v>ECT - CT3000-00022</v>
      </c>
      <c r="G455" s="58" t="s">
        <v>1398</v>
      </c>
      <c r="H455" s="57" t="s">
        <v>1421</v>
      </c>
      <c r="I455" s="57" t="s">
        <v>279</v>
      </c>
      <c r="J455" s="57" t="s">
        <v>1400</v>
      </c>
      <c r="K455" s="59" t="s">
        <v>1281</v>
      </c>
      <c r="L455" s="60"/>
      <c r="M455" s="61"/>
      <c r="N455" s="62"/>
      <c r="O455" s="62"/>
      <c r="P455" s="63"/>
      <c r="Q455" s="64"/>
      <c r="R455" s="63"/>
      <c r="S455" s="62"/>
      <c r="T455" s="64">
        <v>37528</v>
      </c>
      <c r="U455" s="62"/>
      <c r="V455" s="66"/>
      <c r="W455" s="64">
        <v>37528</v>
      </c>
      <c r="X455" s="66" t="s">
        <v>14</v>
      </c>
      <c r="Y455" s="54" t="str">
        <f>IF($X455="","",VLOOKUP($X455,Variable!$AC$3:$AH$100,2,0))</f>
        <v>-</v>
      </c>
      <c r="Z455" s="54" t="str">
        <f>IF($X455="","",VLOOKUP($X455,Variable!$AC$3:$AH$100,3,0))</f>
        <v>-</v>
      </c>
      <c r="AA455" s="54" t="str">
        <f>IF($X455="","",VLOOKUP($X455,Variable!$AC$3:$AH$100,4,0))</f>
        <v>-</v>
      </c>
      <c r="AB455" s="54" t="str">
        <f>IF($X455="","",VLOOKUP($X455,Variable!$AC$3:$AH$100,5,0))</f>
        <v>-</v>
      </c>
      <c r="AC455" s="54" t="str">
        <f>IF($X455="","",VLOOKUP($X455,Variable!$AC$3:$AH$100,6,0))</f>
        <v>-</v>
      </c>
      <c r="AD455" s="109" t="s">
        <v>42</v>
      </c>
      <c r="AE455" s="54" t="str">
        <f t="shared" si="102"/>
        <v>กสป-ค.</v>
      </c>
      <c r="AF455" s="54" t="str">
        <f t="shared" si="103"/>
        <v>-</v>
      </c>
      <c r="AG455" s="54" t="str">
        <f t="shared" si="104"/>
        <v>กสป-ค.</v>
      </c>
      <c r="AH455" s="54" t="str">
        <f t="shared" si="105"/>
        <v>-</v>
      </c>
      <c r="AI455" s="54" t="str">
        <f t="shared" si="106"/>
        <v>อปฟ.</v>
      </c>
      <c r="AJ455" s="66" t="s">
        <v>42</v>
      </c>
      <c r="AK455" s="54" t="str">
        <f t="shared" si="107"/>
        <v>กสป-ค.</v>
      </c>
      <c r="AL455" s="54" t="str">
        <f t="shared" si="108"/>
        <v>-</v>
      </c>
      <c r="AM455" s="54" t="str">
        <f t="shared" si="109"/>
        <v>กสป-ค.</v>
      </c>
      <c r="AN455" s="54" t="str">
        <f t="shared" si="110"/>
        <v>-</v>
      </c>
      <c r="AO455" s="54" t="str">
        <f t="shared" si="111"/>
        <v>อปฟ.</v>
      </c>
      <c r="AP455" s="67"/>
      <c r="AQ455" s="68">
        <f t="shared" ca="1" si="112"/>
        <v>10.693150684931506</v>
      </c>
      <c r="AR455" s="64"/>
      <c r="AS455" s="75"/>
      <c r="AT455" s="64"/>
      <c r="AY455" s="71"/>
      <c r="BC455" s="72"/>
      <c r="BD455" s="72"/>
      <c r="BE455" s="72"/>
      <c r="BL455" s="51"/>
      <c r="BM455" s="51"/>
      <c r="BY455" s="10"/>
      <c r="CB455" s="73"/>
      <c r="CC455" s="10"/>
      <c r="CE455" s="10"/>
      <c r="CF455" s="10"/>
      <c r="CK455" s="74" t="s">
        <v>1552</v>
      </c>
      <c r="CQ455" s="71"/>
    </row>
    <row r="456" spans="2:95" s="70" customFormat="1" ht="24" customHeight="1">
      <c r="B456" s="54">
        <v>450</v>
      </c>
      <c r="C456" s="55" t="s">
        <v>19</v>
      </c>
      <c r="D456" s="56" t="s">
        <v>1276</v>
      </c>
      <c r="E456" s="56" t="s">
        <v>1397</v>
      </c>
      <c r="F456" s="57" t="str">
        <f t="shared" si="113"/>
        <v>ECT - CT3000-00023</v>
      </c>
      <c r="G456" s="58" t="s">
        <v>1398</v>
      </c>
      <c r="H456" s="57" t="s">
        <v>1422</v>
      </c>
      <c r="I456" s="57" t="s">
        <v>279</v>
      </c>
      <c r="J456" s="57" t="s">
        <v>1400</v>
      </c>
      <c r="K456" s="59" t="s">
        <v>1281</v>
      </c>
      <c r="L456" s="60"/>
      <c r="M456" s="61"/>
      <c r="N456" s="62"/>
      <c r="O456" s="62"/>
      <c r="P456" s="63"/>
      <c r="Q456" s="64"/>
      <c r="R456" s="63"/>
      <c r="S456" s="62"/>
      <c r="T456" s="64">
        <v>37528</v>
      </c>
      <c r="U456" s="62"/>
      <c r="V456" s="66"/>
      <c r="W456" s="64">
        <v>37528</v>
      </c>
      <c r="X456" s="66" t="s">
        <v>14</v>
      </c>
      <c r="Y456" s="54" t="str">
        <f>IF($X456="","",VLOOKUP($X456,Variable!$AC$3:$AH$100,2,0))</f>
        <v>-</v>
      </c>
      <c r="Z456" s="54" t="str">
        <f>IF($X456="","",VLOOKUP($X456,Variable!$AC$3:$AH$100,3,0))</f>
        <v>-</v>
      </c>
      <c r="AA456" s="54" t="str">
        <f>IF($X456="","",VLOOKUP($X456,Variable!$AC$3:$AH$100,4,0))</f>
        <v>-</v>
      </c>
      <c r="AB456" s="54" t="str">
        <f>IF($X456="","",VLOOKUP($X456,Variable!$AC$3:$AH$100,5,0))</f>
        <v>-</v>
      </c>
      <c r="AC456" s="54" t="str">
        <f>IF($X456="","",VLOOKUP($X456,Variable!$AC$3:$AH$100,6,0))</f>
        <v>-</v>
      </c>
      <c r="AD456" s="109" t="s">
        <v>42</v>
      </c>
      <c r="AE456" s="54" t="str">
        <f t="shared" si="102"/>
        <v>กสป-ค.</v>
      </c>
      <c r="AF456" s="54" t="str">
        <f t="shared" si="103"/>
        <v>-</v>
      </c>
      <c r="AG456" s="54" t="str">
        <f t="shared" si="104"/>
        <v>กสป-ค.</v>
      </c>
      <c r="AH456" s="54" t="str">
        <f t="shared" si="105"/>
        <v>-</v>
      </c>
      <c r="AI456" s="54" t="str">
        <f t="shared" si="106"/>
        <v>อปฟ.</v>
      </c>
      <c r="AJ456" s="66" t="s">
        <v>42</v>
      </c>
      <c r="AK456" s="54" t="str">
        <f t="shared" si="107"/>
        <v>กสป-ค.</v>
      </c>
      <c r="AL456" s="54" t="str">
        <f t="shared" si="108"/>
        <v>-</v>
      </c>
      <c r="AM456" s="54" t="str">
        <f t="shared" si="109"/>
        <v>กสป-ค.</v>
      </c>
      <c r="AN456" s="54" t="str">
        <f t="shared" si="110"/>
        <v>-</v>
      </c>
      <c r="AO456" s="54" t="str">
        <f t="shared" si="111"/>
        <v>อปฟ.</v>
      </c>
      <c r="AP456" s="67"/>
      <c r="AQ456" s="68">
        <f t="shared" ca="1" si="112"/>
        <v>10.693150684931506</v>
      </c>
      <c r="AR456" s="64"/>
      <c r="AS456" s="75"/>
      <c r="AT456" s="64"/>
      <c r="AY456" s="71"/>
      <c r="BC456" s="72"/>
      <c r="BD456" s="72"/>
      <c r="BE456" s="72"/>
      <c r="BL456" s="51"/>
      <c r="BM456" s="51"/>
      <c r="BY456" s="10"/>
      <c r="CB456" s="73"/>
      <c r="CC456" s="10"/>
      <c r="CE456" s="10"/>
      <c r="CF456" s="10"/>
      <c r="CK456" s="74" t="s">
        <v>1553</v>
      </c>
      <c r="CQ456" s="71"/>
    </row>
    <row r="457" spans="2:95" s="70" customFormat="1" ht="24" customHeight="1">
      <c r="B457" s="54">
        <v>451</v>
      </c>
      <c r="C457" s="55" t="s">
        <v>19</v>
      </c>
      <c r="D457" s="56" t="s">
        <v>1276</v>
      </c>
      <c r="E457" s="56" t="s">
        <v>1397</v>
      </c>
      <c r="F457" s="57" t="str">
        <f t="shared" si="113"/>
        <v>ECT - CT3000-00024</v>
      </c>
      <c r="G457" s="58" t="s">
        <v>1398</v>
      </c>
      <c r="H457" s="57" t="s">
        <v>1423</v>
      </c>
      <c r="I457" s="57" t="s">
        <v>279</v>
      </c>
      <c r="J457" s="57" t="s">
        <v>1400</v>
      </c>
      <c r="K457" s="59" t="s">
        <v>1281</v>
      </c>
      <c r="L457" s="60"/>
      <c r="M457" s="61"/>
      <c r="N457" s="62"/>
      <c r="O457" s="62"/>
      <c r="P457" s="63"/>
      <c r="Q457" s="64"/>
      <c r="R457" s="63"/>
      <c r="S457" s="62"/>
      <c r="T457" s="64">
        <v>37528</v>
      </c>
      <c r="U457" s="62"/>
      <c r="V457" s="66"/>
      <c r="W457" s="64">
        <v>37528</v>
      </c>
      <c r="X457" s="66" t="s">
        <v>14</v>
      </c>
      <c r="Y457" s="54" t="str">
        <f>IF($X457="","",VLOOKUP($X457,Variable!$AC$3:$AH$100,2,0))</f>
        <v>-</v>
      </c>
      <c r="Z457" s="54" t="str">
        <f>IF($X457="","",VLOOKUP($X457,Variable!$AC$3:$AH$100,3,0))</f>
        <v>-</v>
      </c>
      <c r="AA457" s="54" t="str">
        <f>IF($X457="","",VLOOKUP($X457,Variable!$AC$3:$AH$100,4,0))</f>
        <v>-</v>
      </c>
      <c r="AB457" s="54" t="str">
        <f>IF($X457="","",VLOOKUP($X457,Variable!$AC$3:$AH$100,5,0))</f>
        <v>-</v>
      </c>
      <c r="AC457" s="54" t="str">
        <f>IF($X457="","",VLOOKUP($X457,Variable!$AC$3:$AH$100,6,0))</f>
        <v>-</v>
      </c>
      <c r="AD457" s="109" t="s">
        <v>42</v>
      </c>
      <c r="AE457" s="54" t="str">
        <f t="shared" si="102"/>
        <v>กสป-ค.</v>
      </c>
      <c r="AF457" s="54" t="str">
        <f t="shared" si="103"/>
        <v>-</v>
      </c>
      <c r="AG457" s="54" t="str">
        <f t="shared" si="104"/>
        <v>กสป-ค.</v>
      </c>
      <c r="AH457" s="54" t="str">
        <f t="shared" si="105"/>
        <v>-</v>
      </c>
      <c r="AI457" s="54" t="str">
        <f t="shared" si="106"/>
        <v>อปฟ.</v>
      </c>
      <c r="AJ457" s="66" t="s">
        <v>42</v>
      </c>
      <c r="AK457" s="54" t="str">
        <f t="shared" si="107"/>
        <v>กสป-ค.</v>
      </c>
      <c r="AL457" s="54" t="str">
        <f t="shared" si="108"/>
        <v>-</v>
      </c>
      <c r="AM457" s="54" t="str">
        <f t="shared" si="109"/>
        <v>กสป-ค.</v>
      </c>
      <c r="AN457" s="54" t="str">
        <f t="shared" si="110"/>
        <v>-</v>
      </c>
      <c r="AO457" s="54" t="str">
        <f t="shared" si="111"/>
        <v>อปฟ.</v>
      </c>
      <c r="AP457" s="67"/>
      <c r="AQ457" s="68">
        <f t="shared" ca="1" si="112"/>
        <v>10.693150684931506</v>
      </c>
      <c r="AR457" s="64"/>
      <c r="AS457" s="75"/>
      <c r="AT457" s="64"/>
      <c r="AY457" s="71"/>
      <c r="BC457" s="72"/>
      <c r="BD457" s="72"/>
      <c r="BE457" s="72"/>
      <c r="BL457" s="51"/>
      <c r="BM457" s="51"/>
      <c r="BY457" s="10"/>
      <c r="CB457" s="73"/>
      <c r="CC457" s="10"/>
      <c r="CE457" s="10"/>
      <c r="CF457" s="10"/>
      <c r="CK457" s="74" t="s">
        <v>1497</v>
      </c>
      <c r="CQ457" s="71"/>
    </row>
    <row r="458" spans="2:95" s="70" customFormat="1" ht="24" customHeight="1">
      <c r="B458" s="54">
        <v>452</v>
      </c>
      <c r="C458" s="55" t="s">
        <v>19</v>
      </c>
      <c r="D458" s="56" t="s">
        <v>1276</v>
      </c>
      <c r="E458" s="56" t="s">
        <v>1397</v>
      </c>
      <c r="F458" s="57" t="str">
        <f t="shared" si="113"/>
        <v>ECT - CT3000-00025</v>
      </c>
      <c r="G458" s="58" t="s">
        <v>1398</v>
      </c>
      <c r="H458" s="57" t="s">
        <v>1424</v>
      </c>
      <c r="I458" s="57" t="s">
        <v>279</v>
      </c>
      <c r="J458" s="57" t="s">
        <v>1400</v>
      </c>
      <c r="K458" s="59" t="s">
        <v>1281</v>
      </c>
      <c r="L458" s="60"/>
      <c r="M458" s="61"/>
      <c r="N458" s="62"/>
      <c r="O458" s="62"/>
      <c r="P458" s="63"/>
      <c r="Q458" s="64"/>
      <c r="R458" s="63"/>
      <c r="S458" s="62"/>
      <c r="T458" s="64">
        <v>37528</v>
      </c>
      <c r="U458" s="62"/>
      <c r="V458" s="66"/>
      <c r="W458" s="64">
        <v>37528</v>
      </c>
      <c r="X458" s="66" t="s">
        <v>14</v>
      </c>
      <c r="Y458" s="54" t="str">
        <f>IF($X458="","",VLOOKUP($X458,Variable!$AC$3:$AH$100,2,0))</f>
        <v>-</v>
      </c>
      <c r="Z458" s="54" t="str">
        <f>IF($X458="","",VLOOKUP($X458,Variable!$AC$3:$AH$100,3,0))</f>
        <v>-</v>
      </c>
      <c r="AA458" s="54" t="str">
        <f>IF($X458="","",VLOOKUP($X458,Variable!$AC$3:$AH$100,4,0))</f>
        <v>-</v>
      </c>
      <c r="AB458" s="54" t="str">
        <f>IF($X458="","",VLOOKUP($X458,Variable!$AC$3:$AH$100,5,0))</f>
        <v>-</v>
      </c>
      <c r="AC458" s="54" t="str">
        <f>IF($X458="","",VLOOKUP($X458,Variable!$AC$3:$AH$100,6,0))</f>
        <v>-</v>
      </c>
      <c r="AD458" s="109" t="s">
        <v>42</v>
      </c>
      <c r="AE458" s="54" t="str">
        <f t="shared" si="102"/>
        <v>กสป-ค.</v>
      </c>
      <c r="AF458" s="54" t="str">
        <f t="shared" si="103"/>
        <v>-</v>
      </c>
      <c r="AG458" s="54" t="str">
        <f t="shared" si="104"/>
        <v>กสป-ค.</v>
      </c>
      <c r="AH458" s="54" t="str">
        <f t="shared" si="105"/>
        <v>-</v>
      </c>
      <c r="AI458" s="54" t="str">
        <f t="shared" si="106"/>
        <v>อปฟ.</v>
      </c>
      <c r="AJ458" s="66" t="s">
        <v>42</v>
      </c>
      <c r="AK458" s="54" t="str">
        <f t="shared" si="107"/>
        <v>กสป-ค.</v>
      </c>
      <c r="AL458" s="54" t="str">
        <f t="shared" si="108"/>
        <v>-</v>
      </c>
      <c r="AM458" s="54" t="str">
        <f t="shared" si="109"/>
        <v>กสป-ค.</v>
      </c>
      <c r="AN458" s="54" t="str">
        <f t="shared" si="110"/>
        <v>-</v>
      </c>
      <c r="AO458" s="54" t="str">
        <f t="shared" si="111"/>
        <v>อปฟ.</v>
      </c>
      <c r="AP458" s="67"/>
      <c r="AQ458" s="68">
        <f t="shared" ca="1" si="112"/>
        <v>10.693150684931506</v>
      </c>
      <c r="AR458" s="64"/>
      <c r="AS458" s="75"/>
      <c r="AT458" s="64"/>
      <c r="AY458" s="71"/>
      <c r="BC458" s="72"/>
      <c r="BD458" s="72"/>
      <c r="BE458" s="72"/>
      <c r="BL458" s="51"/>
      <c r="BM458" s="51"/>
      <c r="BY458" s="10"/>
      <c r="CB458" s="73"/>
      <c r="CC458" s="10"/>
      <c r="CE458" s="10"/>
      <c r="CF458" s="10"/>
      <c r="CK458" s="74" t="s">
        <v>1499</v>
      </c>
      <c r="CQ458" s="71"/>
    </row>
    <row r="459" spans="2:95" s="70" customFormat="1" ht="24" customHeight="1">
      <c r="B459" s="54">
        <v>453</v>
      </c>
      <c r="C459" s="55" t="s">
        <v>19</v>
      </c>
      <c r="D459" s="56" t="s">
        <v>1276</v>
      </c>
      <c r="E459" s="56" t="s">
        <v>1397</v>
      </c>
      <c r="F459" s="57" t="str">
        <f t="shared" si="113"/>
        <v>ECT - CT3000-00026</v>
      </c>
      <c r="G459" s="58" t="s">
        <v>1398</v>
      </c>
      <c r="H459" s="57" t="s">
        <v>1425</v>
      </c>
      <c r="I459" s="57" t="s">
        <v>279</v>
      </c>
      <c r="J459" s="57" t="s">
        <v>1400</v>
      </c>
      <c r="K459" s="59" t="s">
        <v>1281</v>
      </c>
      <c r="L459" s="60"/>
      <c r="M459" s="61"/>
      <c r="N459" s="62"/>
      <c r="O459" s="62"/>
      <c r="P459" s="63"/>
      <c r="Q459" s="64"/>
      <c r="R459" s="63"/>
      <c r="S459" s="62"/>
      <c r="T459" s="64">
        <v>37528</v>
      </c>
      <c r="U459" s="62"/>
      <c r="V459" s="66"/>
      <c r="W459" s="64">
        <v>37528</v>
      </c>
      <c r="X459" s="66" t="s">
        <v>14</v>
      </c>
      <c r="Y459" s="54" t="str">
        <f>IF($X459="","",VLOOKUP($X459,Variable!$AC$3:$AH$100,2,0))</f>
        <v>-</v>
      </c>
      <c r="Z459" s="54" t="str">
        <f>IF($X459="","",VLOOKUP($X459,Variable!$AC$3:$AH$100,3,0))</f>
        <v>-</v>
      </c>
      <c r="AA459" s="54" t="str">
        <f>IF($X459="","",VLOOKUP($X459,Variable!$AC$3:$AH$100,4,0))</f>
        <v>-</v>
      </c>
      <c r="AB459" s="54" t="str">
        <f>IF($X459="","",VLOOKUP($X459,Variable!$AC$3:$AH$100,5,0))</f>
        <v>-</v>
      </c>
      <c r="AC459" s="54" t="str">
        <f>IF($X459="","",VLOOKUP($X459,Variable!$AC$3:$AH$100,6,0))</f>
        <v>-</v>
      </c>
      <c r="AD459" s="109" t="s">
        <v>42</v>
      </c>
      <c r="AE459" s="54" t="str">
        <f t="shared" si="102"/>
        <v>กสป-ค.</v>
      </c>
      <c r="AF459" s="54" t="str">
        <f t="shared" si="103"/>
        <v>-</v>
      </c>
      <c r="AG459" s="54" t="str">
        <f t="shared" si="104"/>
        <v>กสป-ค.</v>
      </c>
      <c r="AH459" s="54" t="str">
        <f t="shared" si="105"/>
        <v>-</v>
      </c>
      <c r="AI459" s="54" t="str">
        <f t="shared" si="106"/>
        <v>อปฟ.</v>
      </c>
      <c r="AJ459" s="66" t="s">
        <v>42</v>
      </c>
      <c r="AK459" s="54" t="str">
        <f t="shared" si="107"/>
        <v>กสป-ค.</v>
      </c>
      <c r="AL459" s="54" t="str">
        <f t="shared" si="108"/>
        <v>-</v>
      </c>
      <c r="AM459" s="54" t="str">
        <f t="shared" si="109"/>
        <v>กสป-ค.</v>
      </c>
      <c r="AN459" s="54" t="str">
        <f t="shared" si="110"/>
        <v>-</v>
      </c>
      <c r="AO459" s="54" t="str">
        <f t="shared" si="111"/>
        <v>อปฟ.</v>
      </c>
      <c r="AP459" s="67"/>
      <c r="AQ459" s="68">
        <f t="shared" ca="1" si="112"/>
        <v>10.693150684931506</v>
      </c>
      <c r="AR459" s="64"/>
      <c r="AS459" s="75"/>
      <c r="AT459" s="64"/>
      <c r="AY459" s="71"/>
      <c r="BC459" s="72"/>
      <c r="BD459" s="72"/>
      <c r="BE459" s="72"/>
      <c r="BL459" s="51"/>
      <c r="BM459" s="51"/>
      <c r="BY459" s="10"/>
      <c r="CB459" s="73"/>
      <c r="CC459" s="10"/>
      <c r="CE459" s="10"/>
      <c r="CF459" s="10"/>
      <c r="CK459" s="74" t="s">
        <v>1500</v>
      </c>
      <c r="CQ459" s="71"/>
    </row>
    <row r="460" spans="2:95" s="70" customFormat="1" ht="24" customHeight="1">
      <c r="B460" s="54">
        <v>454</v>
      </c>
      <c r="C460" s="55" t="s">
        <v>19</v>
      </c>
      <c r="D460" s="56" t="s">
        <v>1276</v>
      </c>
      <c r="E460" s="56" t="s">
        <v>1397</v>
      </c>
      <c r="F460" s="57" t="str">
        <f t="shared" si="113"/>
        <v>ECT - CT3000-00027</v>
      </c>
      <c r="G460" s="58" t="s">
        <v>1398</v>
      </c>
      <c r="H460" s="57" t="s">
        <v>1426</v>
      </c>
      <c r="I460" s="57" t="s">
        <v>279</v>
      </c>
      <c r="J460" s="57" t="s">
        <v>1400</v>
      </c>
      <c r="K460" s="59" t="s">
        <v>1281</v>
      </c>
      <c r="L460" s="60"/>
      <c r="M460" s="61"/>
      <c r="N460" s="62"/>
      <c r="O460" s="62"/>
      <c r="P460" s="63"/>
      <c r="Q460" s="64"/>
      <c r="R460" s="63"/>
      <c r="S460" s="62"/>
      <c r="T460" s="64">
        <v>37528</v>
      </c>
      <c r="U460" s="62"/>
      <c r="V460" s="66"/>
      <c r="W460" s="64">
        <v>37528</v>
      </c>
      <c r="X460" s="66" t="s">
        <v>14</v>
      </c>
      <c r="Y460" s="54" t="str">
        <f>IF($X460="","",VLOOKUP($X460,Variable!$AC$3:$AH$100,2,0))</f>
        <v>-</v>
      </c>
      <c r="Z460" s="54" t="str">
        <f>IF($X460="","",VLOOKUP($X460,Variable!$AC$3:$AH$100,3,0))</f>
        <v>-</v>
      </c>
      <c r="AA460" s="54" t="str">
        <f>IF($X460="","",VLOOKUP($X460,Variable!$AC$3:$AH$100,4,0))</f>
        <v>-</v>
      </c>
      <c r="AB460" s="54" t="str">
        <f>IF($X460="","",VLOOKUP($X460,Variable!$AC$3:$AH$100,5,0))</f>
        <v>-</v>
      </c>
      <c r="AC460" s="54" t="str">
        <f>IF($X460="","",VLOOKUP($X460,Variable!$AC$3:$AH$100,6,0))</f>
        <v>-</v>
      </c>
      <c r="AD460" s="109" t="s">
        <v>42</v>
      </c>
      <c r="AE460" s="54" t="str">
        <f t="shared" si="102"/>
        <v>กสป-ค.</v>
      </c>
      <c r="AF460" s="54" t="str">
        <f t="shared" si="103"/>
        <v>-</v>
      </c>
      <c r="AG460" s="54" t="str">
        <f t="shared" si="104"/>
        <v>กสป-ค.</v>
      </c>
      <c r="AH460" s="54" t="str">
        <f t="shared" si="105"/>
        <v>-</v>
      </c>
      <c r="AI460" s="54" t="str">
        <f t="shared" si="106"/>
        <v>อปฟ.</v>
      </c>
      <c r="AJ460" s="66" t="s">
        <v>42</v>
      </c>
      <c r="AK460" s="54" t="str">
        <f t="shared" si="107"/>
        <v>กสป-ค.</v>
      </c>
      <c r="AL460" s="54" t="str">
        <f t="shared" si="108"/>
        <v>-</v>
      </c>
      <c r="AM460" s="54" t="str">
        <f t="shared" si="109"/>
        <v>กสป-ค.</v>
      </c>
      <c r="AN460" s="54" t="str">
        <f t="shared" si="110"/>
        <v>-</v>
      </c>
      <c r="AO460" s="54" t="str">
        <f t="shared" si="111"/>
        <v>อปฟ.</v>
      </c>
      <c r="AP460" s="67"/>
      <c r="AQ460" s="68">
        <f t="shared" ca="1" si="112"/>
        <v>10.693150684931506</v>
      </c>
      <c r="AR460" s="64"/>
      <c r="AS460" s="75"/>
      <c r="AT460" s="64"/>
      <c r="AY460" s="71"/>
      <c r="BC460" s="72"/>
      <c r="BD460" s="72"/>
      <c r="BE460" s="72"/>
      <c r="BL460" s="51"/>
      <c r="BM460" s="51"/>
      <c r="BY460" s="10"/>
      <c r="CB460" s="73"/>
      <c r="CC460" s="10"/>
      <c r="CE460" s="10"/>
      <c r="CF460" s="10"/>
      <c r="CK460" s="74" t="s">
        <v>1498</v>
      </c>
      <c r="CQ460" s="71"/>
    </row>
    <row r="461" spans="2:95" s="70" customFormat="1" ht="24" customHeight="1">
      <c r="B461" s="54">
        <v>455</v>
      </c>
      <c r="C461" s="55" t="s">
        <v>19</v>
      </c>
      <c r="D461" s="56" t="s">
        <v>1276</v>
      </c>
      <c r="E461" s="56" t="s">
        <v>1397</v>
      </c>
      <c r="F461" s="57" t="str">
        <f t="shared" si="113"/>
        <v>ECT - CT3000-00028</v>
      </c>
      <c r="G461" s="58" t="s">
        <v>1398</v>
      </c>
      <c r="H461" s="57" t="s">
        <v>1427</v>
      </c>
      <c r="I461" s="57" t="s">
        <v>279</v>
      </c>
      <c r="J461" s="57" t="s">
        <v>1400</v>
      </c>
      <c r="K461" s="59" t="s">
        <v>1281</v>
      </c>
      <c r="L461" s="60"/>
      <c r="M461" s="61"/>
      <c r="N461" s="62"/>
      <c r="O461" s="62"/>
      <c r="P461" s="63"/>
      <c r="Q461" s="64"/>
      <c r="R461" s="63"/>
      <c r="S461" s="62"/>
      <c r="T461" s="64">
        <v>37528</v>
      </c>
      <c r="U461" s="62"/>
      <c r="V461" s="66"/>
      <c r="W461" s="64">
        <v>37528</v>
      </c>
      <c r="X461" s="66" t="s">
        <v>14</v>
      </c>
      <c r="Y461" s="54" t="str">
        <f>IF($X461="","",VLOOKUP($X461,Variable!$AC$3:$AH$100,2,0))</f>
        <v>-</v>
      </c>
      <c r="Z461" s="54" t="str">
        <f>IF($X461="","",VLOOKUP($X461,Variable!$AC$3:$AH$100,3,0))</f>
        <v>-</v>
      </c>
      <c r="AA461" s="54" t="str">
        <f>IF($X461="","",VLOOKUP($X461,Variable!$AC$3:$AH$100,4,0))</f>
        <v>-</v>
      </c>
      <c r="AB461" s="54" t="str">
        <f>IF($X461="","",VLOOKUP($X461,Variable!$AC$3:$AH$100,5,0))</f>
        <v>-</v>
      </c>
      <c r="AC461" s="54" t="str">
        <f>IF($X461="","",VLOOKUP($X461,Variable!$AC$3:$AH$100,6,0))</f>
        <v>-</v>
      </c>
      <c r="AD461" s="109" t="s">
        <v>42</v>
      </c>
      <c r="AE461" s="54" t="str">
        <f t="shared" si="102"/>
        <v>กสป-ค.</v>
      </c>
      <c r="AF461" s="54" t="str">
        <f t="shared" si="103"/>
        <v>-</v>
      </c>
      <c r="AG461" s="54" t="str">
        <f t="shared" si="104"/>
        <v>กสป-ค.</v>
      </c>
      <c r="AH461" s="54" t="str">
        <f t="shared" si="105"/>
        <v>-</v>
      </c>
      <c r="AI461" s="54" t="str">
        <f t="shared" si="106"/>
        <v>อปฟ.</v>
      </c>
      <c r="AJ461" s="66" t="s">
        <v>42</v>
      </c>
      <c r="AK461" s="54" t="str">
        <f t="shared" si="107"/>
        <v>กสป-ค.</v>
      </c>
      <c r="AL461" s="54" t="str">
        <f t="shared" si="108"/>
        <v>-</v>
      </c>
      <c r="AM461" s="54" t="str">
        <f t="shared" si="109"/>
        <v>กสป-ค.</v>
      </c>
      <c r="AN461" s="54" t="str">
        <f t="shared" si="110"/>
        <v>-</v>
      </c>
      <c r="AO461" s="54" t="str">
        <f t="shared" si="111"/>
        <v>อปฟ.</v>
      </c>
      <c r="AP461" s="67"/>
      <c r="AQ461" s="68">
        <f t="shared" ca="1" si="112"/>
        <v>10.693150684931506</v>
      </c>
      <c r="AR461" s="64"/>
      <c r="AS461" s="75"/>
      <c r="AT461" s="64"/>
      <c r="AY461" s="71"/>
      <c r="BC461" s="72"/>
      <c r="BD461" s="72"/>
      <c r="BE461" s="72"/>
      <c r="BL461" s="51"/>
      <c r="BM461" s="51"/>
      <c r="CB461" s="73"/>
      <c r="CC461" s="10"/>
      <c r="CE461" s="10"/>
      <c r="CF461" s="10"/>
      <c r="CK461" s="74" t="s">
        <v>1501</v>
      </c>
      <c r="CQ461" s="71"/>
    </row>
    <row r="462" spans="2:95" s="70" customFormat="1" ht="24" customHeight="1">
      <c r="B462" s="54">
        <v>456</v>
      </c>
      <c r="C462" s="55" t="s">
        <v>19</v>
      </c>
      <c r="D462" s="56" t="s">
        <v>1276</v>
      </c>
      <c r="E462" s="56" t="s">
        <v>1397</v>
      </c>
      <c r="F462" s="57" t="str">
        <f t="shared" si="113"/>
        <v>ECT - CT3000-00029</v>
      </c>
      <c r="G462" s="58" t="s">
        <v>1398</v>
      </c>
      <c r="H462" s="57" t="s">
        <v>1428</v>
      </c>
      <c r="I462" s="57" t="s">
        <v>279</v>
      </c>
      <c r="J462" s="57" t="s">
        <v>1400</v>
      </c>
      <c r="K462" s="59" t="s">
        <v>1281</v>
      </c>
      <c r="L462" s="60"/>
      <c r="M462" s="61"/>
      <c r="N462" s="62"/>
      <c r="O462" s="62"/>
      <c r="P462" s="63"/>
      <c r="Q462" s="64"/>
      <c r="R462" s="63"/>
      <c r="S462" s="62"/>
      <c r="T462" s="64">
        <v>37528</v>
      </c>
      <c r="U462" s="62"/>
      <c r="V462" s="66"/>
      <c r="W462" s="64">
        <v>37528</v>
      </c>
      <c r="X462" s="66" t="s">
        <v>14</v>
      </c>
      <c r="Y462" s="54" t="str">
        <f>IF($X462="","",VLOOKUP($X462,Variable!$AC$3:$AH$100,2,0))</f>
        <v>-</v>
      </c>
      <c r="Z462" s="54" t="str">
        <f>IF($X462="","",VLOOKUP($X462,Variable!$AC$3:$AH$100,3,0))</f>
        <v>-</v>
      </c>
      <c r="AA462" s="54" t="str">
        <f>IF($X462="","",VLOOKUP($X462,Variable!$AC$3:$AH$100,4,0))</f>
        <v>-</v>
      </c>
      <c r="AB462" s="54" t="str">
        <f>IF($X462="","",VLOOKUP($X462,Variable!$AC$3:$AH$100,5,0))</f>
        <v>-</v>
      </c>
      <c r="AC462" s="54" t="str">
        <f>IF($X462="","",VLOOKUP($X462,Variable!$AC$3:$AH$100,6,0))</f>
        <v>-</v>
      </c>
      <c r="AD462" s="109" t="s">
        <v>42</v>
      </c>
      <c r="AE462" s="54" t="str">
        <f t="shared" si="102"/>
        <v>กสป-ค.</v>
      </c>
      <c r="AF462" s="54" t="str">
        <f t="shared" si="103"/>
        <v>-</v>
      </c>
      <c r="AG462" s="54" t="str">
        <f t="shared" si="104"/>
        <v>กสป-ค.</v>
      </c>
      <c r="AH462" s="54" t="str">
        <f t="shared" si="105"/>
        <v>-</v>
      </c>
      <c r="AI462" s="54" t="str">
        <f t="shared" si="106"/>
        <v>อปฟ.</v>
      </c>
      <c r="AJ462" s="66" t="s">
        <v>42</v>
      </c>
      <c r="AK462" s="54" t="str">
        <f t="shared" si="107"/>
        <v>กสป-ค.</v>
      </c>
      <c r="AL462" s="54" t="str">
        <f t="shared" si="108"/>
        <v>-</v>
      </c>
      <c r="AM462" s="54" t="str">
        <f t="shared" si="109"/>
        <v>กสป-ค.</v>
      </c>
      <c r="AN462" s="54" t="str">
        <f t="shared" si="110"/>
        <v>-</v>
      </c>
      <c r="AO462" s="54" t="str">
        <f t="shared" si="111"/>
        <v>อปฟ.</v>
      </c>
      <c r="AP462" s="67"/>
      <c r="AQ462" s="68">
        <f t="shared" ca="1" si="112"/>
        <v>10.693150684931506</v>
      </c>
      <c r="AR462" s="64"/>
      <c r="AS462" s="75"/>
      <c r="AT462" s="64"/>
      <c r="AY462" s="71"/>
      <c r="BC462" s="72"/>
      <c r="BD462" s="72"/>
      <c r="BE462" s="72"/>
      <c r="BL462" s="51"/>
      <c r="BM462" s="51"/>
      <c r="BY462" s="10"/>
      <c r="CB462" s="73"/>
      <c r="CC462" s="10"/>
      <c r="CE462" s="10"/>
      <c r="CF462" s="10"/>
      <c r="CK462" s="74" t="s">
        <v>1106</v>
      </c>
      <c r="CQ462" s="71"/>
    </row>
    <row r="463" spans="2:95" s="70" customFormat="1" ht="24" customHeight="1">
      <c r="B463" s="54">
        <v>457</v>
      </c>
      <c r="C463" s="55" t="s">
        <v>19</v>
      </c>
      <c r="D463" s="56" t="s">
        <v>1276</v>
      </c>
      <c r="E463" s="56" t="s">
        <v>1397</v>
      </c>
      <c r="F463" s="57" t="str">
        <f t="shared" si="113"/>
        <v>ECT - CT3000-00030</v>
      </c>
      <c r="G463" s="58" t="s">
        <v>1398</v>
      </c>
      <c r="H463" s="57" t="s">
        <v>1429</v>
      </c>
      <c r="I463" s="57" t="s">
        <v>279</v>
      </c>
      <c r="J463" s="57" t="s">
        <v>1400</v>
      </c>
      <c r="K463" s="59" t="s">
        <v>1281</v>
      </c>
      <c r="L463" s="60"/>
      <c r="M463" s="61"/>
      <c r="N463" s="62"/>
      <c r="O463" s="62"/>
      <c r="P463" s="63"/>
      <c r="Q463" s="64"/>
      <c r="R463" s="63"/>
      <c r="S463" s="62"/>
      <c r="T463" s="64">
        <v>37528</v>
      </c>
      <c r="U463" s="62"/>
      <c r="V463" s="66"/>
      <c r="W463" s="64">
        <v>37528</v>
      </c>
      <c r="X463" s="66" t="s">
        <v>14</v>
      </c>
      <c r="Y463" s="54" t="str">
        <f>IF($X463="","",VLOOKUP($X463,Variable!$AC$3:$AH$100,2,0))</f>
        <v>-</v>
      </c>
      <c r="Z463" s="54" t="str">
        <f>IF($X463="","",VLOOKUP($X463,Variable!$AC$3:$AH$100,3,0))</f>
        <v>-</v>
      </c>
      <c r="AA463" s="54" t="str">
        <f>IF($X463="","",VLOOKUP($X463,Variable!$AC$3:$AH$100,4,0))</f>
        <v>-</v>
      </c>
      <c r="AB463" s="54" t="str">
        <f>IF($X463="","",VLOOKUP($X463,Variable!$AC$3:$AH$100,5,0))</f>
        <v>-</v>
      </c>
      <c r="AC463" s="54" t="str">
        <f>IF($X463="","",VLOOKUP($X463,Variable!$AC$3:$AH$100,6,0))</f>
        <v>-</v>
      </c>
      <c r="AD463" s="109" t="s">
        <v>42</v>
      </c>
      <c r="AE463" s="54" t="str">
        <f t="shared" si="102"/>
        <v>กสป-ค.</v>
      </c>
      <c r="AF463" s="54" t="str">
        <f t="shared" si="103"/>
        <v>-</v>
      </c>
      <c r="AG463" s="54" t="str">
        <f t="shared" si="104"/>
        <v>กสป-ค.</v>
      </c>
      <c r="AH463" s="54" t="str">
        <f t="shared" si="105"/>
        <v>-</v>
      </c>
      <c r="AI463" s="54" t="str">
        <f t="shared" si="106"/>
        <v>อปฟ.</v>
      </c>
      <c r="AJ463" s="66" t="s">
        <v>42</v>
      </c>
      <c r="AK463" s="54" t="str">
        <f t="shared" si="107"/>
        <v>กสป-ค.</v>
      </c>
      <c r="AL463" s="54" t="str">
        <f t="shared" si="108"/>
        <v>-</v>
      </c>
      <c r="AM463" s="54" t="str">
        <f t="shared" si="109"/>
        <v>กสป-ค.</v>
      </c>
      <c r="AN463" s="54" t="str">
        <f t="shared" si="110"/>
        <v>-</v>
      </c>
      <c r="AO463" s="54" t="str">
        <f t="shared" si="111"/>
        <v>อปฟ.</v>
      </c>
      <c r="AP463" s="67"/>
      <c r="AQ463" s="68">
        <f t="shared" ca="1" si="112"/>
        <v>10.693150684931506</v>
      </c>
      <c r="AR463" s="64"/>
      <c r="AS463" s="75"/>
      <c r="AT463" s="64"/>
      <c r="AY463" s="71"/>
      <c r="BC463" s="72"/>
      <c r="BD463" s="72"/>
      <c r="BE463" s="72"/>
      <c r="BL463" s="51"/>
      <c r="BM463" s="51"/>
      <c r="BY463" s="10"/>
      <c r="CB463" s="73"/>
      <c r="CC463" s="10"/>
      <c r="CE463" s="10"/>
      <c r="CF463" s="10"/>
      <c r="CK463" s="74" t="s">
        <v>1109</v>
      </c>
      <c r="CQ463" s="71"/>
    </row>
    <row r="464" spans="2:95" s="70" customFormat="1" ht="24" customHeight="1">
      <c r="B464" s="54">
        <v>458</v>
      </c>
      <c r="C464" s="55" t="s">
        <v>19</v>
      </c>
      <c r="D464" s="56" t="s">
        <v>1276</v>
      </c>
      <c r="E464" s="56" t="s">
        <v>1397</v>
      </c>
      <c r="F464" s="57" t="str">
        <f t="shared" si="113"/>
        <v>ECT - CT3000-00031</v>
      </c>
      <c r="G464" s="58" t="s">
        <v>1398</v>
      </c>
      <c r="H464" s="57" t="s">
        <v>1430</v>
      </c>
      <c r="I464" s="57" t="s">
        <v>279</v>
      </c>
      <c r="J464" s="57" t="s">
        <v>1400</v>
      </c>
      <c r="K464" s="59" t="s">
        <v>1281</v>
      </c>
      <c r="L464" s="60"/>
      <c r="M464" s="61"/>
      <c r="N464" s="62"/>
      <c r="O464" s="62"/>
      <c r="P464" s="63"/>
      <c r="Q464" s="64"/>
      <c r="R464" s="63"/>
      <c r="S464" s="62"/>
      <c r="T464" s="64">
        <v>37528</v>
      </c>
      <c r="U464" s="62"/>
      <c r="V464" s="66"/>
      <c r="W464" s="64">
        <v>37528</v>
      </c>
      <c r="X464" s="66" t="s">
        <v>14</v>
      </c>
      <c r="Y464" s="54" t="str">
        <f>IF($X464="","",VLOOKUP($X464,Variable!$AC$3:$AH$100,2,0))</f>
        <v>-</v>
      </c>
      <c r="Z464" s="54" t="str">
        <f>IF($X464="","",VLOOKUP($X464,Variable!$AC$3:$AH$100,3,0))</f>
        <v>-</v>
      </c>
      <c r="AA464" s="54" t="str">
        <f>IF($X464="","",VLOOKUP($X464,Variable!$AC$3:$AH$100,4,0))</f>
        <v>-</v>
      </c>
      <c r="AB464" s="54" t="str">
        <f>IF($X464="","",VLOOKUP($X464,Variable!$AC$3:$AH$100,5,0))</f>
        <v>-</v>
      </c>
      <c r="AC464" s="54" t="str">
        <f>IF($X464="","",VLOOKUP($X464,Variable!$AC$3:$AH$100,6,0))</f>
        <v>-</v>
      </c>
      <c r="AD464" s="109" t="s">
        <v>42</v>
      </c>
      <c r="AE464" s="54" t="str">
        <f t="shared" si="102"/>
        <v>กสป-ค.</v>
      </c>
      <c r="AF464" s="54" t="str">
        <f t="shared" si="103"/>
        <v>-</v>
      </c>
      <c r="AG464" s="54" t="str">
        <f t="shared" si="104"/>
        <v>กสป-ค.</v>
      </c>
      <c r="AH464" s="54" t="str">
        <f t="shared" si="105"/>
        <v>-</v>
      </c>
      <c r="AI464" s="54" t="str">
        <f t="shared" si="106"/>
        <v>อปฟ.</v>
      </c>
      <c r="AJ464" s="66" t="s">
        <v>42</v>
      </c>
      <c r="AK464" s="54" t="str">
        <f t="shared" si="107"/>
        <v>กสป-ค.</v>
      </c>
      <c r="AL464" s="54" t="str">
        <f t="shared" si="108"/>
        <v>-</v>
      </c>
      <c r="AM464" s="54" t="str">
        <f t="shared" si="109"/>
        <v>กสป-ค.</v>
      </c>
      <c r="AN464" s="54" t="str">
        <f t="shared" si="110"/>
        <v>-</v>
      </c>
      <c r="AO464" s="54" t="str">
        <f t="shared" si="111"/>
        <v>อปฟ.</v>
      </c>
      <c r="AP464" s="67"/>
      <c r="AQ464" s="68">
        <f t="shared" ca="1" si="112"/>
        <v>10.693150684931506</v>
      </c>
      <c r="AR464" s="64"/>
      <c r="AS464" s="75"/>
      <c r="AT464" s="64"/>
      <c r="AY464" s="71"/>
      <c r="BC464" s="72"/>
      <c r="BD464" s="72"/>
      <c r="BE464" s="72"/>
      <c r="BL464" s="51"/>
      <c r="BM464" s="51"/>
      <c r="CB464" s="73"/>
      <c r="CC464" s="10"/>
      <c r="CE464" s="10"/>
      <c r="CF464" s="10"/>
      <c r="CK464" s="74" t="s">
        <v>1138</v>
      </c>
      <c r="CQ464" s="71"/>
    </row>
    <row r="465" spans="2:95" s="70" customFormat="1" ht="24" customHeight="1">
      <c r="B465" s="54">
        <v>459</v>
      </c>
      <c r="C465" s="55" t="s">
        <v>19</v>
      </c>
      <c r="D465" s="56" t="s">
        <v>1276</v>
      </c>
      <c r="E465" s="56" t="s">
        <v>1397</v>
      </c>
      <c r="F465" s="57" t="str">
        <f t="shared" si="113"/>
        <v>ECT - CT3000-00032</v>
      </c>
      <c r="G465" s="58" t="s">
        <v>1398</v>
      </c>
      <c r="H465" s="57" t="s">
        <v>1431</v>
      </c>
      <c r="I465" s="57" t="s">
        <v>279</v>
      </c>
      <c r="J465" s="57" t="s">
        <v>1400</v>
      </c>
      <c r="K465" s="59" t="s">
        <v>1281</v>
      </c>
      <c r="L465" s="60"/>
      <c r="M465" s="61"/>
      <c r="N465" s="62"/>
      <c r="O465" s="62"/>
      <c r="P465" s="63"/>
      <c r="Q465" s="64"/>
      <c r="R465" s="63"/>
      <c r="S465" s="62"/>
      <c r="T465" s="64">
        <v>37528</v>
      </c>
      <c r="U465" s="62"/>
      <c r="V465" s="66"/>
      <c r="W465" s="64">
        <v>37528</v>
      </c>
      <c r="X465" s="66" t="s">
        <v>14</v>
      </c>
      <c r="Y465" s="54" t="str">
        <f>IF($X465="","",VLOOKUP($X465,Variable!$AC$3:$AH$100,2,0))</f>
        <v>-</v>
      </c>
      <c r="Z465" s="54" t="str">
        <f>IF($X465="","",VLOOKUP($X465,Variable!$AC$3:$AH$100,3,0))</f>
        <v>-</v>
      </c>
      <c r="AA465" s="54" t="str">
        <f>IF($X465="","",VLOOKUP($X465,Variable!$AC$3:$AH$100,4,0))</f>
        <v>-</v>
      </c>
      <c r="AB465" s="54" t="str">
        <f>IF($X465="","",VLOOKUP($X465,Variable!$AC$3:$AH$100,5,0))</f>
        <v>-</v>
      </c>
      <c r="AC465" s="54" t="str">
        <f>IF($X465="","",VLOOKUP($X465,Variable!$AC$3:$AH$100,6,0))</f>
        <v>-</v>
      </c>
      <c r="AD465" s="109" t="s">
        <v>42</v>
      </c>
      <c r="AE465" s="54" t="str">
        <f t="shared" ref="AE465:AE508" si="114">IF($AD465="","",VLOOKUP($AD465,VLUP_NAME,2,0))</f>
        <v>กสป-ค.</v>
      </c>
      <c r="AF465" s="54" t="str">
        <f t="shared" ref="AF465:AF508" si="115">IF($AD465="","",VLOOKUP($AD465,VLUP_NAME,3,0))</f>
        <v>-</v>
      </c>
      <c r="AG465" s="54" t="str">
        <f t="shared" ref="AG465:AG508" si="116">IF($AD465="","",VLOOKUP($AD465,VLUP_NAME,4,0))</f>
        <v>กสป-ค.</v>
      </c>
      <c r="AH465" s="54" t="str">
        <f t="shared" ref="AH465:AH508" si="117">IF($AD465="","",VLOOKUP($AD465,VLUP_NAME,5,0))</f>
        <v>-</v>
      </c>
      <c r="AI465" s="54" t="str">
        <f t="shared" ref="AI465:AI508" si="118">IF($AD465="","",VLOOKUP($AD465,VLUP_NAME,6,0))</f>
        <v>อปฟ.</v>
      </c>
      <c r="AJ465" s="66" t="s">
        <v>42</v>
      </c>
      <c r="AK465" s="54" t="str">
        <f t="shared" ref="AK465:AK508" si="119">IF($AJ465="","",VLOOKUP($AJ465,VLUP_NAME,2,0))</f>
        <v>กสป-ค.</v>
      </c>
      <c r="AL465" s="54" t="str">
        <f t="shared" ref="AL465:AL508" si="120">IF($AJ465="","",VLOOKUP($AJ465,VLUP_NAME,3,0))</f>
        <v>-</v>
      </c>
      <c r="AM465" s="54" t="str">
        <f t="shared" ref="AM465:AM508" si="121">IF($AJ465="","",VLOOKUP($AJ465,VLUP_NAME,4,0))</f>
        <v>กสป-ค.</v>
      </c>
      <c r="AN465" s="54" t="str">
        <f t="shared" ref="AN465:AN508" si="122">IF($AJ465="","",VLOOKUP($AJ465,VLUP_NAME,5,0))</f>
        <v>-</v>
      </c>
      <c r="AO465" s="54" t="str">
        <f t="shared" ref="AO465:AO508" si="123">IF($AJ465="","",VLOOKUP($AJ465,VLUP_NAME,6,0))</f>
        <v>อปฟ.</v>
      </c>
      <c r="AP465" s="67"/>
      <c r="AQ465" s="68">
        <f t="shared" ca="1" si="112"/>
        <v>10.693150684931506</v>
      </c>
      <c r="AR465" s="64"/>
      <c r="AS465" s="75"/>
      <c r="AT465" s="64"/>
      <c r="AY465" s="71"/>
      <c r="BC465" s="72"/>
      <c r="BD465" s="72"/>
      <c r="BE465" s="72"/>
      <c r="BL465" s="51"/>
      <c r="BM465" s="51"/>
      <c r="BY465" s="10"/>
      <c r="CB465" s="73"/>
      <c r="CC465" s="10"/>
      <c r="CE465" s="10"/>
      <c r="CF465" s="10"/>
      <c r="CK465" s="74" t="s">
        <v>1143</v>
      </c>
      <c r="CQ465" s="71"/>
    </row>
    <row r="466" spans="2:95" s="70" customFormat="1" ht="24" customHeight="1">
      <c r="B466" s="54">
        <v>460</v>
      </c>
      <c r="C466" s="55" t="s">
        <v>19</v>
      </c>
      <c r="D466" s="56" t="s">
        <v>1276</v>
      </c>
      <c r="E466" s="56" t="s">
        <v>1397</v>
      </c>
      <c r="F466" s="57" t="str">
        <f t="shared" si="113"/>
        <v>ECT - CT3000-00033</v>
      </c>
      <c r="G466" s="58" t="s">
        <v>1398</v>
      </c>
      <c r="H466" s="57" t="s">
        <v>1432</v>
      </c>
      <c r="I466" s="57" t="s">
        <v>279</v>
      </c>
      <c r="J466" s="57" t="s">
        <v>1400</v>
      </c>
      <c r="K466" s="59" t="s">
        <v>1281</v>
      </c>
      <c r="L466" s="60"/>
      <c r="M466" s="61"/>
      <c r="N466" s="62"/>
      <c r="O466" s="62"/>
      <c r="P466" s="63"/>
      <c r="Q466" s="64"/>
      <c r="R466" s="63"/>
      <c r="S466" s="62"/>
      <c r="T466" s="64">
        <v>37528</v>
      </c>
      <c r="U466" s="62"/>
      <c r="V466" s="66"/>
      <c r="W466" s="64">
        <v>37528</v>
      </c>
      <c r="X466" s="66" t="s">
        <v>14</v>
      </c>
      <c r="Y466" s="54" t="str">
        <f>IF($X466="","",VLOOKUP($X466,Variable!$AC$3:$AH$100,2,0))</f>
        <v>-</v>
      </c>
      <c r="Z466" s="54" t="str">
        <f>IF($X466="","",VLOOKUP($X466,Variable!$AC$3:$AH$100,3,0))</f>
        <v>-</v>
      </c>
      <c r="AA466" s="54" t="str">
        <f>IF($X466="","",VLOOKUP($X466,Variable!$AC$3:$AH$100,4,0))</f>
        <v>-</v>
      </c>
      <c r="AB466" s="54" t="str">
        <f>IF($X466="","",VLOOKUP($X466,Variable!$AC$3:$AH$100,5,0))</f>
        <v>-</v>
      </c>
      <c r="AC466" s="54" t="str">
        <f>IF($X466="","",VLOOKUP($X466,Variable!$AC$3:$AH$100,6,0))</f>
        <v>-</v>
      </c>
      <c r="AD466" s="109" t="s">
        <v>42</v>
      </c>
      <c r="AE466" s="54" t="str">
        <f t="shared" si="114"/>
        <v>กสป-ค.</v>
      </c>
      <c r="AF466" s="54" t="str">
        <f t="shared" si="115"/>
        <v>-</v>
      </c>
      <c r="AG466" s="54" t="str">
        <f t="shared" si="116"/>
        <v>กสป-ค.</v>
      </c>
      <c r="AH466" s="54" t="str">
        <f t="shared" si="117"/>
        <v>-</v>
      </c>
      <c r="AI466" s="54" t="str">
        <f t="shared" si="118"/>
        <v>อปฟ.</v>
      </c>
      <c r="AJ466" s="66" t="s">
        <v>42</v>
      </c>
      <c r="AK466" s="54" t="str">
        <f t="shared" si="119"/>
        <v>กสป-ค.</v>
      </c>
      <c r="AL466" s="54" t="str">
        <f t="shared" si="120"/>
        <v>-</v>
      </c>
      <c r="AM466" s="54" t="str">
        <f t="shared" si="121"/>
        <v>กสป-ค.</v>
      </c>
      <c r="AN466" s="54" t="str">
        <f t="shared" si="122"/>
        <v>-</v>
      </c>
      <c r="AO466" s="54" t="str">
        <f t="shared" si="123"/>
        <v>อปฟ.</v>
      </c>
      <c r="AP466" s="67"/>
      <c r="AQ466" s="68">
        <f t="shared" ca="1" si="112"/>
        <v>10.693150684931506</v>
      </c>
      <c r="AR466" s="64"/>
      <c r="AS466" s="75"/>
      <c r="AT466" s="64"/>
      <c r="AY466" s="71"/>
      <c r="BC466" s="72"/>
      <c r="BD466" s="72"/>
      <c r="BE466" s="72"/>
      <c r="BL466" s="51"/>
      <c r="BM466" s="51"/>
      <c r="BY466" s="10"/>
      <c r="CB466" s="73"/>
      <c r="CC466" s="10"/>
      <c r="CE466" s="10"/>
      <c r="CF466" s="10"/>
      <c r="CK466" s="74" t="s">
        <v>1137</v>
      </c>
      <c r="CQ466" s="71"/>
    </row>
    <row r="467" spans="2:95" s="70" customFormat="1" ht="24" customHeight="1">
      <c r="B467" s="54">
        <v>461</v>
      </c>
      <c r="C467" s="55" t="s">
        <v>19</v>
      </c>
      <c r="D467" s="56" t="s">
        <v>1276</v>
      </c>
      <c r="E467" s="56" t="s">
        <v>1397</v>
      </c>
      <c r="F467" s="57" t="str">
        <f t="shared" si="113"/>
        <v>ECT - CT3000-00034</v>
      </c>
      <c r="G467" s="58" t="s">
        <v>1398</v>
      </c>
      <c r="H467" s="57" t="s">
        <v>1433</v>
      </c>
      <c r="I467" s="57" t="s">
        <v>279</v>
      </c>
      <c r="J467" s="57" t="s">
        <v>1400</v>
      </c>
      <c r="K467" s="59" t="s">
        <v>1281</v>
      </c>
      <c r="L467" s="60"/>
      <c r="M467" s="61"/>
      <c r="N467" s="62"/>
      <c r="O467" s="62"/>
      <c r="P467" s="63"/>
      <c r="Q467" s="64"/>
      <c r="R467" s="63"/>
      <c r="S467" s="62"/>
      <c r="T467" s="64">
        <v>37528</v>
      </c>
      <c r="U467" s="62"/>
      <c r="V467" s="66"/>
      <c r="W467" s="64">
        <v>37528</v>
      </c>
      <c r="X467" s="66" t="s">
        <v>14</v>
      </c>
      <c r="Y467" s="54" t="str">
        <f>IF($X467="","",VLOOKUP($X467,Variable!$AC$3:$AH$100,2,0))</f>
        <v>-</v>
      </c>
      <c r="Z467" s="54" t="str">
        <f>IF($X467="","",VLOOKUP($X467,Variable!$AC$3:$AH$100,3,0))</f>
        <v>-</v>
      </c>
      <c r="AA467" s="54" t="str">
        <f>IF($X467="","",VLOOKUP($X467,Variable!$AC$3:$AH$100,4,0))</f>
        <v>-</v>
      </c>
      <c r="AB467" s="54" t="str">
        <f>IF($X467="","",VLOOKUP($X467,Variable!$AC$3:$AH$100,5,0))</f>
        <v>-</v>
      </c>
      <c r="AC467" s="54" t="str">
        <f>IF($X467="","",VLOOKUP($X467,Variable!$AC$3:$AH$100,6,0))</f>
        <v>-</v>
      </c>
      <c r="AD467" s="109" t="s">
        <v>42</v>
      </c>
      <c r="AE467" s="54" t="str">
        <f t="shared" si="114"/>
        <v>กสป-ค.</v>
      </c>
      <c r="AF467" s="54" t="str">
        <f t="shared" si="115"/>
        <v>-</v>
      </c>
      <c r="AG467" s="54" t="str">
        <f t="shared" si="116"/>
        <v>กสป-ค.</v>
      </c>
      <c r="AH467" s="54" t="str">
        <f t="shared" si="117"/>
        <v>-</v>
      </c>
      <c r="AI467" s="54" t="str">
        <f t="shared" si="118"/>
        <v>อปฟ.</v>
      </c>
      <c r="AJ467" s="66" t="s">
        <v>42</v>
      </c>
      <c r="AK467" s="54" t="str">
        <f t="shared" si="119"/>
        <v>กสป-ค.</v>
      </c>
      <c r="AL467" s="54" t="str">
        <f t="shared" si="120"/>
        <v>-</v>
      </c>
      <c r="AM467" s="54" t="str">
        <f t="shared" si="121"/>
        <v>กสป-ค.</v>
      </c>
      <c r="AN467" s="54" t="str">
        <f t="shared" si="122"/>
        <v>-</v>
      </c>
      <c r="AO467" s="54" t="str">
        <f t="shared" si="123"/>
        <v>อปฟ.</v>
      </c>
      <c r="AP467" s="67"/>
      <c r="AQ467" s="68">
        <f t="shared" ca="1" si="112"/>
        <v>10.693150684931506</v>
      </c>
      <c r="AR467" s="64"/>
      <c r="AS467" s="75"/>
      <c r="AT467" s="64"/>
      <c r="AY467" s="71"/>
      <c r="BC467" s="72"/>
      <c r="BD467" s="72"/>
      <c r="BE467" s="72"/>
      <c r="BL467" s="51"/>
      <c r="BM467" s="51"/>
      <c r="BY467" s="10"/>
      <c r="CB467" s="73"/>
      <c r="CC467" s="10"/>
      <c r="CE467" s="10"/>
      <c r="CF467" s="10"/>
      <c r="CK467" s="74" t="s">
        <v>1111</v>
      </c>
      <c r="CQ467" s="71"/>
    </row>
    <row r="468" spans="2:95" s="70" customFormat="1" ht="24" customHeight="1">
      <c r="B468" s="54">
        <v>462</v>
      </c>
      <c r="C468" s="55" t="s">
        <v>19</v>
      </c>
      <c r="D468" s="56" t="s">
        <v>1276</v>
      </c>
      <c r="E468" s="56" t="s">
        <v>1397</v>
      </c>
      <c r="F468" s="57" t="str">
        <f t="shared" si="113"/>
        <v>ECT - CT3000-00035</v>
      </c>
      <c r="G468" s="58" t="s">
        <v>1398</v>
      </c>
      <c r="H468" s="57" t="s">
        <v>1434</v>
      </c>
      <c r="I468" s="57" t="s">
        <v>279</v>
      </c>
      <c r="J468" s="57" t="s">
        <v>1400</v>
      </c>
      <c r="K468" s="59" t="s">
        <v>1281</v>
      </c>
      <c r="L468" s="60"/>
      <c r="M468" s="61"/>
      <c r="N468" s="62"/>
      <c r="O468" s="62"/>
      <c r="P468" s="63"/>
      <c r="Q468" s="64"/>
      <c r="R468" s="63"/>
      <c r="S468" s="62"/>
      <c r="T468" s="64">
        <v>37528</v>
      </c>
      <c r="U468" s="62"/>
      <c r="V468" s="66"/>
      <c r="W468" s="64">
        <v>37528</v>
      </c>
      <c r="X468" s="66" t="s">
        <v>14</v>
      </c>
      <c r="Y468" s="54" t="str">
        <f>IF($X468="","",VLOOKUP($X468,Variable!$AC$3:$AH$100,2,0))</f>
        <v>-</v>
      </c>
      <c r="Z468" s="54" t="str">
        <f>IF($X468="","",VLOOKUP($X468,Variable!$AC$3:$AH$100,3,0))</f>
        <v>-</v>
      </c>
      <c r="AA468" s="54" t="str">
        <f>IF($X468="","",VLOOKUP($X468,Variable!$AC$3:$AH$100,4,0))</f>
        <v>-</v>
      </c>
      <c r="AB468" s="54" t="str">
        <f>IF($X468="","",VLOOKUP($X468,Variable!$AC$3:$AH$100,5,0))</f>
        <v>-</v>
      </c>
      <c r="AC468" s="54" t="str">
        <f>IF($X468="","",VLOOKUP($X468,Variable!$AC$3:$AH$100,6,0))</f>
        <v>-</v>
      </c>
      <c r="AD468" s="109" t="s">
        <v>42</v>
      </c>
      <c r="AE468" s="54" t="str">
        <f t="shared" si="114"/>
        <v>กสป-ค.</v>
      </c>
      <c r="AF468" s="54" t="str">
        <f t="shared" si="115"/>
        <v>-</v>
      </c>
      <c r="AG468" s="54" t="str">
        <f t="shared" si="116"/>
        <v>กสป-ค.</v>
      </c>
      <c r="AH468" s="54" t="str">
        <f t="shared" si="117"/>
        <v>-</v>
      </c>
      <c r="AI468" s="54" t="str">
        <f t="shared" si="118"/>
        <v>อปฟ.</v>
      </c>
      <c r="AJ468" s="66" t="s">
        <v>42</v>
      </c>
      <c r="AK468" s="54" t="str">
        <f t="shared" si="119"/>
        <v>กสป-ค.</v>
      </c>
      <c r="AL468" s="54" t="str">
        <f t="shared" si="120"/>
        <v>-</v>
      </c>
      <c r="AM468" s="54" t="str">
        <f t="shared" si="121"/>
        <v>กสป-ค.</v>
      </c>
      <c r="AN468" s="54" t="str">
        <f t="shared" si="122"/>
        <v>-</v>
      </c>
      <c r="AO468" s="54" t="str">
        <f t="shared" si="123"/>
        <v>อปฟ.</v>
      </c>
      <c r="AP468" s="67"/>
      <c r="AQ468" s="68">
        <f t="shared" ca="1" si="112"/>
        <v>10.693150684931506</v>
      </c>
      <c r="AR468" s="64"/>
      <c r="AS468" s="75"/>
      <c r="AT468" s="64"/>
      <c r="AY468" s="71"/>
      <c r="BC468" s="72"/>
      <c r="BD468" s="72"/>
      <c r="BE468" s="72"/>
      <c r="BL468" s="51"/>
      <c r="BM468" s="51"/>
      <c r="CB468" s="73"/>
      <c r="CC468" s="10"/>
      <c r="CE468" s="10"/>
      <c r="CF468" s="10"/>
      <c r="CK468" s="74" t="s">
        <v>1135</v>
      </c>
      <c r="CQ468" s="71"/>
    </row>
    <row r="469" spans="2:95" s="70" customFormat="1" ht="24" customHeight="1">
      <c r="B469" s="54">
        <v>463</v>
      </c>
      <c r="C469" s="55" t="s">
        <v>19</v>
      </c>
      <c r="D469" s="56" t="s">
        <v>1276</v>
      </c>
      <c r="E469" s="56" t="s">
        <v>1397</v>
      </c>
      <c r="F469" s="57" t="str">
        <f t="shared" si="113"/>
        <v>ECT - CT3000-00036</v>
      </c>
      <c r="G469" s="58" t="s">
        <v>1398</v>
      </c>
      <c r="H469" s="57" t="s">
        <v>1435</v>
      </c>
      <c r="I469" s="57" t="s">
        <v>279</v>
      </c>
      <c r="J469" s="57" t="s">
        <v>1400</v>
      </c>
      <c r="K469" s="59" t="s">
        <v>1281</v>
      </c>
      <c r="L469" s="60"/>
      <c r="M469" s="61"/>
      <c r="N469" s="62"/>
      <c r="O469" s="62"/>
      <c r="P469" s="63"/>
      <c r="Q469" s="64"/>
      <c r="R469" s="63"/>
      <c r="S469" s="62"/>
      <c r="T469" s="64">
        <v>37528</v>
      </c>
      <c r="U469" s="62"/>
      <c r="V469" s="66"/>
      <c r="W469" s="64">
        <v>37528</v>
      </c>
      <c r="X469" s="66" t="s">
        <v>14</v>
      </c>
      <c r="Y469" s="54" t="str">
        <f>IF($X469="","",VLOOKUP($X469,Variable!$AC$3:$AH$100,2,0))</f>
        <v>-</v>
      </c>
      <c r="Z469" s="54" t="str">
        <f>IF($X469="","",VLOOKUP($X469,Variable!$AC$3:$AH$100,3,0))</f>
        <v>-</v>
      </c>
      <c r="AA469" s="54" t="str">
        <f>IF($X469="","",VLOOKUP($X469,Variable!$AC$3:$AH$100,4,0))</f>
        <v>-</v>
      </c>
      <c r="AB469" s="54" t="str">
        <f>IF($X469="","",VLOOKUP($X469,Variable!$AC$3:$AH$100,5,0))</f>
        <v>-</v>
      </c>
      <c r="AC469" s="54" t="str">
        <f>IF($X469="","",VLOOKUP($X469,Variable!$AC$3:$AH$100,6,0))</f>
        <v>-</v>
      </c>
      <c r="AD469" s="109" t="s">
        <v>42</v>
      </c>
      <c r="AE469" s="54" t="str">
        <f t="shared" si="114"/>
        <v>กสป-ค.</v>
      </c>
      <c r="AF469" s="54" t="str">
        <f t="shared" si="115"/>
        <v>-</v>
      </c>
      <c r="AG469" s="54" t="str">
        <f t="shared" si="116"/>
        <v>กสป-ค.</v>
      </c>
      <c r="AH469" s="54" t="str">
        <f t="shared" si="117"/>
        <v>-</v>
      </c>
      <c r="AI469" s="54" t="str">
        <f t="shared" si="118"/>
        <v>อปฟ.</v>
      </c>
      <c r="AJ469" s="66" t="s">
        <v>42</v>
      </c>
      <c r="AK469" s="54" t="str">
        <f t="shared" si="119"/>
        <v>กสป-ค.</v>
      </c>
      <c r="AL469" s="54" t="str">
        <f t="shared" si="120"/>
        <v>-</v>
      </c>
      <c r="AM469" s="54" t="str">
        <f t="shared" si="121"/>
        <v>กสป-ค.</v>
      </c>
      <c r="AN469" s="54" t="str">
        <f t="shared" si="122"/>
        <v>-</v>
      </c>
      <c r="AO469" s="54" t="str">
        <f t="shared" si="123"/>
        <v>อปฟ.</v>
      </c>
      <c r="AP469" s="67"/>
      <c r="AQ469" s="68">
        <f t="shared" ca="1" si="112"/>
        <v>10.693150684931506</v>
      </c>
      <c r="AR469" s="64"/>
      <c r="AS469" s="75"/>
      <c r="AT469" s="64"/>
      <c r="AY469" s="71"/>
      <c r="BC469" s="72"/>
      <c r="BD469" s="72"/>
      <c r="BE469" s="72"/>
      <c r="BL469" s="51"/>
      <c r="BM469" s="51"/>
      <c r="BY469" s="10"/>
      <c r="CB469" s="73"/>
      <c r="CC469" s="10"/>
      <c r="CE469" s="10"/>
      <c r="CF469" s="10"/>
      <c r="CK469" s="74" t="s">
        <v>1119</v>
      </c>
      <c r="CQ469" s="71"/>
    </row>
    <row r="470" spans="2:95" s="70" customFormat="1" ht="24" customHeight="1">
      <c r="B470" s="54">
        <v>464</v>
      </c>
      <c r="C470" s="55" t="s">
        <v>19</v>
      </c>
      <c r="D470" s="56" t="s">
        <v>1276</v>
      </c>
      <c r="E470" s="56" t="s">
        <v>1397</v>
      </c>
      <c r="F470" s="57" t="str">
        <f t="shared" si="113"/>
        <v>ECT - CT3000-00037</v>
      </c>
      <c r="G470" s="58" t="s">
        <v>1398</v>
      </c>
      <c r="H470" s="57" t="s">
        <v>1436</v>
      </c>
      <c r="I470" s="57" t="s">
        <v>279</v>
      </c>
      <c r="J470" s="57" t="s">
        <v>1400</v>
      </c>
      <c r="K470" s="59" t="s">
        <v>1281</v>
      </c>
      <c r="L470" s="60"/>
      <c r="M470" s="61"/>
      <c r="N470" s="62"/>
      <c r="O470" s="62"/>
      <c r="P470" s="63"/>
      <c r="Q470" s="64"/>
      <c r="R470" s="63"/>
      <c r="S470" s="62"/>
      <c r="T470" s="64">
        <v>37528</v>
      </c>
      <c r="U470" s="62"/>
      <c r="V470" s="66"/>
      <c r="W470" s="64">
        <v>37528</v>
      </c>
      <c r="X470" s="66" t="s">
        <v>14</v>
      </c>
      <c r="Y470" s="54" t="str">
        <f>IF($X470="","",VLOOKUP($X470,Variable!$AC$3:$AH$100,2,0))</f>
        <v>-</v>
      </c>
      <c r="Z470" s="54" t="str">
        <f>IF($X470="","",VLOOKUP($X470,Variable!$AC$3:$AH$100,3,0))</f>
        <v>-</v>
      </c>
      <c r="AA470" s="54" t="str">
        <f>IF($X470="","",VLOOKUP($X470,Variable!$AC$3:$AH$100,4,0))</f>
        <v>-</v>
      </c>
      <c r="AB470" s="54" t="str">
        <f>IF($X470="","",VLOOKUP($X470,Variable!$AC$3:$AH$100,5,0))</f>
        <v>-</v>
      </c>
      <c r="AC470" s="54" t="str">
        <f>IF($X470="","",VLOOKUP($X470,Variable!$AC$3:$AH$100,6,0))</f>
        <v>-</v>
      </c>
      <c r="AD470" s="109" t="s">
        <v>42</v>
      </c>
      <c r="AE470" s="54" t="str">
        <f t="shared" si="114"/>
        <v>กสป-ค.</v>
      </c>
      <c r="AF470" s="54" t="str">
        <f t="shared" si="115"/>
        <v>-</v>
      </c>
      <c r="AG470" s="54" t="str">
        <f t="shared" si="116"/>
        <v>กสป-ค.</v>
      </c>
      <c r="AH470" s="54" t="str">
        <f t="shared" si="117"/>
        <v>-</v>
      </c>
      <c r="AI470" s="54" t="str">
        <f t="shared" si="118"/>
        <v>อปฟ.</v>
      </c>
      <c r="AJ470" s="66" t="s">
        <v>42</v>
      </c>
      <c r="AK470" s="54" t="str">
        <f t="shared" si="119"/>
        <v>กสป-ค.</v>
      </c>
      <c r="AL470" s="54" t="str">
        <f t="shared" si="120"/>
        <v>-</v>
      </c>
      <c r="AM470" s="54" t="str">
        <f t="shared" si="121"/>
        <v>กสป-ค.</v>
      </c>
      <c r="AN470" s="54" t="str">
        <f t="shared" si="122"/>
        <v>-</v>
      </c>
      <c r="AO470" s="54" t="str">
        <f t="shared" si="123"/>
        <v>อปฟ.</v>
      </c>
      <c r="AP470" s="67"/>
      <c r="AQ470" s="68">
        <f t="shared" ca="1" si="112"/>
        <v>10.693150684931506</v>
      </c>
      <c r="AR470" s="64"/>
      <c r="AS470" s="75"/>
      <c r="AT470" s="64"/>
      <c r="AY470" s="71"/>
      <c r="BC470" s="72"/>
      <c r="BD470" s="72"/>
      <c r="BE470" s="72"/>
      <c r="BL470" s="51"/>
      <c r="BM470" s="51"/>
      <c r="BY470" s="10"/>
      <c r="CB470" s="73"/>
      <c r="CC470" s="10"/>
      <c r="CE470" s="10"/>
      <c r="CF470" s="10"/>
      <c r="CK470" s="74" t="s">
        <v>1129</v>
      </c>
      <c r="CQ470" s="71"/>
    </row>
    <row r="471" spans="2:95" s="70" customFormat="1" ht="24" customHeight="1">
      <c r="B471" s="54">
        <v>465</v>
      </c>
      <c r="C471" s="55" t="s">
        <v>19</v>
      </c>
      <c r="D471" s="56" t="s">
        <v>1276</v>
      </c>
      <c r="E471" s="56" t="s">
        <v>1397</v>
      </c>
      <c r="F471" s="57" t="str">
        <f t="shared" si="113"/>
        <v>ECT - CT3000-00038</v>
      </c>
      <c r="G471" s="58" t="s">
        <v>1398</v>
      </c>
      <c r="H471" s="57" t="s">
        <v>1437</v>
      </c>
      <c r="I471" s="57" t="s">
        <v>279</v>
      </c>
      <c r="J471" s="57" t="s">
        <v>1400</v>
      </c>
      <c r="K471" s="59" t="s">
        <v>1281</v>
      </c>
      <c r="L471" s="60"/>
      <c r="M471" s="61"/>
      <c r="N471" s="62"/>
      <c r="O471" s="62"/>
      <c r="P471" s="63"/>
      <c r="Q471" s="64"/>
      <c r="R471" s="63"/>
      <c r="S471" s="62"/>
      <c r="T471" s="64">
        <v>37528</v>
      </c>
      <c r="U471" s="62"/>
      <c r="V471" s="66"/>
      <c r="W471" s="64">
        <v>37528</v>
      </c>
      <c r="X471" s="66" t="s">
        <v>14</v>
      </c>
      <c r="Y471" s="54" t="str">
        <f>IF($X471="","",VLOOKUP($X471,Variable!$AC$3:$AH$100,2,0))</f>
        <v>-</v>
      </c>
      <c r="Z471" s="54" t="str">
        <f>IF($X471="","",VLOOKUP($X471,Variable!$AC$3:$AH$100,3,0))</f>
        <v>-</v>
      </c>
      <c r="AA471" s="54" t="str">
        <f>IF($X471="","",VLOOKUP($X471,Variable!$AC$3:$AH$100,4,0))</f>
        <v>-</v>
      </c>
      <c r="AB471" s="54" t="str">
        <f>IF($X471="","",VLOOKUP($X471,Variable!$AC$3:$AH$100,5,0))</f>
        <v>-</v>
      </c>
      <c r="AC471" s="54" t="str">
        <f>IF($X471="","",VLOOKUP($X471,Variable!$AC$3:$AH$100,6,0))</f>
        <v>-</v>
      </c>
      <c r="AD471" s="109" t="s">
        <v>42</v>
      </c>
      <c r="AE471" s="54" t="str">
        <f t="shared" si="114"/>
        <v>กสป-ค.</v>
      </c>
      <c r="AF471" s="54" t="str">
        <f t="shared" si="115"/>
        <v>-</v>
      </c>
      <c r="AG471" s="54" t="str">
        <f t="shared" si="116"/>
        <v>กสป-ค.</v>
      </c>
      <c r="AH471" s="54" t="str">
        <f t="shared" si="117"/>
        <v>-</v>
      </c>
      <c r="AI471" s="54" t="str">
        <f t="shared" si="118"/>
        <v>อปฟ.</v>
      </c>
      <c r="AJ471" s="66" t="s">
        <v>42</v>
      </c>
      <c r="AK471" s="54" t="str">
        <f t="shared" si="119"/>
        <v>กสป-ค.</v>
      </c>
      <c r="AL471" s="54" t="str">
        <f t="shared" si="120"/>
        <v>-</v>
      </c>
      <c r="AM471" s="54" t="str">
        <f t="shared" si="121"/>
        <v>กสป-ค.</v>
      </c>
      <c r="AN471" s="54" t="str">
        <f t="shared" si="122"/>
        <v>-</v>
      </c>
      <c r="AO471" s="54" t="str">
        <f t="shared" si="123"/>
        <v>อปฟ.</v>
      </c>
      <c r="AP471" s="67"/>
      <c r="AQ471" s="68">
        <f t="shared" ca="1" si="112"/>
        <v>10.693150684931506</v>
      </c>
      <c r="AR471" s="64"/>
      <c r="AS471" s="75"/>
      <c r="AT471" s="64"/>
      <c r="AY471" s="71"/>
      <c r="BC471" s="72"/>
      <c r="BD471" s="72"/>
      <c r="BE471" s="72"/>
      <c r="BL471" s="51"/>
      <c r="BM471" s="51"/>
      <c r="CB471" s="73"/>
      <c r="CC471" s="10"/>
      <c r="CE471" s="10"/>
      <c r="CF471" s="10"/>
      <c r="CK471" s="74" t="s">
        <v>1145</v>
      </c>
      <c r="CQ471" s="71"/>
    </row>
    <row r="472" spans="2:95" s="70" customFormat="1" ht="24" customHeight="1">
      <c r="B472" s="54">
        <v>466</v>
      </c>
      <c r="C472" s="55" t="s">
        <v>19</v>
      </c>
      <c r="D472" s="56" t="s">
        <v>1276</v>
      </c>
      <c r="E472" s="56" t="s">
        <v>1397</v>
      </c>
      <c r="F472" s="57" t="str">
        <f t="shared" si="113"/>
        <v>ECT - CT3000-00039</v>
      </c>
      <c r="G472" s="58" t="s">
        <v>1398</v>
      </c>
      <c r="H472" s="57" t="s">
        <v>1438</v>
      </c>
      <c r="I472" s="57" t="s">
        <v>279</v>
      </c>
      <c r="J472" s="57" t="s">
        <v>1400</v>
      </c>
      <c r="K472" s="59" t="s">
        <v>1281</v>
      </c>
      <c r="L472" s="60"/>
      <c r="M472" s="61"/>
      <c r="N472" s="62"/>
      <c r="O472" s="62"/>
      <c r="P472" s="63"/>
      <c r="Q472" s="64"/>
      <c r="R472" s="63"/>
      <c r="S472" s="62"/>
      <c r="T472" s="64">
        <v>37528</v>
      </c>
      <c r="U472" s="62"/>
      <c r="V472" s="66"/>
      <c r="W472" s="64">
        <v>37528</v>
      </c>
      <c r="X472" s="66" t="s">
        <v>14</v>
      </c>
      <c r="Y472" s="54" t="str">
        <f>IF($X472="","",VLOOKUP($X472,Variable!$AC$3:$AH$100,2,0))</f>
        <v>-</v>
      </c>
      <c r="Z472" s="54" t="str">
        <f>IF($X472="","",VLOOKUP($X472,Variable!$AC$3:$AH$100,3,0))</f>
        <v>-</v>
      </c>
      <c r="AA472" s="54" t="str">
        <f>IF($X472="","",VLOOKUP($X472,Variable!$AC$3:$AH$100,4,0))</f>
        <v>-</v>
      </c>
      <c r="AB472" s="54" t="str">
        <f>IF($X472="","",VLOOKUP($X472,Variable!$AC$3:$AH$100,5,0))</f>
        <v>-</v>
      </c>
      <c r="AC472" s="54" t="str">
        <f>IF($X472="","",VLOOKUP($X472,Variable!$AC$3:$AH$100,6,0))</f>
        <v>-</v>
      </c>
      <c r="AD472" s="109" t="s">
        <v>42</v>
      </c>
      <c r="AE472" s="54" t="str">
        <f t="shared" si="114"/>
        <v>กสป-ค.</v>
      </c>
      <c r="AF472" s="54" t="str">
        <f t="shared" si="115"/>
        <v>-</v>
      </c>
      <c r="AG472" s="54" t="str">
        <f t="shared" si="116"/>
        <v>กสป-ค.</v>
      </c>
      <c r="AH472" s="54" t="str">
        <f t="shared" si="117"/>
        <v>-</v>
      </c>
      <c r="AI472" s="54" t="str">
        <f t="shared" si="118"/>
        <v>อปฟ.</v>
      </c>
      <c r="AJ472" s="66" t="s">
        <v>42</v>
      </c>
      <c r="AK472" s="54" t="str">
        <f t="shared" si="119"/>
        <v>กสป-ค.</v>
      </c>
      <c r="AL472" s="54" t="str">
        <f t="shared" si="120"/>
        <v>-</v>
      </c>
      <c r="AM472" s="54" t="str">
        <f t="shared" si="121"/>
        <v>กสป-ค.</v>
      </c>
      <c r="AN472" s="54" t="str">
        <f t="shared" si="122"/>
        <v>-</v>
      </c>
      <c r="AO472" s="54" t="str">
        <f t="shared" si="123"/>
        <v>อปฟ.</v>
      </c>
      <c r="AP472" s="67"/>
      <c r="AQ472" s="68">
        <f t="shared" ca="1" si="112"/>
        <v>10.693150684931506</v>
      </c>
      <c r="AR472" s="64"/>
      <c r="AS472" s="75"/>
      <c r="AT472" s="64"/>
      <c r="AY472" s="71"/>
      <c r="BC472" s="72"/>
      <c r="BD472" s="72"/>
      <c r="BE472" s="72"/>
      <c r="BL472" s="51"/>
      <c r="BM472" s="51"/>
      <c r="BY472" s="10"/>
      <c r="CB472" s="73"/>
      <c r="CC472" s="10"/>
      <c r="CE472" s="10"/>
      <c r="CF472" s="10"/>
      <c r="CK472" s="74" t="s">
        <v>1120</v>
      </c>
      <c r="CQ472" s="71"/>
    </row>
    <row r="473" spans="2:95" s="70" customFormat="1" ht="24" customHeight="1">
      <c r="B473" s="54">
        <v>467</v>
      </c>
      <c r="C473" s="55" t="s">
        <v>19</v>
      </c>
      <c r="D473" s="56" t="s">
        <v>1276</v>
      </c>
      <c r="E473" s="56" t="s">
        <v>1397</v>
      </c>
      <c r="F473" s="57" t="str">
        <f t="shared" si="113"/>
        <v>ECT - CT3000-00040</v>
      </c>
      <c r="G473" s="58" t="s">
        <v>1398</v>
      </c>
      <c r="H473" s="57" t="s">
        <v>1439</v>
      </c>
      <c r="I473" s="57" t="s">
        <v>279</v>
      </c>
      <c r="J473" s="57" t="s">
        <v>1400</v>
      </c>
      <c r="K473" s="59" t="s">
        <v>1281</v>
      </c>
      <c r="L473" s="60"/>
      <c r="M473" s="61"/>
      <c r="N473" s="62"/>
      <c r="O473" s="62"/>
      <c r="P473" s="63"/>
      <c r="Q473" s="64"/>
      <c r="R473" s="63"/>
      <c r="S473" s="62"/>
      <c r="T473" s="64">
        <v>37528</v>
      </c>
      <c r="U473" s="62"/>
      <c r="V473" s="66"/>
      <c r="W473" s="64">
        <v>37528</v>
      </c>
      <c r="X473" s="66" t="s">
        <v>14</v>
      </c>
      <c r="Y473" s="54" t="str">
        <f>IF($X473="","",VLOOKUP($X473,Variable!$AC$3:$AH$100,2,0))</f>
        <v>-</v>
      </c>
      <c r="Z473" s="54" t="str">
        <f>IF($X473="","",VLOOKUP($X473,Variable!$AC$3:$AH$100,3,0))</f>
        <v>-</v>
      </c>
      <c r="AA473" s="54" t="str">
        <f>IF($X473="","",VLOOKUP($X473,Variable!$AC$3:$AH$100,4,0))</f>
        <v>-</v>
      </c>
      <c r="AB473" s="54" t="str">
        <f>IF($X473="","",VLOOKUP($X473,Variable!$AC$3:$AH$100,5,0))</f>
        <v>-</v>
      </c>
      <c r="AC473" s="54" t="str">
        <f>IF($X473="","",VLOOKUP($X473,Variable!$AC$3:$AH$100,6,0))</f>
        <v>-</v>
      </c>
      <c r="AD473" s="109" t="s">
        <v>42</v>
      </c>
      <c r="AE473" s="54" t="str">
        <f t="shared" si="114"/>
        <v>กสป-ค.</v>
      </c>
      <c r="AF473" s="54" t="str">
        <f t="shared" si="115"/>
        <v>-</v>
      </c>
      <c r="AG473" s="54" t="str">
        <f t="shared" si="116"/>
        <v>กสป-ค.</v>
      </c>
      <c r="AH473" s="54" t="str">
        <f t="shared" si="117"/>
        <v>-</v>
      </c>
      <c r="AI473" s="54" t="str">
        <f t="shared" si="118"/>
        <v>อปฟ.</v>
      </c>
      <c r="AJ473" s="66" t="s">
        <v>42</v>
      </c>
      <c r="AK473" s="54" t="str">
        <f t="shared" si="119"/>
        <v>กสป-ค.</v>
      </c>
      <c r="AL473" s="54" t="str">
        <f t="shared" si="120"/>
        <v>-</v>
      </c>
      <c r="AM473" s="54" t="str">
        <f t="shared" si="121"/>
        <v>กสป-ค.</v>
      </c>
      <c r="AN473" s="54" t="str">
        <f t="shared" si="122"/>
        <v>-</v>
      </c>
      <c r="AO473" s="54" t="str">
        <f t="shared" si="123"/>
        <v>อปฟ.</v>
      </c>
      <c r="AP473" s="67"/>
      <c r="AQ473" s="68">
        <f t="shared" ca="1" si="112"/>
        <v>10.693150684931506</v>
      </c>
      <c r="AR473" s="64"/>
      <c r="AS473" s="75"/>
      <c r="AT473" s="64"/>
      <c r="AY473" s="71"/>
      <c r="BC473" s="72"/>
      <c r="BD473" s="72"/>
      <c r="BE473" s="72"/>
      <c r="BL473" s="51"/>
      <c r="BM473" s="51"/>
      <c r="BY473" s="10"/>
      <c r="CB473" s="73"/>
      <c r="CC473" s="10"/>
      <c r="CE473" s="10"/>
      <c r="CF473" s="10"/>
      <c r="CK473" s="74" t="s">
        <v>1151</v>
      </c>
      <c r="CQ473" s="71"/>
    </row>
    <row r="474" spans="2:95" s="70" customFormat="1" ht="24" customHeight="1">
      <c r="B474" s="54">
        <v>468</v>
      </c>
      <c r="C474" s="55" t="s">
        <v>19</v>
      </c>
      <c r="D474" s="56" t="s">
        <v>1276</v>
      </c>
      <c r="E474" s="56" t="s">
        <v>1397</v>
      </c>
      <c r="F474" s="57" t="str">
        <f t="shared" si="113"/>
        <v>ECT - CT3000-00041</v>
      </c>
      <c r="G474" s="58" t="s">
        <v>1398</v>
      </c>
      <c r="H474" s="57" t="s">
        <v>1440</v>
      </c>
      <c r="I474" s="57" t="s">
        <v>279</v>
      </c>
      <c r="J474" s="57" t="s">
        <v>1400</v>
      </c>
      <c r="K474" s="59" t="s">
        <v>1281</v>
      </c>
      <c r="L474" s="60"/>
      <c r="M474" s="61"/>
      <c r="N474" s="62"/>
      <c r="O474" s="62"/>
      <c r="P474" s="63"/>
      <c r="Q474" s="64"/>
      <c r="R474" s="63"/>
      <c r="S474" s="62"/>
      <c r="T474" s="64">
        <v>37528</v>
      </c>
      <c r="U474" s="62"/>
      <c r="V474" s="66"/>
      <c r="W474" s="64">
        <v>37528</v>
      </c>
      <c r="X474" s="66" t="s">
        <v>14</v>
      </c>
      <c r="Y474" s="54" t="str">
        <f>IF($X474="","",VLOOKUP($X474,Variable!$AC$3:$AH$100,2,0))</f>
        <v>-</v>
      </c>
      <c r="Z474" s="54" t="str">
        <f>IF($X474="","",VLOOKUP($X474,Variable!$AC$3:$AH$100,3,0))</f>
        <v>-</v>
      </c>
      <c r="AA474" s="54" t="str">
        <f>IF($X474="","",VLOOKUP($X474,Variable!$AC$3:$AH$100,4,0))</f>
        <v>-</v>
      </c>
      <c r="AB474" s="54" t="str">
        <f>IF($X474="","",VLOOKUP($X474,Variable!$AC$3:$AH$100,5,0))</f>
        <v>-</v>
      </c>
      <c r="AC474" s="54" t="str">
        <f>IF($X474="","",VLOOKUP($X474,Variable!$AC$3:$AH$100,6,0))</f>
        <v>-</v>
      </c>
      <c r="AD474" s="109" t="s">
        <v>42</v>
      </c>
      <c r="AE474" s="54" t="str">
        <f t="shared" si="114"/>
        <v>กสป-ค.</v>
      </c>
      <c r="AF474" s="54" t="str">
        <f t="shared" si="115"/>
        <v>-</v>
      </c>
      <c r="AG474" s="54" t="str">
        <f t="shared" si="116"/>
        <v>กสป-ค.</v>
      </c>
      <c r="AH474" s="54" t="str">
        <f t="shared" si="117"/>
        <v>-</v>
      </c>
      <c r="AI474" s="54" t="str">
        <f t="shared" si="118"/>
        <v>อปฟ.</v>
      </c>
      <c r="AJ474" s="66" t="s">
        <v>42</v>
      </c>
      <c r="AK474" s="54" t="str">
        <f t="shared" si="119"/>
        <v>กสป-ค.</v>
      </c>
      <c r="AL474" s="54" t="str">
        <f t="shared" si="120"/>
        <v>-</v>
      </c>
      <c r="AM474" s="54" t="str">
        <f t="shared" si="121"/>
        <v>กสป-ค.</v>
      </c>
      <c r="AN474" s="54" t="str">
        <f t="shared" si="122"/>
        <v>-</v>
      </c>
      <c r="AO474" s="54" t="str">
        <f t="shared" si="123"/>
        <v>อปฟ.</v>
      </c>
      <c r="AP474" s="67"/>
      <c r="AQ474" s="68">
        <f t="shared" ref="AQ474:AQ537" ca="1" si="124">IF(T474=0,"ไม่มีวันที่รับพัสดุ",(TODAY()-T474)/365)</f>
        <v>10.693150684931506</v>
      </c>
      <c r="AR474" s="64"/>
      <c r="AS474" s="75"/>
      <c r="AT474" s="64"/>
      <c r="AY474" s="71"/>
      <c r="BC474" s="72"/>
      <c r="BD474" s="72"/>
      <c r="BE474" s="72"/>
      <c r="BL474" s="51"/>
      <c r="BM474" s="51"/>
      <c r="BY474" s="10"/>
      <c r="CB474" s="73"/>
      <c r="CC474" s="10"/>
      <c r="CE474" s="10"/>
      <c r="CF474" s="10"/>
      <c r="CK474" s="10" t="s">
        <v>1113</v>
      </c>
      <c r="CQ474" s="71"/>
    </row>
    <row r="475" spans="2:95" s="70" customFormat="1" ht="24" customHeight="1">
      <c r="B475" s="54">
        <v>469</v>
      </c>
      <c r="C475" s="55" t="s">
        <v>19</v>
      </c>
      <c r="D475" s="56" t="s">
        <v>1276</v>
      </c>
      <c r="E475" s="56" t="s">
        <v>1397</v>
      </c>
      <c r="F475" s="57" t="str">
        <f t="shared" si="113"/>
        <v>ECT - CT3000-00042</v>
      </c>
      <c r="G475" s="58" t="s">
        <v>1398</v>
      </c>
      <c r="H475" s="57" t="s">
        <v>1441</v>
      </c>
      <c r="I475" s="57" t="s">
        <v>279</v>
      </c>
      <c r="J475" s="57" t="s">
        <v>1400</v>
      </c>
      <c r="K475" s="59" t="s">
        <v>1281</v>
      </c>
      <c r="L475" s="60"/>
      <c r="M475" s="61"/>
      <c r="N475" s="62"/>
      <c r="O475" s="62"/>
      <c r="P475" s="63"/>
      <c r="Q475" s="64"/>
      <c r="R475" s="63"/>
      <c r="S475" s="62"/>
      <c r="T475" s="64">
        <v>37528</v>
      </c>
      <c r="U475" s="62"/>
      <c r="V475" s="66"/>
      <c r="W475" s="64">
        <v>37528</v>
      </c>
      <c r="X475" s="66" t="s">
        <v>14</v>
      </c>
      <c r="Y475" s="54" t="str">
        <f>IF($X475="","",VLOOKUP($X475,Variable!$AC$3:$AH$100,2,0))</f>
        <v>-</v>
      </c>
      <c r="Z475" s="54" t="str">
        <f>IF($X475="","",VLOOKUP($X475,Variable!$AC$3:$AH$100,3,0))</f>
        <v>-</v>
      </c>
      <c r="AA475" s="54" t="str">
        <f>IF($X475="","",VLOOKUP($X475,Variable!$AC$3:$AH$100,4,0))</f>
        <v>-</v>
      </c>
      <c r="AB475" s="54" t="str">
        <f>IF($X475="","",VLOOKUP($X475,Variable!$AC$3:$AH$100,5,0))</f>
        <v>-</v>
      </c>
      <c r="AC475" s="54" t="str">
        <f>IF($X475="","",VLOOKUP($X475,Variable!$AC$3:$AH$100,6,0))</f>
        <v>-</v>
      </c>
      <c r="AD475" s="109" t="s">
        <v>42</v>
      </c>
      <c r="AE475" s="54" t="str">
        <f t="shared" si="114"/>
        <v>กสป-ค.</v>
      </c>
      <c r="AF475" s="54" t="str">
        <f t="shared" si="115"/>
        <v>-</v>
      </c>
      <c r="AG475" s="54" t="str">
        <f t="shared" si="116"/>
        <v>กสป-ค.</v>
      </c>
      <c r="AH475" s="54" t="str">
        <f t="shared" si="117"/>
        <v>-</v>
      </c>
      <c r="AI475" s="54" t="str">
        <f t="shared" si="118"/>
        <v>อปฟ.</v>
      </c>
      <c r="AJ475" s="66" t="s">
        <v>42</v>
      </c>
      <c r="AK475" s="54" t="str">
        <f t="shared" si="119"/>
        <v>กสป-ค.</v>
      </c>
      <c r="AL475" s="54" t="str">
        <f t="shared" si="120"/>
        <v>-</v>
      </c>
      <c r="AM475" s="54" t="str">
        <f t="shared" si="121"/>
        <v>กสป-ค.</v>
      </c>
      <c r="AN475" s="54" t="str">
        <f t="shared" si="122"/>
        <v>-</v>
      </c>
      <c r="AO475" s="54" t="str">
        <f t="shared" si="123"/>
        <v>อปฟ.</v>
      </c>
      <c r="AP475" s="67"/>
      <c r="AQ475" s="68">
        <f t="shared" ca="1" si="124"/>
        <v>10.693150684931506</v>
      </c>
      <c r="AR475" s="64"/>
      <c r="AS475" s="75"/>
      <c r="AT475" s="64"/>
      <c r="AY475" s="71"/>
      <c r="BC475" s="72"/>
      <c r="BD475" s="72"/>
      <c r="BE475" s="72"/>
      <c r="BL475" s="51"/>
      <c r="BM475" s="51"/>
      <c r="BY475" s="10"/>
      <c r="CB475" s="73"/>
      <c r="CC475" s="10"/>
      <c r="CE475" s="10"/>
      <c r="CF475" s="10"/>
      <c r="CK475" s="74" t="s">
        <v>1125</v>
      </c>
      <c r="CQ475" s="71"/>
    </row>
    <row r="476" spans="2:95" s="70" customFormat="1" ht="24" customHeight="1">
      <c r="B476" s="54">
        <v>470</v>
      </c>
      <c r="C476" s="55" t="s">
        <v>19</v>
      </c>
      <c r="D476" s="56" t="s">
        <v>1276</v>
      </c>
      <c r="E476" s="56" t="s">
        <v>1397</v>
      </c>
      <c r="F476" s="57" t="str">
        <f t="shared" si="113"/>
        <v>ECT - CT3000-00043</v>
      </c>
      <c r="G476" s="58" t="s">
        <v>1398</v>
      </c>
      <c r="H476" s="57" t="s">
        <v>1442</v>
      </c>
      <c r="I476" s="57" t="s">
        <v>279</v>
      </c>
      <c r="J476" s="57" t="s">
        <v>1400</v>
      </c>
      <c r="K476" s="59" t="s">
        <v>1281</v>
      </c>
      <c r="L476" s="60"/>
      <c r="M476" s="61"/>
      <c r="N476" s="62"/>
      <c r="O476" s="62"/>
      <c r="P476" s="63"/>
      <c r="Q476" s="64"/>
      <c r="R476" s="63"/>
      <c r="S476" s="62"/>
      <c r="T476" s="64">
        <v>37528</v>
      </c>
      <c r="U476" s="62"/>
      <c r="V476" s="66"/>
      <c r="W476" s="64">
        <v>37528</v>
      </c>
      <c r="X476" s="66" t="s">
        <v>14</v>
      </c>
      <c r="Y476" s="54" t="str">
        <f>IF($X476="","",VLOOKUP($X476,Variable!$AC$3:$AH$100,2,0))</f>
        <v>-</v>
      </c>
      <c r="Z476" s="54" t="str">
        <f>IF($X476="","",VLOOKUP($X476,Variable!$AC$3:$AH$100,3,0))</f>
        <v>-</v>
      </c>
      <c r="AA476" s="54" t="str">
        <f>IF($X476="","",VLOOKUP($X476,Variable!$AC$3:$AH$100,4,0))</f>
        <v>-</v>
      </c>
      <c r="AB476" s="54" t="str">
        <f>IF($X476="","",VLOOKUP($X476,Variable!$AC$3:$AH$100,5,0))</f>
        <v>-</v>
      </c>
      <c r="AC476" s="54" t="str">
        <f>IF($X476="","",VLOOKUP($X476,Variable!$AC$3:$AH$100,6,0))</f>
        <v>-</v>
      </c>
      <c r="AD476" s="109" t="s">
        <v>42</v>
      </c>
      <c r="AE476" s="54" t="str">
        <f t="shared" si="114"/>
        <v>กสป-ค.</v>
      </c>
      <c r="AF476" s="54" t="str">
        <f t="shared" si="115"/>
        <v>-</v>
      </c>
      <c r="AG476" s="54" t="str">
        <f t="shared" si="116"/>
        <v>กสป-ค.</v>
      </c>
      <c r="AH476" s="54" t="str">
        <f t="shared" si="117"/>
        <v>-</v>
      </c>
      <c r="AI476" s="54" t="str">
        <f t="shared" si="118"/>
        <v>อปฟ.</v>
      </c>
      <c r="AJ476" s="66" t="s">
        <v>42</v>
      </c>
      <c r="AK476" s="54" t="str">
        <f t="shared" si="119"/>
        <v>กสป-ค.</v>
      </c>
      <c r="AL476" s="54" t="str">
        <f t="shared" si="120"/>
        <v>-</v>
      </c>
      <c r="AM476" s="54" t="str">
        <f t="shared" si="121"/>
        <v>กสป-ค.</v>
      </c>
      <c r="AN476" s="54" t="str">
        <f t="shared" si="122"/>
        <v>-</v>
      </c>
      <c r="AO476" s="54" t="str">
        <f t="shared" si="123"/>
        <v>อปฟ.</v>
      </c>
      <c r="AP476" s="67"/>
      <c r="AQ476" s="68">
        <f t="shared" ca="1" si="124"/>
        <v>10.693150684931506</v>
      </c>
      <c r="AR476" s="64"/>
      <c r="AS476" s="75"/>
      <c r="AT476" s="64"/>
      <c r="AY476" s="71"/>
      <c r="BC476" s="72"/>
      <c r="BD476" s="72"/>
      <c r="BE476" s="72"/>
      <c r="BL476" s="51"/>
      <c r="BM476" s="51"/>
      <c r="BY476" s="10"/>
      <c r="CB476" s="73"/>
      <c r="CC476" s="10"/>
      <c r="CE476" s="10"/>
      <c r="CF476" s="10"/>
      <c r="CK476" s="74" t="s">
        <v>1147</v>
      </c>
      <c r="CQ476" s="71"/>
    </row>
    <row r="477" spans="2:95" s="70" customFormat="1" ht="24" customHeight="1">
      <c r="B477" s="54">
        <v>471</v>
      </c>
      <c r="C477" s="55" t="s">
        <v>19</v>
      </c>
      <c r="D477" s="56" t="s">
        <v>1276</v>
      </c>
      <c r="E477" s="56" t="s">
        <v>1397</v>
      </c>
      <c r="F477" s="57" t="str">
        <f t="shared" si="113"/>
        <v>ECT - CT3000-00044</v>
      </c>
      <c r="G477" s="58" t="s">
        <v>1398</v>
      </c>
      <c r="H477" s="57" t="s">
        <v>1443</v>
      </c>
      <c r="I477" s="57" t="s">
        <v>279</v>
      </c>
      <c r="J477" s="57" t="s">
        <v>1400</v>
      </c>
      <c r="K477" s="59" t="s">
        <v>1281</v>
      </c>
      <c r="L477" s="60"/>
      <c r="M477" s="61"/>
      <c r="N477" s="62"/>
      <c r="O477" s="62"/>
      <c r="P477" s="63"/>
      <c r="Q477" s="64"/>
      <c r="R477" s="63"/>
      <c r="S477" s="62"/>
      <c r="T477" s="64">
        <v>37528</v>
      </c>
      <c r="U477" s="62"/>
      <c r="V477" s="66"/>
      <c r="W477" s="64">
        <v>37528</v>
      </c>
      <c r="X477" s="66" t="s">
        <v>14</v>
      </c>
      <c r="Y477" s="54" t="str">
        <f>IF($X477="","",VLOOKUP($X477,Variable!$AC$3:$AH$100,2,0))</f>
        <v>-</v>
      </c>
      <c r="Z477" s="54" t="str">
        <f>IF($X477="","",VLOOKUP($X477,Variable!$AC$3:$AH$100,3,0))</f>
        <v>-</v>
      </c>
      <c r="AA477" s="54" t="str">
        <f>IF($X477="","",VLOOKUP($X477,Variable!$AC$3:$AH$100,4,0))</f>
        <v>-</v>
      </c>
      <c r="AB477" s="54" t="str">
        <f>IF($X477="","",VLOOKUP($X477,Variable!$AC$3:$AH$100,5,0))</f>
        <v>-</v>
      </c>
      <c r="AC477" s="54" t="str">
        <f>IF($X477="","",VLOOKUP($X477,Variable!$AC$3:$AH$100,6,0))</f>
        <v>-</v>
      </c>
      <c r="AD477" s="109" t="s">
        <v>42</v>
      </c>
      <c r="AE477" s="54" t="str">
        <f t="shared" si="114"/>
        <v>กสป-ค.</v>
      </c>
      <c r="AF477" s="54" t="str">
        <f t="shared" si="115"/>
        <v>-</v>
      </c>
      <c r="AG477" s="54" t="str">
        <f t="shared" si="116"/>
        <v>กสป-ค.</v>
      </c>
      <c r="AH477" s="54" t="str">
        <f t="shared" si="117"/>
        <v>-</v>
      </c>
      <c r="AI477" s="54" t="str">
        <f t="shared" si="118"/>
        <v>อปฟ.</v>
      </c>
      <c r="AJ477" s="66" t="s">
        <v>42</v>
      </c>
      <c r="AK477" s="54" t="str">
        <f t="shared" si="119"/>
        <v>กสป-ค.</v>
      </c>
      <c r="AL477" s="54" t="str">
        <f t="shared" si="120"/>
        <v>-</v>
      </c>
      <c r="AM477" s="54" t="str">
        <f t="shared" si="121"/>
        <v>กสป-ค.</v>
      </c>
      <c r="AN477" s="54" t="str">
        <f t="shared" si="122"/>
        <v>-</v>
      </c>
      <c r="AO477" s="54" t="str">
        <f t="shared" si="123"/>
        <v>อปฟ.</v>
      </c>
      <c r="AP477" s="67"/>
      <c r="AQ477" s="68">
        <f t="shared" ca="1" si="124"/>
        <v>10.693150684931506</v>
      </c>
      <c r="AR477" s="64"/>
      <c r="AS477" s="75"/>
      <c r="AT477" s="64"/>
      <c r="AY477" s="71"/>
      <c r="BC477" s="72"/>
      <c r="BD477" s="72"/>
      <c r="BE477" s="72"/>
      <c r="BL477" s="51"/>
      <c r="BM477" s="51"/>
      <c r="BY477" s="10"/>
      <c r="CB477" s="73"/>
      <c r="CC477" s="10"/>
      <c r="CE477" s="10"/>
      <c r="CF477" s="10"/>
      <c r="CK477" s="74" t="s">
        <v>1148</v>
      </c>
      <c r="CQ477" s="71"/>
    </row>
    <row r="478" spans="2:95" s="70" customFormat="1" ht="24" customHeight="1">
      <c r="B478" s="54">
        <v>472</v>
      </c>
      <c r="C478" s="55" t="s">
        <v>19</v>
      </c>
      <c r="D478" s="56" t="s">
        <v>1276</v>
      </c>
      <c r="E478" s="56" t="s">
        <v>1397</v>
      </c>
      <c r="F478" s="57" t="str">
        <f t="shared" si="113"/>
        <v>ECT - CT3000-00045</v>
      </c>
      <c r="G478" s="58" t="s">
        <v>1398</v>
      </c>
      <c r="H478" s="57" t="s">
        <v>1444</v>
      </c>
      <c r="I478" s="57" t="s">
        <v>279</v>
      </c>
      <c r="J478" s="57" t="s">
        <v>1400</v>
      </c>
      <c r="K478" s="59" t="s">
        <v>1281</v>
      </c>
      <c r="L478" s="60"/>
      <c r="M478" s="61"/>
      <c r="N478" s="62"/>
      <c r="O478" s="62"/>
      <c r="P478" s="63"/>
      <c r="Q478" s="64"/>
      <c r="R478" s="63"/>
      <c r="S478" s="62"/>
      <c r="T478" s="64">
        <v>37528</v>
      </c>
      <c r="U478" s="62"/>
      <c r="V478" s="66"/>
      <c r="W478" s="64">
        <v>37528</v>
      </c>
      <c r="X478" s="66" t="s">
        <v>14</v>
      </c>
      <c r="Y478" s="54" t="str">
        <f>IF($X478="","",VLOOKUP($X478,Variable!$AC$3:$AH$100,2,0))</f>
        <v>-</v>
      </c>
      <c r="Z478" s="54" t="str">
        <f>IF($X478="","",VLOOKUP($X478,Variable!$AC$3:$AH$100,3,0))</f>
        <v>-</v>
      </c>
      <c r="AA478" s="54" t="str">
        <f>IF($X478="","",VLOOKUP($X478,Variable!$AC$3:$AH$100,4,0))</f>
        <v>-</v>
      </c>
      <c r="AB478" s="54" t="str">
        <f>IF($X478="","",VLOOKUP($X478,Variable!$AC$3:$AH$100,5,0))</f>
        <v>-</v>
      </c>
      <c r="AC478" s="54" t="str">
        <f>IF($X478="","",VLOOKUP($X478,Variable!$AC$3:$AH$100,6,0))</f>
        <v>-</v>
      </c>
      <c r="AD478" s="109" t="s">
        <v>42</v>
      </c>
      <c r="AE478" s="54" t="str">
        <f t="shared" si="114"/>
        <v>กสป-ค.</v>
      </c>
      <c r="AF478" s="54" t="str">
        <f t="shared" si="115"/>
        <v>-</v>
      </c>
      <c r="AG478" s="54" t="str">
        <f t="shared" si="116"/>
        <v>กสป-ค.</v>
      </c>
      <c r="AH478" s="54" t="str">
        <f t="shared" si="117"/>
        <v>-</v>
      </c>
      <c r="AI478" s="54" t="str">
        <f t="shared" si="118"/>
        <v>อปฟ.</v>
      </c>
      <c r="AJ478" s="66" t="s">
        <v>42</v>
      </c>
      <c r="AK478" s="54" t="str">
        <f t="shared" si="119"/>
        <v>กสป-ค.</v>
      </c>
      <c r="AL478" s="54" t="str">
        <f t="shared" si="120"/>
        <v>-</v>
      </c>
      <c r="AM478" s="54" t="str">
        <f t="shared" si="121"/>
        <v>กสป-ค.</v>
      </c>
      <c r="AN478" s="54" t="str">
        <f t="shared" si="122"/>
        <v>-</v>
      </c>
      <c r="AO478" s="54" t="str">
        <f t="shared" si="123"/>
        <v>อปฟ.</v>
      </c>
      <c r="AP478" s="67"/>
      <c r="AQ478" s="68">
        <f t="shared" ca="1" si="124"/>
        <v>10.693150684931506</v>
      </c>
      <c r="AR478" s="64"/>
      <c r="AS478" s="75"/>
      <c r="AT478" s="64"/>
      <c r="AY478" s="71"/>
      <c r="BC478" s="72"/>
      <c r="BD478" s="72"/>
      <c r="BE478" s="72"/>
      <c r="BL478" s="51"/>
      <c r="BM478" s="51"/>
      <c r="CB478" s="73"/>
      <c r="CC478" s="10"/>
      <c r="CE478" s="10"/>
      <c r="CF478" s="10"/>
      <c r="CK478" s="74" t="s">
        <v>1117</v>
      </c>
      <c r="CQ478" s="71"/>
    </row>
    <row r="479" spans="2:95" s="70" customFormat="1" ht="24" customHeight="1">
      <c r="B479" s="54">
        <v>473</v>
      </c>
      <c r="C479" s="55" t="s">
        <v>19</v>
      </c>
      <c r="D479" s="56" t="s">
        <v>1276</v>
      </c>
      <c r="E479" s="56" t="s">
        <v>1397</v>
      </c>
      <c r="F479" s="57" t="str">
        <f t="shared" si="113"/>
        <v>ECT - CT3000-00046</v>
      </c>
      <c r="G479" s="58" t="s">
        <v>1398</v>
      </c>
      <c r="H479" s="57" t="s">
        <v>1445</v>
      </c>
      <c r="I479" s="57" t="s">
        <v>279</v>
      </c>
      <c r="J479" s="57" t="s">
        <v>1400</v>
      </c>
      <c r="K479" s="59" t="s">
        <v>1281</v>
      </c>
      <c r="L479" s="60"/>
      <c r="M479" s="61"/>
      <c r="N479" s="62"/>
      <c r="O479" s="62"/>
      <c r="P479" s="63"/>
      <c r="Q479" s="64"/>
      <c r="R479" s="63"/>
      <c r="S479" s="62"/>
      <c r="T479" s="64">
        <v>37528</v>
      </c>
      <c r="U479" s="62"/>
      <c r="V479" s="66"/>
      <c r="W479" s="64">
        <v>37528</v>
      </c>
      <c r="X479" s="66" t="s">
        <v>14</v>
      </c>
      <c r="Y479" s="54" t="str">
        <f>IF($X479="","",VLOOKUP($X479,Variable!$AC$3:$AH$100,2,0))</f>
        <v>-</v>
      </c>
      <c r="Z479" s="54" t="str">
        <f>IF($X479="","",VLOOKUP($X479,Variable!$AC$3:$AH$100,3,0))</f>
        <v>-</v>
      </c>
      <c r="AA479" s="54" t="str">
        <f>IF($X479="","",VLOOKUP($X479,Variable!$AC$3:$AH$100,4,0))</f>
        <v>-</v>
      </c>
      <c r="AB479" s="54" t="str">
        <f>IF($X479="","",VLOOKUP($X479,Variable!$AC$3:$AH$100,5,0))</f>
        <v>-</v>
      </c>
      <c r="AC479" s="54" t="str">
        <f>IF($X479="","",VLOOKUP($X479,Variable!$AC$3:$AH$100,6,0))</f>
        <v>-</v>
      </c>
      <c r="AD479" s="109" t="s">
        <v>42</v>
      </c>
      <c r="AE479" s="54" t="str">
        <f t="shared" si="114"/>
        <v>กสป-ค.</v>
      </c>
      <c r="AF479" s="54" t="str">
        <f t="shared" si="115"/>
        <v>-</v>
      </c>
      <c r="AG479" s="54" t="str">
        <f t="shared" si="116"/>
        <v>กสป-ค.</v>
      </c>
      <c r="AH479" s="54" t="str">
        <f t="shared" si="117"/>
        <v>-</v>
      </c>
      <c r="AI479" s="54" t="str">
        <f t="shared" si="118"/>
        <v>อปฟ.</v>
      </c>
      <c r="AJ479" s="66" t="s">
        <v>42</v>
      </c>
      <c r="AK479" s="54" t="str">
        <f t="shared" si="119"/>
        <v>กสป-ค.</v>
      </c>
      <c r="AL479" s="54" t="str">
        <f t="shared" si="120"/>
        <v>-</v>
      </c>
      <c r="AM479" s="54" t="str">
        <f t="shared" si="121"/>
        <v>กสป-ค.</v>
      </c>
      <c r="AN479" s="54" t="str">
        <f t="shared" si="122"/>
        <v>-</v>
      </c>
      <c r="AO479" s="54" t="str">
        <f t="shared" si="123"/>
        <v>อปฟ.</v>
      </c>
      <c r="AP479" s="67"/>
      <c r="AQ479" s="68">
        <f t="shared" ca="1" si="124"/>
        <v>10.693150684931506</v>
      </c>
      <c r="AR479" s="64"/>
      <c r="AS479" s="75"/>
      <c r="AT479" s="64"/>
      <c r="AY479" s="71"/>
      <c r="BC479" s="72"/>
      <c r="BD479" s="72"/>
      <c r="BE479" s="72"/>
      <c r="BL479" s="51"/>
      <c r="BM479" s="51"/>
      <c r="BY479" s="10"/>
      <c r="CB479" s="73"/>
      <c r="CC479" s="10"/>
      <c r="CE479" s="10"/>
      <c r="CF479" s="10"/>
      <c r="CK479" s="74" t="s">
        <v>1149</v>
      </c>
      <c r="CQ479" s="71"/>
    </row>
    <row r="480" spans="2:95" s="70" customFormat="1" ht="24" customHeight="1">
      <c r="B480" s="54">
        <v>474</v>
      </c>
      <c r="C480" s="55" t="s">
        <v>19</v>
      </c>
      <c r="D480" s="56" t="s">
        <v>1276</v>
      </c>
      <c r="E480" s="56" t="s">
        <v>1397</v>
      </c>
      <c r="F480" s="57" t="str">
        <f t="shared" si="113"/>
        <v>ECT - CT3000-00047</v>
      </c>
      <c r="G480" s="58" t="s">
        <v>1398</v>
      </c>
      <c r="H480" s="57" t="s">
        <v>1446</v>
      </c>
      <c r="I480" s="57" t="s">
        <v>279</v>
      </c>
      <c r="J480" s="57" t="s">
        <v>1400</v>
      </c>
      <c r="K480" s="59" t="s">
        <v>1281</v>
      </c>
      <c r="L480" s="60"/>
      <c r="M480" s="61"/>
      <c r="N480" s="62"/>
      <c r="O480" s="62"/>
      <c r="P480" s="63"/>
      <c r="Q480" s="64"/>
      <c r="R480" s="63"/>
      <c r="S480" s="62"/>
      <c r="T480" s="64">
        <v>37528</v>
      </c>
      <c r="U480" s="62"/>
      <c r="V480" s="66"/>
      <c r="W480" s="64">
        <v>37528</v>
      </c>
      <c r="X480" s="66" t="s">
        <v>14</v>
      </c>
      <c r="Y480" s="54" t="str">
        <f>IF($X480="","",VLOOKUP($X480,Variable!$AC$3:$AH$100,2,0))</f>
        <v>-</v>
      </c>
      <c r="Z480" s="54" t="str">
        <f>IF($X480="","",VLOOKUP($X480,Variable!$AC$3:$AH$100,3,0))</f>
        <v>-</v>
      </c>
      <c r="AA480" s="54" t="str">
        <f>IF($X480="","",VLOOKUP($X480,Variable!$AC$3:$AH$100,4,0))</f>
        <v>-</v>
      </c>
      <c r="AB480" s="54" t="str">
        <f>IF($X480="","",VLOOKUP($X480,Variable!$AC$3:$AH$100,5,0))</f>
        <v>-</v>
      </c>
      <c r="AC480" s="54" t="str">
        <f>IF($X480="","",VLOOKUP($X480,Variable!$AC$3:$AH$100,6,0))</f>
        <v>-</v>
      </c>
      <c r="AD480" s="109" t="s">
        <v>42</v>
      </c>
      <c r="AE480" s="54" t="str">
        <f t="shared" si="114"/>
        <v>กสป-ค.</v>
      </c>
      <c r="AF480" s="54" t="str">
        <f t="shared" si="115"/>
        <v>-</v>
      </c>
      <c r="AG480" s="54" t="str">
        <f t="shared" si="116"/>
        <v>กสป-ค.</v>
      </c>
      <c r="AH480" s="54" t="str">
        <f t="shared" si="117"/>
        <v>-</v>
      </c>
      <c r="AI480" s="54" t="str">
        <f t="shared" si="118"/>
        <v>อปฟ.</v>
      </c>
      <c r="AJ480" s="66" t="s">
        <v>42</v>
      </c>
      <c r="AK480" s="54" t="str">
        <f t="shared" si="119"/>
        <v>กสป-ค.</v>
      </c>
      <c r="AL480" s="54" t="str">
        <f t="shared" si="120"/>
        <v>-</v>
      </c>
      <c r="AM480" s="54" t="str">
        <f t="shared" si="121"/>
        <v>กสป-ค.</v>
      </c>
      <c r="AN480" s="54" t="str">
        <f t="shared" si="122"/>
        <v>-</v>
      </c>
      <c r="AO480" s="54" t="str">
        <f t="shared" si="123"/>
        <v>อปฟ.</v>
      </c>
      <c r="AP480" s="67"/>
      <c r="AQ480" s="68">
        <f t="shared" ca="1" si="124"/>
        <v>10.693150684931506</v>
      </c>
      <c r="AR480" s="64"/>
      <c r="AS480" s="75"/>
      <c r="AT480" s="64"/>
      <c r="AY480" s="71"/>
      <c r="BC480" s="72"/>
      <c r="BD480" s="72"/>
      <c r="BE480" s="72"/>
      <c r="BL480" s="51"/>
      <c r="BM480" s="51"/>
      <c r="BY480" s="10"/>
      <c r="CB480" s="73"/>
      <c r="CC480" s="10"/>
      <c r="CE480" s="10"/>
      <c r="CF480" s="10"/>
      <c r="CK480" s="74" t="s">
        <v>1118</v>
      </c>
      <c r="CQ480" s="71"/>
    </row>
    <row r="481" spans="2:95" s="70" customFormat="1" ht="24" customHeight="1">
      <c r="B481" s="54">
        <v>475</v>
      </c>
      <c r="C481" s="55" t="s">
        <v>19</v>
      </c>
      <c r="D481" s="56" t="s">
        <v>1276</v>
      </c>
      <c r="E481" s="56" t="s">
        <v>1397</v>
      </c>
      <c r="F481" s="57" t="str">
        <f t="shared" si="113"/>
        <v>ECT - CT3000-00048</v>
      </c>
      <c r="G481" s="58" t="s">
        <v>1398</v>
      </c>
      <c r="H481" s="57" t="s">
        <v>1447</v>
      </c>
      <c r="I481" s="57" t="s">
        <v>279</v>
      </c>
      <c r="J481" s="57" t="s">
        <v>1400</v>
      </c>
      <c r="K481" s="59" t="s">
        <v>1281</v>
      </c>
      <c r="L481" s="60"/>
      <c r="M481" s="61"/>
      <c r="N481" s="62"/>
      <c r="O481" s="62"/>
      <c r="P481" s="63"/>
      <c r="Q481" s="64"/>
      <c r="R481" s="63"/>
      <c r="S481" s="62"/>
      <c r="T481" s="64">
        <v>37528</v>
      </c>
      <c r="U481" s="62"/>
      <c r="V481" s="66"/>
      <c r="W481" s="64">
        <v>37528</v>
      </c>
      <c r="X481" s="66" t="s">
        <v>14</v>
      </c>
      <c r="Y481" s="54" t="str">
        <f>IF($X481="","",VLOOKUP($X481,Variable!$AC$3:$AH$100,2,0))</f>
        <v>-</v>
      </c>
      <c r="Z481" s="54" t="str">
        <f>IF($X481="","",VLOOKUP($X481,Variable!$AC$3:$AH$100,3,0))</f>
        <v>-</v>
      </c>
      <c r="AA481" s="54" t="str">
        <f>IF($X481="","",VLOOKUP($X481,Variable!$AC$3:$AH$100,4,0))</f>
        <v>-</v>
      </c>
      <c r="AB481" s="54" t="str">
        <f>IF($X481="","",VLOOKUP($X481,Variable!$AC$3:$AH$100,5,0))</f>
        <v>-</v>
      </c>
      <c r="AC481" s="54" t="str">
        <f>IF($X481="","",VLOOKUP($X481,Variable!$AC$3:$AH$100,6,0))</f>
        <v>-</v>
      </c>
      <c r="AD481" s="109" t="s">
        <v>42</v>
      </c>
      <c r="AE481" s="54" t="str">
        <f t="shared" si="114"/>
        <v>กสป-ค.</v>
      </c>
      <c r="AF481" s="54" t="str">
        <f t="shared" si="115"/>
        <v>-</v>
      </c>
      <c r="AG481" s="54" t="str">
        <f t="shared" si="116"/>
        <v>กสป-ค.</v>
      </c>
      <c r="AH481" s="54" t="str">
        <f t="shared" si="117"/>
        <v>-</v>
      </c>
      <c r="AI481" s="54" t="str">
        <f t="shared" si="118"/>
        <v>อปฟ.</v>
      </c>
      <c r="AJ481" s="66" t="s">
        <v>42</v>
      </c>
      <c r="AK481" s="54" t="str">
        <f t="shared" si="119"/>
        <v>กสป-ค.</v>
      </c>
      <c r="AL481" s="54" t="str">
        <f t="shared" si="120"/>
        <v>-</v>
      </c>
      <c r="AM481" s="54" t="str">
        <f t="shared" si="121"/>
        <v>กสป-ค.</v>
      </c>
      <c r="AN481" s="54" t="str">
        <f t="shared" si="122"/>
        <v>-</v>
      </c>
      <c r="AO481" s="54" t="str">
        <f t="shared" si="123"/>
        <v>อปฟ.</v>
      </c>
      <c r="AP481" s="67"/>
      <c r="AQ481" s="68">
        <f t="shared" ca="1" si="124"/>
        <v>10.693150684931506</v>
      </c>
      <c r="AR481" s="64"/>
      <c r="AS481" s="75"/>
      <c r="AT481" s="64"/>
      <c r="AY481" s="71"/>
      <c r="BC481" s="72"/>
      <c r="BD481" s="72"/>
      <c r="BE481" s="72"/>
      <c r="BL481" s="51"/>
      <c r="BM481" s="51"/>
      <c r="BY481" s="10"/>
      <c r="CB481" s="73"/>
      <c r="CC481" s="10"/>
      <c r="CE481" s="10"/>
      <c r="CF481" s="10"/>
      <c r="CK481" s="74" t="s">
        <v>1133</v>
      </c>
      <c r="CQ481" s="71"/>
    </row>
    <row r="482" spans="2:95" s="70" customFormat="1" ht="24" customHeight="1">
      <c r="B482" s="54">
        <v>476</v>
      </c>
      <c r="C482" s="55" t="s">
        <v>19</v>
      </c>
      <c r="D482" s="56" t="s">
        <v>1276</v>
      </c>
      <c r="E482" s="56" t="s">
        <v>1397</v>
      </c>
      <c r="F482" s="57" t="str">
        <f t="shared" si="113"/>
        <v>ECT - CT3000-00049</v>
      </c>
      <c r="G482" s="58" t="s">
        <v>1398</v>
      </c>
      <c r="H482" s="57" t="s">
        <v>1448</v>
      </c>
      <c r="I482" s="57" t="s">
        <v>279</v>
      </c>
      <c r="J482" s="57" t="s">
        <v>1400</v>
      </c>
      <c r="K482" s="59" t="s">
        <v>1281</v>
      </c>
      <c r="L482" s="60"/>
      <c r="M482" s="61"/>
      <c r="N482" s="62"/>
      <c r="O482" s="62"/>
      <c r="P482" s="63"/>
      <c r="Q482" s="64"/>
      <c r="R482" s="63"/>
      <c r="S482" s="62"/>
      <c r="T482" s="64">
        <v>37528</v>
      </c>
      <c r="U482" s="62"/>
      <c r="V482" s="66"/>
      <c r="W482" s="64">
        <v>37528</v>
      </c>
      <c r="X482" s="66" t="s">
        <v>14</v>
      </c>
      <c r="Y482" s="54" t="str">
        <f>IF($X482="","",VLOOKUP($X482,Variable!$AC$3:$AH$100,2,0))</f>
        <v>-</v>
      </c>
      <c r="Z482" s="54" t="str">
        <f>IF($X482="","",VLOOKUP($X482,Variable!$AC$3:$AH$100,3,0))</f>
        <v>-</v>
      </c>
      <c r="AA482" s="54" t="str">
        <f>IF($X482="","",VLOOKUP($X482,Variable!$AC$3:$AH$100,4,0))</f>
        <v>-</v>
      </c>
      <c r="AB482" s="54" t="str">
        <f>IF($X482="","",VLOOKUP($X482,Variable!$AC$3:$AH$100,5,0))</f>
        <v>-</v>
      </c>
      <c r="AC482" s="54" t="str">
        <f>IF($X482="","",VLOOKUP($X482,Variable!$AC$3:$AH$100,6,0))</f>
        <v>-</v>
      </c>
      <c r="AD482" s="109" t="s">
        <v>42</v>
      </c>
      <c r="AE482" s="54" t="str">
        <f t="shared" si="114"/>
        <v>กสป-ค.</v>
      </c>
      <c r="AF482" s="54" t="str">
        <f t="shared" si="115"/>
        <v>-</v>
      </c>
      <c r="AG482" s="54" t="str">
        <f t="shared" si="116"/>
        <v>กสป-ค.</v>
      </c>
      <c r="AH482" s="54" t="str">
        <f t="shared" si="117"/>
        <v>-</v>
      </c>
      <c r="AI482" s="54" t="str">
        <f t="shared" si="118"/>
        <v>อปฟ.</v>
      </c>
      <c r="AJ482" s="66" t="s">
        <v>42</v>
      </c>
      <c r="AK482" s="54" t="str">
        <f t="shared" si="119"/>
        <v>กสป-ค.</v>
      </c>
      <c r="AL482" s="54" t="str">
        <f t="shared" si="120"/>
        <v>-</v>
      </c>
      <c r="AM482" s="54" t="str">
        <f t="shared" si="121"/>
        <v>กสป-ค.</v>
      </c>
      <c r="AN482" s="54" t="str">
        <f t="shared" si="122"/>
        <v>-</v>
      </c>
      <c r="AO482" s="54" t="str">
        <f t="shared" si="123"/>
        <v>อปฟ.</v>
      </c>
      <c r="AP482" s="67"/>
      <c r="AQ482" s="68">
        <f t="shared" ca="1" si="124"/>
        <v>10.693150684931506</v>
      </c>
      <c r="AR482" s="64"/>
      <c r="AS482" s="75"/>
      <c r="AT482" s="64"/>
      <c r="AY482" s="71"/>
      <c r="BC482" s="72"/>
      <c r="BD482" s="72"/>
      <c r="BE482" s="72"/>
      <c r="BL482" s="51"/>
      <c r="BM482" s="51"/>
      <c r="BY482" s="10"/>
      <c r="CB482" s="73"/>
      <c r="CC482" s="10"/>
      <c r="CE482" s="10"/>
      <c r="CF482" s="10"/>
      <c r="CK482" s="74" t="s">
        <v>1128</v>
      </c>
      <c r="CQ482" s="71"/>
    </row>
    <row r="483" spans="2:95" s="70" customFormat="1" ht="24" customHeight="1">
      <c r="B483" s="54">
        <v>477</v>
      </c>
      <c r="C483" s="55" t="s">
        <v>19</v>
      </c>
      <c r="D483" s="56" t="s">
        <v>1276</v>
      </c>
      <c r="E483" s="56" t="s">
        <v>1397</v>
      </c>
      <c r="F483" s="57" t="str">
        <f t="shared" si="113"/>
        <v>ECT - CT3000-00050</v>
      </c>
      <c r="G483" s="58" t="s">
        <v>1398</v>
      </c>
      <c r="H483" s="57" t="s">
        <v>1449</v>
      </c>
      <c r="I483" s="57" t="s">
        <v>279</v>
      </c>
      <c r="J483" s="57" t="s">
        <v>1400</v>
      </c>
      <c r="K483" s="59" t="s">
        <v>1281</v>
      </c>
      <c r="L483" s="60"/>
      <c r="M483" s="61"/>
      <c r="N483" s="62"/>
      <c r="O483" s="62"/>
      <c r="P483" s="63"/>
      <c r="Q483" s="64"/>
      <c r="R483" s="63"/>
      <c r="S483" s="62"/>
      <c r="T483" s="64">
        <v>37528</v>
      </c>
      <c r="U483" s="62"/>
      <c r="V483" s="66"/>
      <c r="W483" s="64">
        <v>37528</v>
      </c>
      <c r="X483" s="66" t="s">
        <v>14</v>
      </c>
      <c r="Y483" s="54" t="str">
        <f>IF($X483="","",VLOOKUP($X483,Variable!$AC$3:$AH$100,2,0))</f>
        <v>-</v>
      </c>
      <c r="Z483" s="54" t="str">
        <f>IF($X483="","",VLOOKUP($X483,Variable!$AC$3:$AH$100,3,0))</f>
        <v>-</v>
      </c>
      <c r="AA483" s="54" t="str">
        <f>IF($X483="","",VLOOKUP($X483,Variable!$AC$3:$AH$100,4,0))</f>
        <v>-</v>
      </c>
      <c r="AB483" s="54" t="str">
        <f>IF($X483="","",VLOOKUP($X483,Variable!$AC$3:$AH$100,5,0))</f>
        <v>-</v>
      </c>
      <c r="AC483" s="54" t="str">
        <f>IF($X483="","",VLOOKUP($X483,Variable!$AC$3:$AH$100,6,0))</f>
        <v>-</v>
      </c>
      <c r="AD483" s="109" t="s">
        <v>42</v>
      </c>
      <c r="AE483" s="54" t="str">
        <f t="shared" si="114"/>
        <v>กสป-ค.</v>
      </c>
      <c r="AF483" s="54" t="str">
        <f t="shared" si="115"/>
        <v>-</v>
      </c>
      <c r="AG483" s="54" t="str">
        <f t="shared" si="116"/>
        <v>กสป-ค.</v>
      </c>
      <c r="AH483" s="54" t="str">
        <f t="shared" si="117"/>
        <v>-</v>
      </c>
      <c r="AI483" s="54" t="str">
        <f t="shared" si="118"/>
        <v>อปฟ.</v>
      </c>
      <c r="AJ483" s="66" t="s">
        <v>42</v>
      </c>
      <c r="AK483" s="54" t="str">
        <f t="shared" si="119"/>
        <v>กสป-ค.</v>
      </c>
      <c r="AL483" s="54" t="str">
        <f t="shared" si="120"/>
        <v>-</v>
      </c>
      <c r="AM483" s="54" t="str">
        <f t="shared" si="121"/>
        <v>กสป-ค.</v>
      </c>
      <c r="AN483" s="54" t="str">
        <f t="shared" si="122"/>
        <v>-</v>
      </c>
      <c r="AO483" s="54" t="str">
        <f t="shared" si="123"/>
        <v>อปฟ.</v>
      </c>
      <c r="AP483" s="67"/>
      <c r="AQ483" s="68">
        <f t="shared" ca="1" si="124"/>
        <v>10.693150684931506</v>
      </c>
      <c r="AR483" s="64"/>
      <c r="AS483" s="75"/>
      <c r="AT483" s="64"/>
      <c r="AY483" s="71"/>
      <c r="BC483" s="72"/>
      <c r="BD483" s="72"/>
      <c r="BE483" s="72"/>
      <c r="BL483" s="51"/>
      <c r="BM483" s="51"/>
      <c r="BY483" s="10"/>
      <c r="CB483" s="73"/>
      <c r="CC483" s="10"/>
      <c r="CE483" s="10"/>
      <c r="CF483" s="10"/>
      <c r="CK483" s="74" t="s">
        <v>1116</v>
      </c>
      <c r="CQ483" s="71"/>
    </row>
    <row r="484" spans="2:95" s="70" customFormat="1" ht="24" customHeight="1">
      <c r="B484" s="54">
        <v>478</v>
      </c>
      <c r="C484" s="55" t="s">
        <v>19</v>
      </c>
      <c r="D484" s="56" t="s">
        <v>1276</v>
      </c>
      <c r="E484" s="56" t="s">
        <v>1397</v>
      </c>
      <c r="F484" s="57" t="str">
        <f t="shared" si="113"/>
        <v>ECT - CT3000-00051</v>
      </c>
      <c r="G484" s="58" t="s">
        <v>1398</v>
      </c>
      <c r="H484" s="57" t="s">
        <v>1450</v>
      </c>
      <c r="I484" s="57" t="s">
        <v>279</v>
      </c>
      <c r="J484" s="57" t="s">
        <v>1400</v>
      </c>
      <c r="K484" s="59" t="s">
        <v>1281</v>
      </c>
      <c r="L484" s="60"/>
      <c r="M484" s="61"/>
      <c r="N484" s="62"/>
      <c r="O484" s="62"/>
      <c r="P484" s="63"/>
      <c r="Q484" s="64"/>
      <c r="R484" s="63"/>
      <c r="S484" s="62"/>
      <c r="T484" s="64">
        <v>37528</v>
      </c>
      <c r="U484" s="62"/>
      <c r="V484" s="66"/>
      <c r="W484" s="64">
        <v>37528</v>
      </c>
      <c r="X484" s="66" t="s">
        <v>14</v>
      </c>
      <c r="Y484" s="54" t="str">
        <f>IF($X484="","",VLOOKUP($X484,Variable!$AC$3:$AH$100,2,0))</f>
        <v>-</v>
      </c>
      <c r="Z484" s="54" t="str">
        <f>IF($X484="","",VLOOKUP($X484,Variable!$AC$3:$AH$100,3,0))</f>
        <v>-</v>
      </c>
      <c r="AA484" s="54" t="str">
        <f>IF($X484="","",VLOOKUP($X484,Variable!$AC$3:$AH$100,4,0))</f>
        <v>-</v>
      </c>
      <c r="AB484" s="54" t="str">
        <f>IF($X484="","",VLOOKUP($X484,Variable!$AC$3:$AH$100,5,0))</f>
        <v>-</v>
      </c>
      <c r="AC484" s="54" t="str">
        <f>IF($X484="","",VLOOKUP($X484,Variable!$AC$3:$AH$100,6,0))</f>
        <v>-</v>
      </c>
      <c r="AD484" s="109" t="s">
        <v>42</v>
      </c>
      <c r="AE484" s="54" t="str">
        <f t="shared" si="114"/>
        <v>กสป-ค.</v>
      </c>
      <c r="AF484" s="54" t="str">
        <f t="shared" si="115"/>
        <v>-</v>
      </c>
      <c r="AG484" s="54" t="str">
        <f t="shared" si="116"/>
        <v>กสป-ค.</v>
      </c>
      <c r="AH484" s="54" t="str">
        <f t="shared" si="117"/>
        <v>-</v>
      </c>
      <c r="AI484" s="54" t="str">
        <f t="shared" si="118"/>
        <v>อปฟ.</v>
      </c>
      <c r="AJ484" s="66" t="s">
        <v>42</v>
      </c>
      <c r="AK484" s="54" t="str">
        <f t="shared" si="119"/>
        <v>กสป-ค.</v>
      </c>
      <c r="AL484" s="54" t="str">
        <f t="shared" si="120"/>
        <v>-</v>
      </c>
      <c r="AM484" s="54" t="str">
        <f t="shared" si="121"/>
        <v>กสป-ค.</v>
      </c>
      <c r="AN484" s="54" t="str">
        <f t="shared" si="122"/>
        <v>-</v>
      </c>
      <c r="AO484" s="54" t="str">
        <f t="shared" si="123"/>
        <v>อปฟ.</v>
      </c>
      <c r="AP484" s="67"/>
      <c r="AQ484" s="68">
        <f t="shared" ca="1" si="124"/>
        <v>10.693150684931506</v>
      </c>
      <c r="AR484" s="64"/>
      <c r="AS484" s="75"/>
      <c r="AT484" s="64"/>
      <c r="AY484" s="71"/>
      <c r="BC484" s="72"/>
      <c r="BD484" s="72"/>
      <c r="BE484" s="72"/>
      <c r="BL484" s="51"/>
      <c r="BM484" s="51"/>
      <c r="BY484" s="10"/>
      <c r="CB484" s="73"/>
      <c r="CC484" s="10"/>
      <c r="CE484" s="10"/>
      <c r="CF484" s="10"/>
      <c r="CK484" s="74" t="s">
        <v>1123</v>
      </c>
      <c r="CQ484" s="71"/>
    </row>
    <row r="485" spans="2:95" s="70" customFormat="1" ht="24" customHeight="1">
      <c r="B485" s="54">
        <v>479</v>
      </c>
      <c r="C485" s="55" t="s">
        <v>19</v>
      </c>
      <c r="D485" s="56" t="s">
        <v>1276</v>
      </c>
      <c r="E485" s="56" t="s">
        <v>1397</v>
      </c>
      <c r="F485" s="57" t="str">
        <f t="shared" si="113"/>
        <v>ECT - CT3000-00052</v>
      </c>
      <c r="G485" s="58" t="s">
        <v>1398</v>
      </c>
      <c r="H485" s="57" t="s">
        <v>1451</v>
      </c>
      <c r="I485" s="57" t="s">
        <v>279</v>
      </c>
      <c r="J485" s="57" t="s">
        <v>1400</v>
      </c>
      <c r="K485" s="59" t="s">
        <v>1281</v>
      </c>
      <c r="L485" s="60"/>
      <c r="M485" s="61"/>
      <c r="N485" s="62"/>
      <c r="O485" s="62"/>
      <c r="P485" s="63"/>
      <c r="Q485" s="64"/>
      <c r="R485" s="63"/>
      <c r="S485" s="62"/>
      <c r="T485" s="64">
        <v>37528</v>
      </c>
      <c r="U485" s="62"/>
      <c r="V485" s="66"/>
      <c r="W485" s="64">
        <v>37528</v>
      </c>
      <c r="X485" s="66" t="s">
        <v>14</v>
      </c>
      <c r="Y485" s="54" t="str">
        <f>IF($X485="","",VLOOKUP($X485,Variable!$AC$3:$AH$100,2,0))</f>
        <v>-</v>
      </c>
      <c r="Z485" s="54" t="str">
        <f>IF($X485="","",VLOOKUP($X485,Variable!$AC$3:$AH$100,3,0))</f>
        <v>-</v>
      </c>
      <c r="AA485" s="54" t="str">
        <f>IF($X485="","",VLOOKUP($X485,Variable!$AC$3:$AH$100,4,0))</f>
        <v>-</v>
      </c>
      <c r="AB485" s="54" t="str">
        <f>IF($X485="","",VLOOKUP($X485,Variable!$AC$3:$AH$100,5,0))</f>
        <v>-</v>
      </c>
      <c r="AC485" s="54" t="str">
        <f>IF($X485="","",VLOOKUP($X485,Variable!$AC$3:$AH$100,6,0))</f>
        <v>-</v>
      </c>
      <c r="AD485" s="109" t="s">
        <v>42</v>
      </c>
      <c r="AE485" s="54" t="str">
        <f t="shared" si="114"/>
        <v>กสป-ค.</v>
      </c>
      <c r="AF485" s="54" t="str">
        <f t="shared" si="115"/>
        <v>-</v>
      </c>
      <c r="AG485" s="54" t="str">
        <f t="shared" si="116"/>
        <v>กสป-ค.</v>
      </c>
      <c r="AH485" s="54" t="str">
        <f t="shared" si="117"/>
        <v>-</v>
      </c>
      <c r="AI485" s="54" t="str">
        <f t="shared" si="118"/>
        <v>อปฟ.</v>
      </c>
      <c r="AJ485" s="66" t="s">
        <v>42</v>
      </c>
      <c r="AK485" s="54" t="str">
        <f t="shared" si="119"/>
        <v>กสป-ค.</v>
      </c>
      <c r="AL485" s="54" t="str">
        <f t="shared" si="120"/>
        <v>-</v>
      </c>
      <c r="AM485" s="54" t="str">
        <f t="shared" si="121"/>
        <v>กสป-ค.</v>
      </c>
      <c r="AN485" s="54" t="str">
        <f t="shared" si="122"/>
        <v>-</v>
      </c>
      <c r="AO485" s="54" t="str">
        <f t="shared" si="123"/>
        <v>อปฟ.</v>
      </c>
      <c r="AP485" s="67"/>
      <c r="AQ485" s="68">
        <f t="shared" ca="1" si="124"/>
        <v>10.693150684931506</v>
      </c>
      <c r="AR485" s="64"/>
      <c r="AS485" s="75"/>
      <c r="AT485" s="64"/>
      <c r="AY485" s="71"/>
      <c r="BC485" s="72"/>
      <c r="BD485" s="72"/>
      <c r="BE485" s="72"/>
      <c r="BL485" s="51"/>
      <c r="BM485" s="51"/>
      <c r="BY485" s="10"/>
      <c r="CB485" s="73"/>
      <c r="CC485" s="10"/>
      <c r="CE485" s="10"/>
      <c r="CF485" s="10"/>
      <c r="CK485" s="10" t="s">
        <v>1134</v>
      </c>
      <c r="CQ485" s="71"/>
    </row>
    <row r="486" spans="2:95" s="70" customFormat="1" ht="24" customHeight="1">
      <c r="B486" s="54">
        <v>480</v>
      </c>
      <c r="C486" s="55" t="s">
        <v>19</v>
      </c>
      <c r="D486" s="56" t="s">
        <v>1276</v>
      </c>
      <c r="E486" s="56" t="s">
        <v>1397</v>
      </c>
      <c r="F486" s="57" t="str">
        <f t="shared" si="113"/>
        <v>ECT - CT3000-00053</v>
      </c>
      <c r="G486" s="58" t="s">
        <v>1398</v>
      </c>
      <c r="H486" s="57" t="s">
        <v>1452</v>
      </c>
      <c r="I486" s="57" t="s">
        <v>279</v>
      </c>
      <c r="J486" s="57" t="s">
        <v>1400</v>
      </c>
      <c r="K486" s="59" t="s">
        <v>1281</v>
      </c>
      <c r="L486" s="60"/>
      <c r="M486" s="61"/>
      <c r="N486" s="62"/>
      <c r="O486" s="62"/>
      <c r="P486" s="63"/>
      <c r="Q486" s="64"/>
      <c r="R486" s="63"/>
      <c r="S486" s="62"/>
      <c r="T486" s="64">
        <v>37528</v>
      </c>
      <c r="U486" s="62"/>
      <c r="V486" s="66"/>
      <c r="W486" s="64">
        <v>37528</v>
      </c>
      <c r="X486" s="66" t="s">
        <v>14</v>
      </c>
      <c r="Y486" s="54" t="str">
        <f>IF($X486="","",VLOOKUP($X486,Variable!$AC$3:$AH$100,2,0))</f>
        <v>-</v>
      </c>
      <c r="Z486" s="54" t="str">
        <f>IF($X486="","",VLOOKUP($X486,Variable!$AC$3:$AH$100,3,0))</f>
        <v>-</v>
      </c>
      <c r="AA486" s="54" t="str">
        <f>IF($X486="","",VLOOKUP($X486,Variable!$AC$3:$AH$100,4,0))</f>
        <v>-</v>
      </c>
      <c r="AB486" s="54" t="str">
        <f>IF($X486="","",VLOOKUP($X486,Variable!$AC$3:$AH$100,5,0))</f>
        <v>-</v>
      </c>
      <c r="AC486" s="54" t="str">
        <f>IF($X486="","",VLOOKUP($X486,Variable!$AC$3:$AH$100,6,0))</f>
        <v>-</v>
      </c>
      <c r="AD486" s="109" t="s">
        <v>42</v>
      </c>
      <c r="AE486" s="54" t="str">
        <f t="shared" si="114"/>
        <v>กสป-ค.</v>
      </c>
      <c r="AF486" s="54" t="str">
        <f t="shared" si="115"/>
        <v>-</v>
      </c>
      <c r="AG486" s="54" t="str">
        <f t="shared" si="116"/>
        <v>กสป-ค.</v>
      </c>
      <c r="AH486" s="54" t="str">
        <f t="shared" si="117"/>
        <v>-</v>
      </c>
      <c r="AI486" s="54" t="str">
        <f t="shared" si="118"/>
        <v>อปฟ.</v>
      </c>
      <c r="AJ486" s="66" t="s">
        <v>42</v>
      </c>
      <c r="AK486" s="54" t="str">
        <f t="shared" si="119"/>
        <v>กสป-ค.</v>
      </c>
      <c r="AL486" s="54" t="str">
        <f t="shared" si="120"/>
        <v>-</v>
      </c>
      <c r="AM486" s="54" t="str">
        <f t="shared" si="121"/>
        <v>กสป-ค.</v>
      </c>
      <c r="AN486" s="54" t="str">
        <f t="shared" si="122"/>
        <v>-</v>
      </c>
      <c r="AO486" s="54" t="str">
        <f t="shared" si="123"/>
        <v>อปฟ.</v>
      </c>
      <c r="AP486" s="67"/>
      <c r="AQ486" s="68">
        <f t="shared" ca="1" si="124"/>
        <v>10.693150684931506</v>
      </c>
      <c r="AR486" s="64"/>
      <c r="AS486" s="75"/>
      <c r="AT486" s="64"/>
      <c r="AY486" s="71"/>
      <c r="BC486" s="72"/>
      <c r="BD486" s="72"/>
      <c r="BE486" s="72"/>
      <c r="BL486" s="51"/>
      <c r="BM486" s="51"/>
      <c r="BY486" s="10"/>
      <c r="CB486" s="73"/>
      <c r="CC486" s="10"/>
      <c r="CE486" s="10"/>
      <c r="CF486" s="10"/>
      <c r="CK486" s="74" t="s">
        <v>1136</v>
      </c>
      <c r="CQ486" s="71"/>
    </row>
    <row r="487" spans="2:95" s="70" customFormat="1" ht="24" customHeight="1">
      <c r="B487" s="54">
        <v>481</v>
      </c>
      <c r="C487" s="55" t="s">
        <v>19</v>
      </c>
      <c r="D487" s="56" t="s">
        <v>1276</v>
      </c>
      <c r="E487" s="56" t="s">
        <v>1397</v>
      </c>
      <c r="F487" s="57" t="str">
        <f t="shared" si="113"/>
        <v>ECT - CT3000-00054</v>
      </c>
      <c r="G487" s="58" t="s">
        <v>1398</v>
      </c>
      <c r="H487" s="57" t="s">
        <v>1453</v>
      </c>
      <c r="I487" s="57" t="s">
        <v>279</v>
      </c>
      <c r="J487" s="57" t="s">
        <v>1400</v>
      </c>
      <c r="K487" s="59" t="s">
        <v>1281</v>
      </c>
      <c r="L487" s="60"/>
      <c r="M487" s="61"/>
      <c r="N487" s="62"/>
      <c r="O487" s="62"/>
      <c r="P487" s="63"/>
      <c r="Q487" s="64"/>
      <c r="R487" s="63"/>
      <c r="S487" s="62"/>
      <c r="T487" s="64">
        <v>37528</v>
      </c>
      <c r="U487" s="62"/>
      <c r="V487" s="66"/>
      <c r="W487" s="64">
        <v>37528</v>
      </c>
      <c r="X487" s="66" t="s">
        <v>14</v>
      </c>
      <c r="Y487" s="54" t="str">
        <f>IF($X487="","",VLOOKUP($X487,Variable!$AC$3:$AH$100,2,0))</f>
        <v>-</v>
      </c>
      <c r="Z487" s="54" t="str">
        <f>IF($X487="","",VLOOKUP($X487,Variable!$AC$3:$AH$100,3,0))</f>
        <v>-</v>
      </c>
      <c r="AA487" s="54" t="str">
        <f>IF($X487="","",VLOOKUP($X487,Variable!$AC$3:$AH$100,4,0))</f>
        <v>-</v>
      </c>
      <c r="AB487" s="54" t="str">
        <f>IF($X487="","",VLOOKUP($X487,Variable!$AC$3:$AH$100,5,0))</f>
        <v>-</v>
      </c>
      <c r="AC487" s="54" t="str">
        <f>IF($X487="","",VLOOKUP($X487,Variable!$AC$3:$AH$100,6,0))</f>
        <v>-</v>
      </c>
      <c r="AD487" s="109" t="s">
        <v>42</v>
      </c>
      <c r="AE487" s="54" t="str">
        <f t="shared" si="114"/>
        <v>กสป-ค.</v>
      </c>
      <c r="AF487" s="54" t="str">
        <f t="shared" si="115"/>
        <v>-</v>
      </c>
      <c r="AG487" s="54" t="str">
        <f t="shared" si="116"/>
        <v>กสป-ค.</v>
      </c>
      <c r="AH487" s="54" t="str">
        <f t="shared" si="117"/>
        <v>-</v>
      </c>
      <c r="AI487" s="54" t="str">
        <f t="shared" si="118"/>
        <v>อปฟ.</v>
      </c>
      <c r="AJ487" s="66" t="s">
        <v>42</v>
      </c>
      <c r="AK487" s="54" t="str">
        <f t="shared" si="119"/>
        <v>กสป-ค.</v>
      </c>
      <c r="AL487" s="54" t="str">
        <f t="shared" si="120"/>
        <v>-</v>
      </c>
      <c r="AM487" s="54" t="str">
        <f t="shared" si="121"/>
        <v>กสป-ค.</v>
      </c>
      <c r="AN487" s="54" t="str">
        <f t="shared" si="122"/>
        <v>-</v>
      </c>
      <c r="AO487" s="54" t="str">
        <f t="shared" si="123"/>
        <v>อปฟ.</v>
      </c>
      <c r="AP487" s="67"/>
      <c r="AQ487" s="68">
        <f t="shared" ca="1" si="124"/>
        <v>10.693150684931506</v>
      </c>
      <c r="AR487" s="64"/>
      <c r="AS487" s="75"/>
      <c r="AT487" s="64"/>
      <c r="AY487" s="71"/>
      <c r="BC487" s="72"/>
      <c r="BD487" s="72"/>
      <c r="BE487" s="72"/>
      <c r="BL487" s="51"/>
      <c r="BM487" s="51"/>
      <c r="BY487" s="10"/>
      <c r="CB487" s="73"/>
      <c r="CC487" s="10"/>
      <c r="CE487" s="10"/>
      <c r="CF487" s="10"/>
      <c r="CK487" s="74" t="s">
        <v>1121</v>
      </c>
      <c r="CQ487" s="71"/>
    </row>
    <row r="488" spans="2:95" s="70" customFormat="1" ht="24" customHeight="1">
      <c r="B488" s="54">
        <v>482</v>
      </c>
      <c r="C488" s="55" t="s">
        <v>19</v>
      </c>
      <c r="D488" s="56" t="s">
        <v>1276</v>
      </c>
      <c r="E488" s="56" t="s">
        <v>1397</v>
      </c>
      <c r="F488" s="57" t="str">
        <f t="shared" si="113"/>
        <v>ECT - CT3000-00055</v>
      </c>
      <c r="G488" s="58" t="s">
        <v>1398</v>
      </c>
      <c r="H488" s="57" t="s">
        <v>1454</v>
      </c>
      <c r="I488" s="57" t="s">
        <v>279</v>
      </c>
      <c r="J488" s="57" t="s">
        <v>1400</v>
      </c>
      <c r="K488" s="59" t="s">
        <v>1281</v>
      </c>
      <c r="L488" s="60"/>
      <c r="M488" s="61"/>
      <c r="N488" s="62"/>
      <c r="O488" s="62"/>
      <c r="P488" s="63"/>
      <c r="Q488" s="64"/>
      <c r="R488" s="63"/>
      <c r="S488" s="62"/>
      <c r="T488" s="64">
        <v>37528</v>
      </c>
      <c r="U488" s="62"/>
      <c r="V488" s="66"/>
      <c r="W488" s="64">
        <v>37528</v>
      </c>
      <c r="X488" s="66" t="s">
        <v>14</v>
      </c>
      <c r="Y488" s="54" t="str">
        <f>IF($X488="","",VLOOKUP($X488,Variable!$AC$3:$AH$100,2,0))</f>
        <v>-</v>
      </c>
      <c r="Z488" s="54" t="str">
        <f>IF($X488="","",VLOOKUP($X488,Variable!$AC$3:$AH$100,3,0))</f>
        <v>-</v>
      </c>
      <c r="AA488" s="54" t="str">
        <f>IF($X488="","",VLOOKUP($X488,Variable!$AC$3:$AH$100,4,0))</f>
        <v>-</v>
      </c>
      <c r="AB488" s="54" t="str">
        <f>IF($X488="","",VLOOKUP($X488,Variable!$AC$3:$AH$100,5,0))</f>
        <v>-</v>
      </c>
      <c r="AC488" s="54" t="str">
        <f>IF($X488="","",VLOOKUP($X488,Variable!$AC$3:$AH$100,6,0))</f>
        <v>-</v>
      </c>
      <c r="AD488" s="109" t="s">
        <v>42</v>
      </c>
      <c r="AE488" s="54" t="str">
        <f t="shared" si="114"/>
        <v>กสป-ค.</v>
      </c>
      <c r="AF488" s="54" t="str">
        <f t="shared" si="115"/>
        <v>-</v>
      </c>
      <c r="AG488" s="54" t="str">
        <f t="shared" si="116"/>
        <v>กสป-ค.</v>
      </c>
      <c r="AH488" s="54" t="str">
        <f t="shared" si="117"/>
        <v>-</v>
      </c>
      <c r="AI488" s="54" t="str">
        <f t="shared" si="118"/>
        <v>อปฟ.</v>
      </c>
      <c r="AJ488" s="66" t="s">
        <v>42</v>
      </c>
      <c r="AK488" s="54" t="str">
        <f t="shared" si="119"/>
        <v>กสป-ค.</v>
      </c>
      <c r="AL488" s="54" t="str">
        <f t="shared" si="120"/>
        <v>-</v>
      </c>
      <c r="AM488" s="54" t="str">
        <f t="shared" si="121"/>
        <v>กสป-ค.</v>
      </c>
      <c r="AN488" s="54" t="str">
        <f t="shared" si="122"/>
        <v>-</v>
      </c>
      <c r="AO488" s="54" t="str">
        <f t="shared" si="123"/>
        <v>อปฟ.</v>
      </c>
      <c r="AP488" s="67"/>
      <c r="AQ488" s="68">
        <f t="shared" ca="1" si="124"/>
        <v>10.693150684931506</v>
      </c>
      <c r="AR488" s="64"/>
      <c r="AS488" s="75"/>
      <c r="AT488" s="64"/>
      <c r="AY488" s="71"/>
      <c r="BC488" s="72"/>
      <c r="BD488" s="72"/>
      <c r="BE488" s="72"/>
      <c r="BL488" s="51"/>
      <c r="BM488" s="51"/>
      <c r="BY488" s="10"/>
      <c r="CB488" s="73"/>
      <c r="CC488" s="10"/>
      <c r="CE488" s="10"/>
      <c r="CF488" s="10"/>
      <c r="CK488" s="74" t="s">
        <v>1114</v>
      </c>
      <c r="CQ488" s="71"/>
    </row>
    <row r="489" spans="2:95" s="70" customFormat="1" ht="24" customHeight="1">
      <c r="B489" s="54">
        <v>483</v>
      </c>
      <c r="C489" s="55" t="s">
        <v>19</v>
      </c>
      <c r="D489" s="56" t="s">
        <v>1276</v>
      </c>
      <c r="E489" s="56" t="s">
        <v>1397</v>
      </c>
      <c r="F489" s="57" t="str">
        <f t="shared" si="113"/>
        <v>ECT - CT3000-00056</v>
      </c>
      <c r="G489" s="58" t="s">
        <v>1398</v>
      </c>
      <c r="H489" s="57" t="s">
        <v>1455</v>
      </c>
      <c r="I489" s="57" t="s">
        <v>279</v>
      </c>
      <c r="J489" s="57" t="s">
        <v>1400</v>
      </c>
      <c r="K489" s="59" t="s">
        <v>1281</v>
      </c>
      <c r="L489" s="60"/>
      <c r="M489" s="61"/>
      <c r="N489" s="62"/>
      <c r="O489" s="62"/>
      <c r="P489" s="63"/>
      <c r="Q489" s="64"/>
      <c r="R489" s="63"/>
      <c r="S489" s="62"/>
      <c r="T489" s="64">
        <v>37528</v>
      </c>
      <c r="U489" s="62"/>
      <c r="V489" s="66"/>
      <c r="W489" s="64">
        <v>37528</v>
      </c>
      <c r="X489" s="66" t="s">
        <v>14</v>
      </c>
      <c r="Y489" s="54" t="str">
        <f>IF($X489="","",VLOOKUP($X489,Variable!$AC$3:$AH$100,2,0))</f>
        <v>-</v>
      </c>
      <c r="Z489" s="54" t="str">
        <f>IF($X489="","",VLOOKUP($X489,Variable!$AC$3:$AH$100,3,0))</f>
        <v>-</v>
      </c>
      <c r="AA489" s="54" t="str">
        <f>IF($X489="","",VLOOKUP($X489,Variable!$AC$3:$AH$100,4,0))</f>
        <v>-</v>
      </c>
      <c r="AB489" s="54" t="str">
        <f>IF($X489="","",VLOOKUP($X489,Variable!$AC$3:$AH$100,5,0))</f>
        <v>-</v>
      </c>
      <c r="AC489" s="54" t="str">
        <f>IF($X489="","",VLOOKUP($X489,Variable!$AC$3:$AH$100,6,0))</f>
        <v>-</v>
      </c>
      <c r="AD489" s="109" t="s">
        <v>42</v>
      </c>
      <c r="AE489" s="54" t="str">
        <f t="shared" si="114"/>
        <v>กสป-ค.</v>
      </c>
      <c r="AF489" s="54" t="str">
        <f t="shared" si="115"/>
        <v>-</v>
      </c>
      <c r="AG489" s="54" t="str">
        <f t="shared" si="116"/>
        <v>กสป-ค.</v>
      </c>
      <c r="AH489" s="54" t="str">
        <f t="shared" si="117"/>
        <v>-</v>
      </c>
      <c r="AI489" s="54" t="str">
        <f t="shared" si="118"/>
        <v>อปฟ.</v>
      </c>
      <c r="AJ489" s="66" t="s">
        <v>42</v>
      </c>
      <c r="AK489" s="54" t="str">
        <f t="shared" si="119"/>
        <v>กสป-ค.</v>
      </c>
      <c r="AL489" s="54" t="str">
        <f t="shared" si="120"/>
        <v>-</v>
      </c>
      <c r="AM489" s="54" t="str">
        <f t="shared" si="121"/>
        <v>กสป-ค.</v>
      </c>
      <c r="AN489" s="54" t="str">
        <f t="shared" si="122"/>
        <v>-</v>
      </c>
      <c r="AO489" s="54" t="str">
        <f t="shared" si="123"/>
        <v>อปฟ.</v>
      </c>
      <c r="AP489" s="67"/>
      <c r="AQ489" s="68">
        <f t="shared" ca="1" si="124"/>
        <v>10.693150684931506</v>
      </c>
      <c r="AR489" s="64"/>
      <c r="AS489" s="75"/>
      <c r="AT489" s="64"/>
      <c r="AY489" s="71"/>
      <c r="BC489" s="72"/>
      <c r="BD489" s="72"/>
      <c r="BE489" s="72"/>
      <c r="BL489" s="51"/>
      <c r="BM489" s="51"/>
      <c r="BY489" s="10"/>
      <c r="CB489" s="73"/>
      <c r="CC489" s="10"/>
      <c r="CE489" s="10"/>
      <c r="CF489" s="10"/>
      <c r="CK489" s="74" t="s">
        <v>1130</v>
      </c>
      <c r="CQ489" s="71"/>
    </row>
    <row r="490" spans="2:95" s="70" customFormat="1" ht="24" customHeight="1">
      <c r="B490" s="54">
        <v>484</v>
      </c>
      <c r="C490" s="55" t="s">
        <v>19</v>
      </c>
      <c r="D490" s="56" t="s">
        <v>1276</v>
      </c>
      <c r="E490" s="56" t="s">
        <v>1397</v>
      </c>
      <c r="F490" s="57" t="str">
        <f t="shared" si="113"/>
        <v>ECT - CT3000-00057</v>
      </c>
      <c r="G490" s="58" t="s">
        <v>1398</v>
      </c>
      <c r="H490" s="57" t="s">
        <v>1456</v>
      </c>
      <c r="I490" s="57" t="s">
        <v>279</v>
      </c>
      <c r="J490" s="57" t="s">
        <v>1400</v>
      </c>
      <c r="K490" s="59" t="s">
        <v>1281</v>
      </c>
      <c r="L490" s="60"/>
      <c r="M490" s="61"/>
      <c r="N490" s="62"/>
      <c r="O490" s="62"/>
      <c r="P490" s="63"/>
      <c r="Q490" s="64"/>
      <c r="R490" s="63"/>
      <c r="S490" s="62"/>
      <c r="T490" s="64">
        <v>37528</v>
      </c>
      <c r="U490" s="62"/>
      <c r="V490" s="66"/>
      <c r="W490" s="64">
        <v>37528</v>
      </c>
      <c r="X490" s="66" t="s">
        <v>14</v>
      </c>
      <c r="Y490" s="54" t="str">
        <f>IF($X490="","",VLOOKUP($X490,Variable!$AC$3:$AH$100,2,0))</f>
        <v>-</v>
      </c>
      <c r="Z490" s="54" t="str">
        <f>IF($X490="","",VLOOKUP($X490,Variable!$AC$3:$AH$100,3,0))</f>
        <v>-</v>
      </c>
      <c r="AA490" s="54" t="str">
        <f>IF($X490="","",VLOOKUP($X490,Variable!$AC$3:$AH$100,4,0))</f>
        <v>-</v>
      </c>
      <c r="AB490" s="54" t="str">
        <f>IF($X490="","",VLOOKUP($X490,Variable!$AC$3:$AH$100,5,0))</f>
        <v>-</v>
      </c>
      <c r="AC490" s="54" t="str">
        <f>IF($X490="","",VLOOKUP($X490,Variable!$AC$3:$AH$100,6,0))</f>
        <v>-</v>
      </c>
      <c r="AD490" s="109" t="s">
        <v>42</v>
      </c>
      <c r="AE490" s="54" t="str">
        <f t="shared" si="114"/>
        <v>กสป-ค.</v>
      </c>
      <c r="AF490" s="54" t="str">
        <f t="shared" si="115"/>
        <v>-</v>
      </c>
      <c r="AG490" s="54" t="str">
        <f t="shared" si="116"/>
        <v>กสป-ค.</v>
      </c>
      <c r="AH490" s="54" t="str">
        <f t="shared" si="117"/>
        <v>-</v>
      </c>
      <c r="AI490" s="54" t="str">
        <f t="shared" si="118"/>
        <v>อปฟ.</v>
      </c>
      <c r="AJ490" s="66" t="s">
        <v>42</v>
      </c>
      <c r="AK490" s="54" t="str">
        <f t="shared" si="119"/>
        <v>กสป-ค.</v>
      </c>
      <c r="AL490" s="54" t="str">
        <f t="shared" si="120"/>
        <v>-</v>
      </c>
      <c r="AM490" s="54" t="str">
        <f t="shared" si="121"/>
        <v>กสป-ค.</v>
      </c>
      <c r="AN490" s="54" t="str">
        <f t="shared" si="122"/>
        <v>-</v>
      </c>
      <c r="AO490" s="54" t="str">
        <f t="shared" si="123"/>
        <v>อปฟ.</v>
      </c>
      <c r="AP490" s="67"/>
      <c r="AQ490" s="68">
        <f t="shared" ca="1" si="124"/>
        <v>10.693150684931506</v>
      </c>
      <c r="AR490" s="64"/>
      <c r="AS490" s="75"/>
      <c r="AT490" s="64"/>
      <c r="AY490" s="71"/>
      <c r="BC490" s="72"/>
      <c r="BD490" s="72"/>
      <c r="BE490" s="72"/>
      <c r="BL490" s="51"/>
      <c r="BM490" s="51"/>
      <c r="BY490" s="10"/>
      <c r="CB490" s="73"/>
      <c r="CC490" s="10"/>
      <c r="CE490" s="10"/>
      <c r="CF490" s="10"/>
      <c r="CK490" s="74" t="s">
        <v>1126</v>
      </c>
      <c r="CQ490" s="71"/>
    </row>
    <row r="491" spans="2:95" s="70" customFormat="1" ht="24" customHeight="1">
      <c r="B491" s="54">
        <v>485</v>
      </c>
      <c r="C491" s="55" t="s">
        <v>19</v>
      </c>
      <c r="D491" s="56" t="s">
        <v>420</v>
      </c>
      <c r="E491" s="56" t="s">
        <v>1457</v>
      </c>
      <c r="F491" s="57" t="s">
        <v>1458</v>
      </c>
      <c r="G491" s="58" t="s">
        <v>1459</v>
      </c>
      <c r="H491" s="57" t="s">
        <v>1458</v>
      </c>
      <c r="I491" s="57" t="s">
        <v>1460</v>
      </c>
      <c r="J491" s="57" t="s">
        <v>14</v>
      </c>
      <c r="K491" s="59" t="s">
        <v>1461</v>
      </c>
      <c r="L491" s="60"/>
      <c r="M491" s="61"/>
      <c r="N491" s="62"/>
      <c r="O491" s="62"/>
      <c r="P491" s="63"/>
      <c r="Q491" s="64"/>
      <c r="R491" s="63"/>
      <c r="S491" s="62"/>
      <c r="T491" s="64">
        <v>37528</v>
      </c>
      <c r="U491" s="62"/>
      <c r="V491" s="66"/>
      <c r="W491" s="64">
        <v>37528</v>
      </c>
      <c r="X491" s="66" t="s">
        <v>14</v>
      </c>
      <c r="Y491" s="54" t="str">
        <f>IF($X491="","",VLOOKUP($X491,Variable!$AC$3:$AH$100,2,0))</f>
        <v>-</v>
      </c>
      <c r="Z491" s="54" t="str">
        <f>IF($X491="","",VLOOKUP($X491,Variable!$AC$3:$AH$100,3,0))</f>
        <v>-</v>
      </c>
      <c r="AA491" s="54" t="str">
        <f>IF($X491="","",VLOOKUP($X491,Variable!$AC$3:$AH$100,4,0))</f>
        <v>-</v>
      </c>
      <c r="AB491" s="54" t="str">
        <f>IF($X491="","",VLOOKUP($X491,Variable!$AC$3:$AH$100,5,0))</f>
        <v>-</v>
      </c>
      <c r="AC491" s="54" t="str">
        <f>IF($X491="","",VLOOKUP($X491,Variable!$AC$3:$AH$100,6,0))</f>
        <v>-</v>
      </c>
      <c r="AD491" s="109" t="s">
        <v>42</v>
      </c>
      <c r="AE491" s="54" t="str">
        <f t="shared" si="114"/>
        <v>กสป-ค.</v>
      </c>
      <c r="AF491" s="54" t="str">
        <f t="shared" si="115"/>
        <v>-</v>
      </c>
      <c r="AG491" s="54" t="str">
        <f t="shared" si="116"/>
        <v>กสป-ค.</v>
      </c>
      <c r="AH491" s="54" t="str">
        <f t="shared" si="117"/>
        <v>-</v>
      </c>
      <c r="AI491" s="54" t="str">
        <f t="shared" si="118"/>
        <v>อปฟ.</v>
      </c>
      <c r="AJ491" s="66" t="s">
        <v>42</v>
      </c>
      <c r="AK491" s="54" t="str">
        <f t="shared" si="119"/>
        <v>กสป-ค.</v>
      </c>
      <c r="AL491" s="54" t="str">
        <f t="shared" si="120"/>
        <v>-</v>
      </c>
      <c r="AM491" s="54" t="str">
        <f t="shared" si="121"/>
        <v>กสป-ค.</v>
      </c>
      <c r="AN491" s="54" t="str">
        <f t="shared" si="122"/>
        <v>-</v>
      </c>
      <c r="AO491" s="54" t="str">
        <f t="shared" si="123"/>
        <v>อปฟ.</v>
      </c>
      <c r="AP491" s="67"/>
      <c r="AQ491" s="68">
        <f t="shared" ca="1" si="124"/>
        <v>10.693150684931506</v>
      </c>
      <c r="AR491" s="64"/>
      <c r="AS491" s="75"/>
      <c r="AT491" s="64"/>
      <c r="AY491" s="71"/>
      <c r="BC491" s="72"/>
      <c r="BD491" s="72"/>
      <c r="BE491" s="72"/>
      <c r="BL491" s="51"/>
      <c r="BM491" s="51"/>
      <c r="BY491" s="10"/>
      <c r="CB491" s="73"/>
      <c r="CC491" s="10"/>
      <c r="CE491" s="10"/>
      <c r="CF491" s="10"/>
      <c r="CK491" s="74" t="s">
        <v>1132</v>
      </c>
      <c r="CQ491" s="71"/>
    </row>
    <row r="492" spans="2:95" s="70" customFormat="1" ht="24" customHeight="1">
      <c r="B492" s="54">
        <v>486</v>
      </c>
      <c r="C492" s="55" t="s">
        <v>19</v>
      </c>
      <c r="D492" s="56" t="s">
        <v>420</v>
      </c>
      <c r="E492" s="56" t="s">
        <v>1457</v>
      </c>
      <c r="F492" s="57" t="s">
        <v>1462</v>
      </c>
      <c r="G492" s="58" t="s">
        <v>1459</v>
      </c>
      <c r="H492" s="57" t="s">
        <v>1462</v>
      </c>
      <c r="I492" s="57" t="s">
        <v>1460</v>
      </c>
      <c r="J492" s="57" t="s">
        <v>14</v>
      </c>
      <c r="K492" s="59" t="s">
        <v>1461</v>
      </c>
      <c r="L492" s="60"/>
      <c r="M492" s="61"/>
      <c r="N492" s="62"/>
      <c r="O492" s="62"/>
      <c r="P492" s="63"/>
      <c r="Q492" s="64"/>
      <c r="R492" s="63"/>
      <c r="S492" s="62"/>
      <c r="T492" s="64">
        <v>37528</v>
      </c>
      <c r="U492" s="62"/>
      <c r="V492" s="66"/>
      <c r="W492" s="64">
        <v>37528</v>
      </c>
      <c r="X492" s="66" t="s">
        <v>14</v>
      </c>
      <c r="Y492" s="54" t="str">
        <f>IF($X492="","",VLOOKUP($X492,Variable!$AC$3:$AH$100,2,0))</f>
        <v>-</v>
      </c>
      <c r="Z492" s="54" t="str">
        <f>IF($X492="","",VLOOKUP($X492,Variable!$AC$3:$AH$100,3,0))</f>
        <v>-</v>
      </c>
      <c r="AA492" s="54" t="str">
        <f>IF($X492="","",VLOOKUP($X492,Variable!$AC$3:$AH$100,4,0))</f>
        <v>-</v>
      </c>
      <c r="AB492" s="54" t="str">
        <f>IF($X492="","",VLOOKUP($X492,Variable!$AC$3:$AH$100,5,0))</f>
        <v>-</v>
      </c>
      <c r="AC492" s="54" t="str">
        <f>IF($X492="","",VLOOKUP($X492,Variable!$AC$3:$AH$100,6,0))</f>
        <v>-</v>
      </c>
      <c r="AD492" s="109" t="s">
        <v>42</v>
      </c>
      <c r="AE492" s="54" t="str">
        <f t="shared" si="114"/>
        <v>กสป-ค.</v>
      </c>
      <c r="AF492" s="54" t="str">
        <f t="shared" si="115"/>
        <v>-</v>
      </c>
      <c r="AG492" s="54" t="str">
        <f t="shared" si="116"/>
        <v>กสป-ค.</v>
      </c>
      <c r="AH492" s="54" t="str">
        <f t="shared" si="117"/>
        <v>-</v>
      </c>
      <c r="AI492" s="54" t="str">
        <f t="shared" si="118"/>
        <v>อปฟ.</v>
      </c>
      <c r="AJ492" s="66" t="s">
        <v>42</v>
      </c>
      <c r="AK492" s="54" t="str">
        <f t="shared" si="119"/>
        <v>กสป-ค.</v>
      </c>
      <c r="AL492" s="54" t="str">
        <f t="shared" si="120"/>
        <v>-</v>
      </c>
      <c r="AM492" s="54" t="str">
        <f t="shared" si="121"/>
        <v>กสป-ค.</v>
      </c>
      <c r="AN492" s="54" t="str">
        <f t="shared" si="122"/>
        <v>-</v>
      </c>
      <c r="AO492" s="54" t="str">
        <f t="shared" si="123"/>
        <v>อปฟ.</v>
      </c>
      <c r="AP492" s="67"/>
      <c r="AQ492" s="68">
        <f t="shared" ca="1" si="124"/>
        <v>10.693150684931506</v>
      </c>
      <c r="AR492" s="64"/>
      <c r="AS492" s="75"/>
      <c r="AT492" s="64"/>
      <c r="AY492" s="71"/>
      <c r="BC492" s="72"/>
      <c r="BD492" s="72"/>
      <c r="BE492" s="72"/>
      <c r="BL492" s="51"/>
      <c r="BM492" s="51"/>
      <c r="BY492" s="10"/>
      <c r="CB492" s="73"/>
      <c r="CC492" s="10"/>
      <c r="CE492" s="10"/>
      <c r="CF492" s="10"/>
      <c r="CK492" s="74" t="s">
        <v>1122</v>
      </c>
      <c r="CQ492" s="71"/>
    </row>
    <row r="493" spans="2:95" s="70" customFormat="1" ht="24" customHeight="1">
      <c r="B493" s="54">
        <v>487</v>
      </c>
      <c r="C493" s="55" t="s">
        <v>19</v>
      </c>
      <c r="D493" s="56" t="s">
        <v>420</v>
      </c>
      <c r="E493" s="56" t="s">
        <v>1457</v>
      </c>
      <c r="F493" s="57" t="s">
        <v>1463</v>
      </c>
      <c r="G493" s="58" t="s">
        <v>1459</v>
      </c>
      <c r="H493" s="57" t="s">
        <v>1463</v>
      </c>
      <c r="I493" s="57" t="s">
        <v>1460</v>
      </c>
      <c r="J493" s="57" t="s">
        <v>14</v>
      </c>
      <c r="K493" s="59" t="s">
        <v>1461</v>
      </c>
      <c r="L493" s="60"/>
      <c r="M493" s="61"/>
      <c r="N493" s="62"/>
      <c r="O493" s="62"/>
      <c r="P493" s="63"/>
      <c r="Q493" s="64"/>
      <c r="R493" s="63"/>
      <c r="S493" s="62"/>
      <c r="T493" s="64">
        <v>37528</v>
      </c>
      <c r="U493" s="62"/>
      <c r="V493" s="66"/>
      <c r="W493" s="64">
        <v>37528</v>
      </c>
      <c r="X493" s="66" t="s">
        <v>14</v>
      </c>
      <c r="Y493" s="54" t="str">
        <f>IF($X493="","",VLOOKUP($X493,Variable!$AC$3:$AH$100,2,0))</f>
        <v>-</v>
      </c>
      <c r="Z493" s="54" t="str">
        <f>IF($X493="","",VLOOKUP($X493,Variable!$AC$3:$AH$100,3,0))</f>
        <v>-</v>
      </c>
      <c r="AA493" s="54" t="str">
        <f>IF($X493="","",VLOOKUP($X493,Variable!$AC$3:$AH$100,4,0))</f>
        <v>-</v>
      </c>
      <c r="AB493" s="54" t="str">
        <f>IF($X493="","",VLOOKUP($X493,Variable!$AC$3:$AH$100,5,0))</f>
        <v>-</v>
      </c>
      <c r="AC493" s="54" t="str">
        <f>IF($X493="","",VLOOKUP($X493,Variable!$AC$3:$AH$100,6,0))</f>
        <v>-</v>
      </c>
      <c r="AD493" s="109" t="s">
        <v>42</v>
      </c>
      <c r="AE493" s="54" t="str">
        <f t="shared" si="114"/>
        <v>กสป-ค.</v>
      </c>
      <c r="AF493" s="54" t="str">
        <f t="shared" si="115"/>
        <v>-</v>
      </c>
      <c r="AG493" s="54" t="str">
        <f t="shared" si="116"/>
        <v>กสป-ค.</v>
      </c>
      <c r="AH493" s="54" t="str">
        <f t="shared" si="117"/>
        <v>-</v>
      </c>
      <c r="AI493" s="54" t="str">
        <f t="shared" si="118"/>
        <v>อปฟ.</v>
      </c>
      <c r="AJ493" s="66" t="s">
        <v>42</v>
      </c>
      <c r="AK493" s="54" t="str">
        <f t="shared" si="119"/>
        <v>กสป-ค.</v>
      </c>
      <c r="AL493" s="54" t="str">
        <f t="shared" si="120"/>
        <v>-</v>
      </c>
      <c r="AM493" s="54" t="str">
        <f t="shared" si="121"/>
        <v>กสป-ค.</v>
      </c>
      <c r="AN493" s="54" t="str">
        <f t="shared" si="122"/>
        <v>-</v>
      </c>
      <c r="AO493" s="54" t="str">
        <f t="shared" si="123"/>
        <v>อปฟ.</v>
      </c>
      <c r="AP493" s="67"/>
      <c r="AQ493" s="68">
        <f t="shared" ca="1" si="124"/>
        <v>10.693150684931506</v>
      </c>
      <c r="AR493" s="64"/>
      <c r="AS493" s="75"/>
      <c r="AT493" s="64"/>
      <c r="AY493" s="71"/>
      <c r="BC493" s="72"/>
      <c r="BD493" s="72"/>
      <c r="BE493" s="72"/>
      <c r="BL493" s="51"/>
      <c r="BM493" s="51"/>
      <c r="BY493" s="10"/>
      <c r="CB493" s="73"/>
      <c r="CC493" s="10"/>
      <c r="CE493" s="10"/>
      <c r="CF493" s="10"/>
      <c r="CK493" s="74" t="s">
        <v>1140</v>
      </c>
      <c r="CQ493" s="71"/>
    </row>
    <row r="494" spans="2:95" s="70" customFormat="1" ht="24" customHeight="1">
      <c r="B494" s="54">
        <v>488</v>
      </c>
      <c r="C494" s="55" t="s">
        <v>19</v>
      </c>
      <c r="D494" s="56" t="s">
        <v>420</v>
      </c>
      <c r="E494" s="56" t="s">
        <v>1457</v>
      </c>
      <c r="F494" s="57" t="s">
        <v>1464</v>
      </c>
      <c r="G494" s="58" t="s">
        <v>1459</v>
      </c>
      <c r="H494" s="57" t="s">
        <v>1464</v>
      </c>
      <c r="I494" s="57" t="s">
        <v>1460</v>
      </c>
      <c r="J494" s="57" t="s">
        <v>14</v>
      </c>
      <c r="K494" s="59" t="s">
        <v>1461</v>
      </c>
      <c r="L494" s="60"/>
      <c r="M494" s="61"/>
      <c r="N494" s="62"/>
      <c r="O494" s="62"/>
      <c r="P494" s="63"/>
      <c r="Q494" s="64"/>
      <c r="R494" s="63"/>
      <c r="S494" s="62"/>
      <c r="T494" s="64">
        <v>37528</v>
      </c>
      <c r="U494" s="62"/>
      <c r="V494" s="66"/>
      <c r="W494" s="64">
        <v>37528</v>
      </c>
      <c r="X494" s="66" t="s">
        <v>14</v>
      </c>
      <c r="Y494" s="54" t="str">
        <f>IF($X494="","",VLOOKUP($X494,Variable!$AC$3:$AH$100,2,0))</f>
        <v>-</v>
      </c>
      <c r="Z494" s="54" t="str">
        <f>IF($X494="","",VLOOKUP($X494,Variable!$AC$3:$AH$100,3,0))</f>
        <v>-</v>
      </c>
      <c r="AA494" s="54" t="str">
        <f>IF($X494="","",VLOOKUP($X494,Variable!$AC$3:$AH$100,4,0))</f>
        <v>-</v>
      </c>
      <c r="AB494" s="54" t="str">
        <f>IF($X494="","",VLOOKUP($X494,Variable!$AC$3:$AH$100,5,0))</f>
        <v>-</v>
      </c>
      <c r="AC494" s="54" t="str">
        <f>IF($X494="","",VLOOKUP($X494,Variable!$AC$3:$AH$100,6,0))</f>
        <v>-</v>
      </c>
      <c r="AD494" s="109" t="s">
        <v>42</v>
      </c>
      <c r="AE494" s="54" t="str">
        <f t="shared" si="114"/>
        <v>กสป-ค.</v>
      </c>
      <c r="AF494" s="54" t="str">
        <f t="shared" si="115"/>
        <v>-</v>
      </c>
      <c r="AG494" s="54" t="str">
        <f t="shared" si="116"/>
        <v>กสป-ค.</v>
      </c>
      <c r="AH494" s="54" t="str">
        <f t="shared" si="117"/>
        <v>-</v>
      </c>
      <c r="AI494" s="54" t="str">
        <f t="shared" si="118"/>
        <v>อปฟ.</v>
      </c>
      <c r="AJ494" s="66" t="s">
        <v>42</v>
      </c>
      <c r="AK494" s="54" t="str">
        <f t="shared" si="119"/>
        <v>กสป-ค.</v>
      </c>
      <c r="AL494" s="54" t="str">
        <f t="shared" si="120"/>
        <v>-</v>
      </c>
      <c r="AM494" s="54" t="str">
        <f t="shared" si="121"/>
        <v>กสป-ค.</v>
      </c>
      <c r="AN494" s="54" t="str">
        <f t="shared" si="122"/>
        <v>-</v>
      </c>
      <c r="AO494" s="54" t="str">
        <f t="shared" si="123"/>
        <v>อปฟ.</v>
      </c>
      <c r="AP494" s="67"/>
      <c r="AQ494" s="68">
        <f t="shared" ca="1" si="124"/>
        <v>10.693150684931506</v>
      </c>
      <c r="AR494" s="64"/>
      <c r="AS494" s="75"/>
      <c r="AT494" s="64"/>
      <c r="AY494" s="71"/>
      <c r="BC494" s="72"/>
      <c r="BD494" s="72"/>
      <c r="BE494" s="72"/>
      <c r="BL494" s="51"/>
      <c r="BM494" s="51"/>
      <c r="BY494" s="10"/>
      <c r="CB494" s="73"/>
      <c r="CC494" s="10"/>
      <c r="CE494" s="10"/>
      <c r="CF494" s="10"/>
      <c r="CK494" s="74" t="s">
        <v>1146</v>
      </c>
      <c r="CQ494" s="71"/>
    </row>
    <row r="495" spans="2:95" s="70" customFormat="1" ht="24" customHeight="1">
      <c r="B495" s="54">
        <v>489</v>
      </c>
      <c r="C495" s="55" t="s">
        <v>19</v>
      </c>
      <c r="D495" s="56" t="s">
        <v>420</v>
      </c>
      <c r="E495" s="56" t="s">
        <v>1465</v>
      </c>
      <c r="F495" s="57" t="s">
        <v>1466</v>
      </c>
      <c r="G495" s="58" t="s">
        <v>1467</v>
      </c>
      <c r="H495" s="57" t="s">
        <v>1466</v>
      </c>
      <c r="I495" s="57" t="s">
        <v>1468</v>
      </c>
      <c r="J495" s="57" t="s">
        <v>14</v>
      </c>
      <c r="K495" s="59" t="s">
        <v>1469</v>
      </c>
      <c r="L495" s="60"/>
      <c r="M495" s="61"/>
      <c r="N495" s="62"/>
      <c r="O495" s="62"/>
      <c r="P495" s="63"/>
      <c r="Q495" s="64"/>
      <c r="R495" s="63"/>
      <c r="S495" s="62"/>
      <c r="T495" s="64">
        <v>37528</v>
      </c>
      <c r="U495" s="62"/>
      <c r="V495" s="66"/>
      <c r="W495" s="64">
        <v>37528</v>
      </c>
      <c r="X495" s="66" t="s">
        <v>14</v>
      </c>
      <c r="Y495" s="54" t="str">
        <f>IF($X495="","",VLOOKUP($X495,Variable!$AC$3:$AH$100,2,0))</f>
        <v>-</v>
      </c>
      <c r="Z495" s="54" t="str">
        <f>IF($X495="","",VLOOKUP($X495,Variable!$AC$3:$AH$100,3,0))</f>
        <v>-</v>
      </c>
      <c r="AA495" s="54" t="str">
        <f>IF($X495="","",VLOOKUP($X495,Variable!$AC$3:$AH$100,4,0))</f>
        <v>-</v>
      </c>
      <c r="AB495" s="54" t="str">
        <f>IF($X495="","",VLOOKUP($X495,Variable!$AC$3:$AH$100,5,0))</f>
        <v>-</v>
      </c>
      <c r="AC495" s="54" t="str">
        <f>IF($X495="","",VLOOKUP($X495,Variable!$AC$3:$AH$100,6,0))</f>
        <v>-</v>
      </c>
      <c r="AD495" s="109" t="s">
        <v>42</v>
      </c>
      <c r="AE495" s="54" t="str">
        <f t="shared" si="114"/>
        <v>กสป-ค.</v>
      </c>
      <c r="AF495" s="54" t="str">
        <f t="shared" si="115"/>
        <v>-</v>
      </c>
      <c r="AG495" s="54" t="str">
        <f t="shared" si="116"/>
        <v>กสป-ค.</v>
      </c>
      <c r="AH495" s="54" t="str">
        <f t="shared" si="117"/>
        <v>-</v>
      </c>
      <c r="AI495" s="54" t="str">
        <f t="shared" si="118"/>
        <v>อปฟ.</v>
      </c>
      <c r="AJ495" s="66" t="s">
        <v>42</v>
      </c>
      <c r="AK495" s="54" t="str">
        <f t="shared" si="119"/>
        <v>กสป-ค.</v>
      </c>
      <c r="AL495" s="54" t="str">
        <f t="shared" si="120"/>
        <v>-</v>
      </c>
      <c r="AM495" s="54" t="str">
        <f t="shared" si="121"/>
        <v>กสป-ค.</v>
      </c>
      <c r="AN495" s="54" t="str">
        <f t="shared" si="122"/>
        <v>-</v>
      </c>
      <c r="AO495" s="54" t="str">
        <f t="shared" si="123"/>
        <v>อปฟ.</v>
      </c>
      <c r="AP495" s="67"/>
      <c r="AQ495" s="68">
        <f t="shared" ca="1" si="124"/>
        <v>10.693150684931506</v>
      </c>
      <c r="AR495" s="64"/>
      <c r="AS495" s="75"/>
      <c r="AT495" s="64"/>
      <c r="AY495" s="71"/>
      <c r="BC495" s="72"/>
      <c r="BD495" s="72"/>
      <c r="BE495" s="72"/>
      <c r="BL495" s="51"/>
      <c r="BM495" s="51"/>
      <c r="BY495" s="10"/>
      <c r="CB495" s="73"/>
      <c r="CC495" s="10"/>
      <c r="CE495" s="10"/>
      <c r="CF495" s="10"/>
      <c r="CK495" s="74" t="s">
        <v>1127</v>
      </c>
      <c r="CQ495" s="71"/>
    </row>
    <row r="496" spans="2:95" s="70" customFormat="1" ht="24" customHeight="1">
      <c r="B496" s="54">
        <v>490</v>
      </c>
      <c r="C496" s="55" t="s">
        <v>19</v>
      </c>
      <c r="D496" s="56" t="s">
        <v>420</v>
      </c>
      <c r="E496" s="56" t="s">
        <v>1465</v>
      </c>
      <c r="F496" s="57" t="s">
        <v>1470</v>
      </c>
      <c r="G496" s="58" t="s">
        <v>1467</v>
      </c>
      <c r="H496" s="57" t="s">
        <v>1470</v>
      </c>
      <c r="I496" s="57" t="s">
        <v>1468</v>
      </c>
      <c r="J496" s="57" t="s">
        <v>14</v>
      </c>
      <c r="K496" s="59" t="s">
        <v>1469</v>
      </c>
      <c r="L496" s="60"/>
      <c r="M496" s="61"/>
      <c r="N496" s="62"/>
      <c r="O496" s="62"/>
      <c r="P496" s="63"/>
      <c r="Q496" s="64"/>
      <c r="R496" s="63"/>
      <c r="S496" s="62"/>
      <c r="T496" s="64">
        <v>37528</v>
      </c>
      <c r="U496" s="62"/>
      <c r="V496" s="66"/>
      <c r="W496" s="64">
        <v>37528</v>
      </c>
      <c r="X496" s="66" t="s">
        <v>14</v>
      </c>
      <c r="Y496" s="54" t="str">
        <f>IF($X496="","",VLOOKUP($X496,Variable!$AC$3:$AH$100,2,0))</f>
        <v>-</v>
      </c>
      <c r="Z496" s="54" t="str">
        <f>IF($X496="","",VLOOKUP($X496,Variable!$AC$3:$AH$100,3,0))</f>
        <v>-</v>
      </c>
      <c r="AA496" s="54" t="str">
        <f>IF($X496="","",VLOOKUP($X496,Variable!$AC$3:$AH$100,4,0))</f>
        <v>-</v>
      </c>
      <c r="AB496" s="54" t="str">
        <f>IF($X496="","",VLOOKUP($X496,Variable!$AC$3:$AH$100,5,0))</f>
        <v>-</v>
      </c>
      <c r="AC496" s="54" t="str">
        <f>IF($X496="","",VLOOKUP($X496,Variable!$AC$3:$AH$100,6,0))</f>
        <v>-</v>
      </c>
      <c r="AD496" s="109" t="s">
        <v>42</v>
      </c>
      <c r="AE496" s="54" t="str">
        <f t="shared" si="114"/>
        <v>กสป-ค.</v>
      </c>
      <c r="AF496" s="54" t="str">
        <f t="shared" si="115"/>
        <v>-</v>
      </c>
      <c r="AG496" s="54" t="str">
        <f t="shared" si="116"/>
        <v>กสป-ค.</v>
      </c>
      <c r="AH496" s="54" t="str">
        <f t="shared" si="117"/>
        <v>-</v>
      </c>
      <c r="AI496" s="54" t="str">
        <f t="shared" si="118"/>
        <v>อปฟ.</v>
      </c>
      <c r="AJ496" s="66" t="s">
        <v>42</v>
      </c>
      <c r="AK496" s="54" t="str">
        <f t="shared" si="119"/>
        <v>กสป-ค.</v>
      </c>
      <c r="AL496" s="54" t="str">
        <f t="shared" si="120"/>
        <v>-</v>
      </c>
      <c r="AM496" s="54" t="str">
        <f t="shared" si="121"/>
        <v>กสป-ค.</v>
      </c>
      <c r="AN496" s="54" t="str">
        <f t="shared" si="122"/>
        <v>-</v>
      </c>
      <c r="AO496" s="54" t="str">
        <f t="shared" si="123"/>
        <v>อปฟ.</v>
      </c>
      <c r="AP496" s="67"/>
      <c r="AQ496" s="68">
        <f t="shared" ca="1" si="124"/>
        <v>10.693150684931506</v>
      </c>
      <c r="AR496" s="64"/>
      <c r="AS496" s="75"/>
      <c r="AT496" s="64"/>
      <c r="AY496" s="71"/>
      <c r="BC496" s="72"/>
      <c r="BD496" s="72"/>
      <c r="BE496" s="72"/>
      <c r="BL496" s="51"/>
      <c r="BM496" s="51"/>
      <c r="CB496" s="73"/>
      <c r="CC496" s="10"/>
      <c r="CE496" s="10"/>
      <c r="CF496" s="10"/>
      <c r="CK496" s="74" t="s">
        <v>1154</v>
      </c>
      <c r="CQ496" s="71"/>
    </row>
    <row r="497" spans="1:95" s="70" customFormat="1" ht="24" customHeight="1">
      <c r="B497" s="54">
        <v>491</v>
      </c>
      <c r="C497" s="55" t="s">
        <v>19</v>
      </c>
      <c r="D497" s="56" t="s">
        <v>420</v>
      </c>
      <c r="E497" s="56" t="s">
        <v>1465</v>
      </c>
      <c r="F497" s="57" t="s">
        <v>1471</v>
      </c>
      <c r="G497" s="58" t="s">
        <v>1467</v>
      </c>
      <c r="H497" s="57" t="s">
        <v>1471</v>
      </c>
      <c r="I497" s="57" t="s">
        <v>1468</v>
      </c>
      <c r="J497" s="57" t="s">
        <v>14</v>
      </c>
      <c r="K497" s="59" t="s">
        <v>1469</v>
      </c>
      <c r="L497" s="60"/>
      <c r="M497" s="61"/>
      <c r="N497" s="62"/>
      <c r="O497" s="62"/>
      <c r="P497" s="63"/>
      <c r="Q497" s="64"/>
      <c r="R497" s="63"/>
      <c r="S497" s="62"/>
      <c r="T497" s="64">
        <v>37528</v>
      </c>
      <c r="U497" s="62"/>
      <c r="V497" s="66"/>
      <c r="W497" s="64">
        <v>37528</v>
      </c>
      <c r="X497" s="66" t="s">
        <v>14</v>
      </c>
      <c r="Y497" s="54" t="str">
        <f>IF($X497="","",VLOOKUP($X497,Variable!$AC$3:$AH$100,2,0))</f>
        <v>-</v>
      </c>
      <c r="Z497" s="54" t="str">
        <f>IF($X497="","",VLOOKUP($X497,Variable!$AC$3:$AH$100,3,0))</f>
        <v>-</v>
      </c>
      <c r="AA497" s="54" t="str">
        <f>IF($X497="","",VLOOKUP($X497,Variable!$AC$3:$AH$100,4,0))</f>
        <v>-</v>
      </c>
      <c r="AB497" s="54" t="str">
        <f>IF($X497="","",VLOOKUP($X497,Variable!$AC$3:$AH$100,5,0))</f>
        <v>-</v>
      </c>
      <c r="AC497" s="54" t="str">
        <f>IF($X497="","",VLOOKUP($X497,Variable!$AC$3:$AH$100,6,0))</f>
        <v>-</v>
      </c>
      <c r="AD497" s="109" t="s">
        <v>42</v>
      </c>
      <c r="AE497" s="54" t="str">
        <f t="shared" si="114"/>
        <v>กสป-ค.</v>
      </c>
      <c r="AF497" s="54" t="str">
        <f t="shared" si="115"/>
        <v>-</v>
      </c>
      <c r="AG497" s="54" t="str">
        <f t="shared" si="116"/>
        <v>กสป-ค.</v>
      </c>
      <c r="AH497" s="54" t="str">
        <f t="shared" si="117"/>
        <v>-</v>
      </c>
      <c r="AI497" s="54" t="str">
        <f t="shared" si="118"/>
        <v>อปฟ.</v>
      </c>
      <c r="AJ497" s="66" t="s">
        <v>42</v>
      </c>
      <c r="AK497" s="54" t="str">
        <f t="shared" si="119"/>
        <v>กสป-ค.</v>
      </c>
      <c r="AL497" s="54" t="str">
        <f t="shared" si="120"/>
        <v>-</v>
      </c>
      <c r="AM497" s="54" t="str">
        <f t="shared" si="121"/>
        <v>กสป-ค.</v>
      </c>
      <c r="AN497" s="54" t="str">
        <f t="shared" si="122"/>
        <v>-</v>
      </c>
      <c r="AO497" s="54" t="str">
        <f t="shared" si="123"/>
        <v>อปฟ.</v>
      </c>
      <c r="AP497" s="67"/>
      <c r="AQ497" s="68">
        <f t="shared" ca="1" si="124"/>
        <v>10.693150684931506</v>
      </c>
      <c r="AR497" s="64"/>
      <c r="AS497" s="75"/>
      <c r="AT497" s="64"/>
      <c r="AY497" s="71"/>
      <c r="BC497" s="72"/>
      <c r="BD497" s="72"/>
      <c r="BE497" s="72"/>
      <c r="BL497" s="51"/>
      <c r="BM497" s="51"/>
      <c r="CB497" s="73"/>
      <c r="CC497" s="10"/>
      <c r="CE497" s="10"/>
      <c r="CF497" s="10"/>
      <c r="CK497" s="74" t="s">
        <v>1153</v>
      </c>
      <c r="CQ497" s="71"/>
    </row>
    <row r="498" spans="1:95" s="70" customFormat="1" ht="24" customHeight="1">
      <c r="B498" s="54">
        <v>492</v>
      </c>
      <c r="C498" s="55" t="s">
        <v>19</v>
      </c>
      <c r="D498" s="56" t="s">
        <v>420</v>
      </c>
      <c r="E498" s="56" t="s">
        <v>1472</v>
      </c>
      <c r="F498" s="57" t="s">
        <v>1473</v>
      </c>
      <c r="G498" s="58" t="s">
        <v>1474</v>
      </c>
      <c r="H498" s="57" t="s">
        <v>1473</v>
      </c>
      <c r="I498" s="57" t="s">
        <v>1475</v>
      </c>
      <c r="J498" s="57">
        <v>584</v>
      </c>
      <c r="K498" s="59" t="s">
        <v>1476</v>
      </c>
      <c r="L498" s="60"/>
      <c r="M498" s="61"/>
      <c r="N498" s="62"/>
      <c r="O498" s="62"/>
      <c r="P498" s="63"/>
      <c r="Q498" s="64"/>
      <c r="R498" s="63"/>
      <c r="S498" s="62"/>
      <c r="T498" s="64">
        <v>37528</v>
      </c>
      <c r="U498" s="62"/>
      <c r="V498" s="66"/>
      <c r="W498" s="64">
        <v>37528</v>
      </c>
      <c r="X498" s="66" t="s">
        <v>14</v>
      </c>
      <c r="Y498" s="54" t="str">
        <f>IF($X498="","",VLOOKUP($X498,Variable!$AC$3:$AH$100,2,0))</f>
        <v>-</v>
      </c>
      <c r="Z498" s="54" t="str">
        <f>IF($X498="","",VLOOKUP($X498,Variable!$AC$3:$AH$100,3,0))</f>
        <v>-</v>
      </c>
      <c r="AA498" s="54" t="str">
        <f>IF($X498="","",VLOOKUP($X498,Variable!$AC$3:$AH$100,4,0))</f>
        <v>-</v>
      </c>
      <c r="AB498" s="54" t="str">
        <f>IF($X498="","",VLOOKUP($X498,Variable!$AC$3:$AH$100,5,0))</f>
        <v>-</v>
      </c>
      <c r="AC498" s="54" t="str">
        <f>IF($X498="","",VLOOKUP($X498,Variable!$AC$3:$AH$100,6,0))</f>
        <v>-</v>
      </c>
      <c r="AD498" s="109" t="s">
        <v>42</v>
      </c>
      <c r="AE498" s="54" t="str">
        <f t="shared" si="114"/>
        <v>กสป-ค.</v>
      </c>
      <c r="AF498" s="54" t="str">
        <f t="shared" si="115"/>
        <v>-</v>
      </c>
      <c r="AG498" s="54" t="str">
        <f t="shared" si="116"/>
        <v>กสป-ค.</v>
      </c>
      <c r="AH498" s="54" t="str">
        <f t="shared" si="117"/>
        <v>-</v>
      </c>
      <c r="AI498" s="54" t="str">
        <f t="shared" si="118"/>
        <v>อปฟ.</v>
      </c>
      <c r="AJ498" s="66" t="s">
        <v>42</v>
      </c>
      <c r="AK498" s="54" t="str">
        <f t="shared" si="119"/>
        <v>กสป-ค.</v>
      </c>
      <c r="AL498" s="54" t="str">
        <f t="shared" si="120"/>
        <v>-</v>
      </c>
      <c r="AM498" s="54" t="str">
        <f t="shared" si="121"/>
        <v>กสป-ค.</v>
      </c>
      <c r="AN498" s="54" t="str">
        <f t="shared" si="122"/>
        <v>-</v>
      </c>
      <c r="AO498" s="54" t="str">
        <f t="shared" si="123"/>
        <v>อปฟ.</v>
      </c>
      <c r="AP498" s="67"/>
      <c r="AQ498" s="68">
        <f t="shared" ca="1" si="124"/>
        <v>10.693150684931506</v>
      </c>
      <c r="AR498" s="64"/>
      <c r="AS498" s="75"/>
      <c r="AT498" s="64"/>
      <c r="AY498" s="71"/>
      <c r="BC498" s="72"/>
      <c r="BD498" s="72"/>
      <c r="BE498" s="72"/>
      <c r="BL498" s="51"/>
      <c r="BM498" s="51"/>
      <c r="BY498" s="10"/>
      <c r="CB498" s="73"/>
      <c r="CC498" s="10"/>
      <c r="CE498" s="10"/>
      <c r="CF498" s="10"/>
      <c r="CK498" s="74" t="s">
        <v>1112</v>
      </c>
      <c r="CQ498" s="71"/>
    </row>
    <row r="499" spans="1:95" s="70" customFormat="1" ht="24" customHeight="1">
      <c r="B499" s="54">
        <v>493</v>
      </c>
      <c r="C499" s="55" t="s">
        <v>19</v>
      </c>
      <c r="D499" s="56" t="s">
        <v>420</v>
      </c>
      <c r="E499" s="56" t="s">
        <v>1472</v>
      </c>
      <c r="F499" s="57" t="s">
        <v>1477</v>
      </c>
      <c r="G499" s="58" t="s">
        <v>1474</v>
      </c>
      <c r="H499" s="57" t="s">
        <v>1477</v>
      </c>
      <c r="I499" s="57" t="s">
        <v>1475</v>
      </c>
      <c r="J499" s="57">
        <v>584</v>
      </c>
      <c r="K499" s="59" t="s">
        <v>1476</v>
      </c>
      <c r="L499" s="60"/>
      <c r="M499" s="61"/>
      <c r="N499" s="62"/>
      <c r="O499" s="62"/>
      <c r="P499" s="63"/>
      <c r="Q499" s="64"/>
      <c r="R499" s="63"/>
      <c r="S499" s="62"/>
      <c r="T499" s="64">
        <v>37528</v>
      </c>
      <c r="U499" s="62"/>
      <c r="V499" s="66"/>
      <c r="W499" s="64">
        <v>37528</v>
      </c>
      <c r="X499" s="66" t="s">
        <v>14</v>
      </c>
      <c r="Y499" s="54" t="str">
        <f>IF($X499="","",VLOOKUP($X499,Variable!$AC$3:$AH$100,2,0))</f>
        <v>-</v>
      </c>
      <c r="Z499" s="54" t="str">
        <f>IF($X499="","",VLOOKUP($X499,Variable!$AC$3:$AH$100,3,0))</f>
        <v>-</v>
      </c>
      <c r="AA499" s="54" t="str">
        <f>IF($X499="","",VLOOKUP($X499,Variable!$AC$3:$AH$100,4,0))</f>
        <v>-</v>
      </c>
      <c r="AB499" s="54" t="str">
        <f>IF($X499="","",VLOOKUP($X499,Variable!$AC$3:$AH$100,5,0))</f>
        <v>-</v>
      </c>
      <c r="AC499" s="54" t="str">
        <f>IF($X499="","",VLOOKUP($X499,Variable!$AC$3:$AH$100,6,0))</f>
        <v>-</v>
      </c>
      <c r="AD499" s="109" t="s">
        <v>42</v>
      </c>
      <c r="AE499" s="54" t="str">
        <f t="shared" si="114"/>
        <v>กสป-ค.</v>
      </c>
      <c r="AF499" s="54" t="str">
        <f t="shared" si="115"/>
        <v>-</v>
      </c>
      <c r="AG499" s="54" t="str">
        <f t="shared" si="116"/>
        <v>กสป-ค.</v>
      </c>
      <c r="AH499" s="54" t="str">
        <f t="shared" si="117"/>
        <v>-</v>
      </c>
      <c r="AI499" s="54" t="str">
        <f t="shared" si="118"/>
        <v>อปฟ.</v>
      </c>
      <c r="AJ499" s="66" t="s">
        <v>42</v>
      </c>
      <c r="AK499" s="54" t="str">
        <f t="shared" si="119"/>
        <v>กสป-ค.</v>
      </c>
      <c r="AL499" s="54" t="str">
        <f t="shared" si="120"/>
        <v>-</v>
      </c>
      <c r="AM499" s="54" t="str">
        <f t="shared" si="121"/>
        <v>กสป-ค.</v>
      </c>
      <c r="AN499" s="54" t="str">
        <f t="shared" si="122"/>
        <v>-</v>
      </c>
      <c r="AO499" s="54" t="str">
        <f t="shared" si="123"/>
        <v>อปฟ.</v>
      </c>
      <c r="AP499" s="67"/>
      <c r="AQ499" s="68">
        <f t="shared" ca="1" si="124"/>
        <v>10.693150684931506</v>
      </c>
      <c r="AR499" s="64"/>
      <c r="AS499" s="75"/>
      <c r="AT499" s="64"/>
      <c r="AY499" s="71"/>
      <c r="BC499" s="72"/>
      <c r="BD499" s="72"/>
      <c r="BE499" s="72"/>
      <c r="BL499" s="51"/>
      <c r="BM499" s="51"/>
      <c r="BY499" s="10"/>
      <c r="CB499" s="73"/>
      <c r="CC499" s="10"/>
      <c r="CE499" s="10"/>
      <c r="CF499" s="10"/>
      <c r="CK499" s="74" t="s">
        <v>1110</v>
      </c>
      <c r="CQ499" s="71"/>
    </row>
    <row r="500" spans="1:95" s="70" customFormat="1" ht="24" customHeight="1">
      <c r="B500" s="54">
        <v>494</v>
      </c>
      <c r="C500" s="55" t="s">
        <v>19</v>
      </c>
      <c r="D500" s="56" t="s">
        <v>420</v>
      </c>
      <c r="E500" s="56" t="s">
        <v>1472</v>
      </c>
      <c r="F500" s="57" t="s">
        <v>1478</v>
      </c>
      <c r="G500" s="58" t="s">
        <v>1474</v>
      </c>
      <c r="H500" s="57" t="s">
        <v>1478</v>
      </c>
      <c r="I500" s="57" t="s">
        <v>1475</v>
      </c>
      <c r="J500" s="57">
        <v>584</v>
      </c>
      <c r="K500" s="59" t="s">
        <v>1476</v>
      </c>
      <c r="L500" s="60"/>
      <c r="M500" s="61"/>
      <c r="N500" s="62"/>
      <c r="O500" s="62"/>
      <c r="P500" s="63"/>
      <c r="Q500" s="64"/>
      <c r="R500" s="63"/>
      <c r="S500" s="62"/>
      <c r="T500" s="64">
        <v>37528</v>
      </c>
      <c r="U500" s="62"/>
      <c r="V500" s="66"/>
      <c r="W500" s="64">
        <v>37528</v>
      </c>
      <c r="X500" s="66" t="s">
        <v>14</v>
      </c>
      <c r="Y500" s="54" t="str">
        <f>IF($X500="","",VLOOKUP($X500,Variable!$AC$3:$AH$100,2,0))</f>
        <v>-</v>
      </c>
      <c r="Z500" s="54" t="str">
        <f>IF($X500="","",VLOOKUP($X500,Variable!$AC$3:$AH$100,3,0))</f>
        <v>-</v>
      </c>
      <c r="AA500" s="54" t="str">
        <f>IF($X500="","",VLOOKUP($X500,Variable!$AC$3:$AH$100,4,0))</f>
        <v>-</v>
      </c>
      <c r="AB500" s="54" t="str">
        <f>IF($X500="","",VLOOKUP($X500,Variable!$AC$3:$AH$100,5,0))</f>
        <v>-</v>
      </c>
      <c r="AC500" s="54" t="str">
        <f>IF($X500="","",VLOOKUP($X500,Variable!$AC$3:$AH$100,6,0))</f>
        <v>-</v>
      </c>
      <c r="AD500" s="109" t="s">
        <v>42</v>
      </c>
      <c r="AE500" s="54" t="str">
        <f t="shared" si="114"/>
        <v>กสป-ค.</v>
      </c>
      <c r="AF500" s="54" t="str">
        <f t="shared" si="115"/>
        <v>-</v>
      </c>
      <c r="AG500" s="54" t="str">
        <f t="shared" si="116"/>
        <v>กสป-ค.</v>
      </c>
      <c r="AH500" s="54" t="str">
        <f t="shared" si="117"/>
        <v>-</v>
      </c>
      <c r="AI500" s="54" t="str">
        <f t="shared" si="118"/>
        <v>อปฟ.</v>
      </c>
      <c r="AJ500" s="66" t="s">
        <v>42</v>
      </c>
      <c r="AK500" s="54" t="str">
        <f t="shared" si="119"/>
        <v>กสป-ค.</v>
      </c>
      <c r="AL500" s="54" t="str">
        <f t="shared" si="120"/>
        <v>-</v>
      </c>
      <c r="AM500" s="54" t="str">
        <f t="shared" si="121"/>
        <v>กสป-ค.</v>
      </c>
      <c r="AN500" s="54" t="str">
        <f t="shared" si="122"/>
        <v>-</v>
      </c>
      <c r="AO500" s="54" t="str">
        <f t="shared" si="123"/>
        <v>อปฟ.</v>
      </c>
      <c r="AP500" s="67"/>
      <c r="AQ500" s="68">
        <f t="shared" ca="1" si="124"/>
        <v>10.693150684931506</v>
      </c>
      <c r="AR500" s="64"/>
      <c r="AS500" s="75"/>
      <c r="AT500" s="64"/>
      <c r="AY500" s="71"/>
      <c r="BC500" s="72"/>
      <c r="BD500" s="72"/>
      <c r="BE500" s="72"/>
      <c r="BL500" s="51"/>
      <c r="BM500" s="51"/>
      <c r="BY500" s="10"/>
      <c r="CB500" s="73"/>
      <c r="CC500" s="10"/>
      <c r="CE500" s="10"/>
      <c r="CF500" s="10"/>
      <c r="CK500" s="74" t="s">
        <v>1139</v>
      </c>
      <c r="CQ500" s="71"/>
    </row>
    <row r="501" spans="1:95" s="70" customFormat="1" ht="27.75" customHeight="1">
      <c r="A501" s="110"/>
      <c r="B501" s="54">
        <v>495</v>
      </c>
      <c r="C501" s="55" t="s">
        <v>19</v>
      </c>
      <c r="D501" s="56" t="s">
        <v>230</v>
      </c>
      <c r="E501" s="56" t="s">
        <v>703</v>
      </c>
      <c r="F501" s="57" t="s">
        <v>1479</v>
      </c>
      <c r="G501" s="58" t="s">
        <v>705</v>
      </c>
      <c r="H501" s="57" t="s">
        <v>1480</v>
      </c>
      <c r="I501" s="57" t="s">
        <v>235</v>
      </c>
      <c r="J501" s="57" t="s">
        <v>707</v>
      </c>
      <c r="K501" s="59" t="s">
        <v>708</v>
      </c>
      <c r="L501" s="89"/>
      <c r="M501" s="61">
        <f>190000/8</f>
        <v>23750</v>
      </c>
      <c r="N501" s="62" t="s">
        <v>14</v>
      </c>
      <c r="O501" s="62" t="s">
        <v>14</v>
      </c>
      <c r="P501" s="63"/>
      <c r="Q501" s="76"/>
      <c r="R501" s="63"/>
      <c r="S501" s="66"/>
      <c r="T501" s="76"/>
      <c r="U501" s="62" t="s">
        <v>14</v>
      </c>
      <c r="V501" s="109"/>
      <c r="W501" s="76"/>
      <c r="X501" s="66" t="s">
        <v>14</v>
      </c>
      <c r="Y501" s="54" t="str">
        <f>IF($X501="","",VLOOKUP($X501,Variable!$AC$3:$AH$100,2,0))</f>
        <v>-</v>
      </c>
      <c r="Z501" s="54" t="str">
        <f>IF($X501="","",VLOOKUP($X501,Variable!$AC$3:$AH$100,3,0))</f>
        <v>-</v>
      </c>
      <c r="AA501" s="54" t="str">
        <f>IF($X501="","",VLOOKUP($X501,Variable!$AC$3:$AH$100,4,0))</f>
        <v>-</v>
      </c>
      <c r="AB501" s="54" t="str">
        <f>IF($X501="","",VLOOKUP($X501,Variable!$AC$3:$AH$100,5,0))</f>
        <v>-</v>
      </c>
      <c r="AC501" s="54" t="str">
        <f>IF($X501="","",VLOOKUP($X501,Variable!$AC$3:$AH$100,6,0))</f>
        <v>-</v>
      </c>
      <c r="AD501" s="109" t="s">
        <v>42</v>
      </c>
      <c r="AE501" s="54" t="str">
        <f t="shared" si="114"/>
        <v>กสป-ค.</v>
      </c>
      <c r="AF501" s="54" t="str">
        <f t="shared" si="115"/>
        <v>-</v>
      </c>
      <c r="AG501" s="54" t="str">
        <f t="shared" si="116"/>
        <v>กสป-ค.</v>
      </c>
      <c r="AH501" s="54" t="str">
        <f t="shared" si="117"/>
        <v>-</v>
      </c>
      <c r="AI501" s="54" t="str">
        <f t="shared" si="118"/>
        <v>อปฟ.</v>
      </c>
      <c r="AJ501" s="66" t="s">
        <v>42</v>
      </c>
      <c r="AK501" s="54" t="str">
        <f t="shared" si="119"/>
        <v>กสป-ค.</v>
      </c>
      <c r="AL501" s="54" t="str">
        <f t="shared" si="120"/>
        <v>-</v>
      </c>
      <c r="AM501" s="54" t="str">
        <f t="shared" si="121"/>
        <v>กสป-ค.</v>
      </c>
      <c r="AN501" s="54" t="str">
        <f t="shared" si="122"/>
        <v>-</v>
      </c>
      <c r="AO501" s="54" t="str">
        <f t="shared" si="123"/>
        <v>อปฟ.</v>
      </c>
      <c r="AP501" s="67" t="s">
        <v>1481</v>
      </c>
      <c r="AQ501" s="68"/>
      <c r="AR501" s="64"/>
      <c r="AS501" s="75"/>
      <c r="AT501" s="64"/>
      <c r="AY501" s="71"/>
      <c r="BC501" s="72"/>
      <c r="BD501" s="72"/>
      <c r="BE501" s="72"/>
      <c r="BL501" s="51"/>
      <c r="BM501" s="51"/>
      <c r="BY501" s="10"/>
      <c r="CB501" s="73"/>
      <c r="CC501" s="10"/>
      <c r="CE501" s="10"/>
      <c r="CF501" s="10"/>
      <c r="CK501" s="74" t="s">
        <v>1152</v>
      </c>
      <c r="CQ501" s="71"/>
    </row>
    <row r="502" spans="1:95" s="70" customFormat="1" ht="27.75" customHeight="1">
      <c r="A502" s="110"/>
      <c r="B502" s="54">
        <v>496</v>
      </c>
      <c r="C502" s="55" t="s">
        <v>19</v>
      </c>
      <c r="D502" s="56" t="s">
        <v>230</v>
      </c>
      <c r="E502" s="56" t="s">
        <v>703</v>
      </c>
      <c r="F502" s="57" t="s">
        <v>1482</v>
      </c>
      <c r="G502" s="58" t="s">
        <v>705</v>
      </c>
      <c r="H502" s="57" t="s">
        <v>1483</v>
      </c>
      <c r="I502" s="57" t="s">
        <v>235</v>
      </c>
      <c r="J502" s="57" t="s">
        <v>707</v>
      </c>
      <c r="K502" s="59" t="s">
        <v>708</v>
      </c>
      <c r="L502" s="89"/>
      <c r="M502" s="61">
        <f t="shared" ref="M502:M508" si="125">190000/8</f>
        <v>23750</v>
      </c>
      <c r="N502" s="62" t="s">
        <v>14</v>
      </c>
      <c r="O502" s="62" t="s">
        <v>14</v>
      </c>
      <c r="P502" s="63"/>
      <c r="Q502" s="76"/>
      <c r="R502" s="63"/>
      <c r="S502" s="66"/>
      <c r="T502" s="76"/>
      <c r="U502" s="62" t="s">
        <v>14</v>
      </c>
      <c r="V502" s="109"/>
      <c r="W502" s="76"/>
      <c r="X502" s="66" t="s">
        <v>14</v>
      </c>
      <c r="Y502" s="54" t="str">
        <f>IF($X502="","",VLOOKUP($X502,Variable!$AC$3:$AH$100,2,0))</f>
        <v>-</v>
      </c>
      <c r="Z502" s="54" t="str">
        <f>IF($X502="","",VLOOKUP($X502,Variable!$AC$3:$AH$100,3,0))</f>
        <v>-</v>
      </c>
      <c r="AA502" s="54" t="str">
        <f>IF($X502="","",VLOOKUP($X502,Variable!$AC$3:$AH$100,4,0))</f>
        <v>-</v>
      </c>
      <c r="AB502" s="54" t="str">
        <f>IF($X502="","",VLOOKUP($X502,Variable!$AC$3:$AH$100,5,0))</f>
        <v>-</v>
      </c>
      <c r="AC502" s="54" t="str">
        <f>IF($X502="","",VLOOKUP($X502,Variable!$AC$3:$AH$100,6,0))</f>
        <v>-</v>
      </c>
      <c r="AD502" s="109" t="s">
        <v>42</v>
      </c>
      <c r="AE502" s="54" t="str">
        <f t="shared" si="114"/>
        <v>กสป-ค.</v>
      </c>
      <c r="AF502" s="54" t="str">
        <f t="shared" si="115"/>
        <v>-</v>
      </c>
      <c r="AG502" s="54" t="str">
        <f t="shared" si="116"/>
        <v>กสป-ค.</v>
      </c>
      <c r="AH502" s="54" t="str">
        <f t="shared" si="117"/>
        <v>-</v>
      </c>
      <c r="AI502" s="54" t="str">
        <f t="shared" si="118"/>
        <v>อปฟ.</v>
      </c>
      <c r="AJ502" s="66" t="s">
        <v>42</v>
      </c>
      <c r="AK502" s="54" t="str">
        <f t="shared" si="119"/>
        <v>กสป-ค.</v>
      </c>
      <c r="AL502" s="54" t="str">
        <f t="shared" si="120"/>
        <v>-</v>
      </c>
      <c r="AM502" s="54" t="str">
        <f t="shared" si="121"/>
        <v>กสป-ค.</v>
      </c>
      <c r="AN502" s="54" t="str">
        <f t="shared" si="122"/>
        <v>-</v>
      </c>
      <c r="AO502" s="54" t="str">
        <f t="shared" si="123"/>
        <v>อปฟ.</v>
      </c>
      <c r="AP502" s="67" t="s">
        <v>1481</v>
      </c>
      <c r="AQ502" s="68"/>
      <c r="AR502" s="64"/>
      <c r="AS502" s="75"/>
      <c r="AT502" s="64"/>
      <c r="AY502" s="71"/>
      <c r="BC502" s="72"/>
      <c r="BD502" s="72"/>
      <c r="BE502" s="72"/>
      <c r="BL502" s="51"/>
      <c r="BM502" s="51"/>
      <c r="BY502" s="10"/>
      <c r="CB502" s="73"/>
      <c r="CC502" s="10"/>
      <c r="CE502" s="10"/>
      <c r="CF502" s="10"/>
      <c r="CK502" s="74" t="s">
        <v>1142</v>
      </c>
      <c r="CQ502" s="71"/>
    </row>
    <row r="503" spans="1:95" s="70" customFormat="1" ht="27.75" customHeight="1">
      <c r="A503" s="110"/>
      <c r="B503" s="54">
        <v>497</v>
      </c>
      <c r="C503" s="55" t="s">
        <v>19</v>
      </c>
      <c r="D503" s="56" t="s">
        <v>230</v>
      </c>
      <c r="E503" s="56" t="s">
        <v>703</v>
      </c>
      <c r="F503" s="57" t="s">
        <v>1484</v>
      </c>
      <c r="G503" s="58" t="s">
        <v>705</v>
      </c>
      <c r="H503" s="57" t="s">
        <v>1485</v>
      </c>
      <c r="I503" s="57" t="s">
        <v>235</v>
      </c>
      <c r="J503" s="57" t="s">
        <v>707</v>
      </c>
      <c r="K503" s="59" t="s">
        <v>708</v>
      </c>
      <c r="L503" s="89"/>
      <c r="M503" s="61">
        <f t="shared" si="125"/>
        <v>23750</v>
      </c>
      <c r="N503" s="62" t="s">
        <v>14</v>
      </c>
      <c r="O503" s="62" t="s">
        <v>14</v>
      </c>
      <c r="P503" s="63"/>
      <c r="Q503" s="76"/>
      <c r="R503" s="63"/>
      <c r="S503" s="66"/>
      <c r="T503" s="76"/>
      <c r="U503" s="62" t="s">
        <v>14</v>
      </c>
      <c r="V503" s="109"/>
      <c r="W503" s="76"/>
      <c r="X503" s="66" t="s">
        <v>14</v>
      </c>
      <c r="Y503" s="54" t="str">
        <f>IF($X503="","",VLOOKUP($X503,Variable!$AC$3:$AH$100,2,0))</f>
        <v>-</v>
      </c>
      <c r="Z503" s="54" t="str">
        <f>IF($X503="","",VLOOKUP($X503,Variable!$AC$3:$AH$100,3,0))</f>
        <v>-</v>
      </c>
      <c r="AA503" s="54" t="str">
        <f>IF($X503="","",VLOOKUP($X503,Variable!$AC$3:$AH$100,4,0))</f>
        <v>-</v>
      </c>
      <c r="AB503" s="54" t="str">
        <f>IF($X503="","",VLOOKUP($X503,Variable!$AC$3:$AH$100,5,0))</f>
        <v>-</v>
      </c>
      <c r="AC503" s="54" t="str">
        <f>IF($X503="","",VLOOKUP($X503,Variable!$AC$3:$AH$100,6,0))</f>
        <v>-</v>
      </c>
      <c r="AD503" s="109" t="s">
        <v>42</v>
      </c>
      <c r="AE503" s="54" t="str">
        <f t="shared" si="114"/>
        <v>กสป-ค.</v>
      </c>
      <c r="AF503" s="54" t="str">
        <f t="shared" si="115"/>
        <v>-</v>
      </c>
      <c r="AG503" s="54" t="str">
        <f t="shared" si="116"/>
        <v>กสป-ค.</v>
      </c>
      <c r="AH503" s="54" t="str">
        <f t="shared" si="117"/>
        <v>-</v>
      </c>
      <c r="AI503" s="54" t="str">
        <f t="shared" si="118"/>
        <v>อปฟ.</v>
      </c>
      <c r="AJ503" s="66" t="s">
        <v>42</v>
      </c>
      <c r="AK503" s="54" t="str">
        <f t="shared" si="119"/>
        <v>กสป-ค.</v>
      </c>
      <c r="AL503" s="54" t="str">
        <f t="shared" si="120"/>
        <v>-</v>
      </c>
      <c r="AM503" s="54" t="str">
        <f t="shared" si="121"/>
        <v>กสป-ค.</v>
      </c>
      <c r="AN503" s="54" t="str">
        <f t="shared" si="122"/>
        <v>-</v>
      </c>
      <c r="AO503" s="54" t="str">
        <f t="shared" si="123"/>
        <v>อปฟ.</v>
      </c>
      <c r="AP503" s="67" t="s">
        <v>1481</v>
      </c>
      <c r="AQ503" s="68"/>
      <c r="AR503" s="64"/>
      <c r="AS503" s="75"/>
      <c r="AT503" s="64"/>
      <c r="AY503" s="71"/>
      <c r="BC503" s="72"/>
      <c r="BD503" s="72"/>
      <c r="BE503" s="72"/>
      <c r="BL503" s="51"/>
      <c r="BM503" s="51"/>
      <c r="BY503" s="10"/>
      <c r="CB503" s="73"/>
      <c r="CC503" s="10"/>
      <c r="CE503" s="10"/>
      <c r="CF503" s="10"/>
      <c r="CK503" s="74" t="s">
        <v>1144</v>
      </c>
      <c r="CQ503" s="71"/>
    </row>
    <row r="504" spans="1:95" s="70" customFormat="1" ht="27.75" customHeight="1">
      <c r="A504" s="110"/>
      <c r="B504" s="54">
        <v>498</v>
      </c>
      <c r="C504" s="55" t="s">
        <v>19</v>
      </c>
      <c r="D504" s="56" t="s">
        <v>230</v>
      </c>
      <c r="E504" s="56" t="s">
        <v>703</v>
      </c>
      <c r="F504" s="57" t="s">
        <v>1486</v>
      </c>
      <c r="G504" s="58" t="s">
        <v>705</v>
      </c>
      <c r="H504" s="57" t="s">
        <v>1487</v>
      </c>
      <c r="I504" s="57" t="s">
        <v>235</v>
      </c>
      <c r="J504" s="57" t="s">
        <v>707</v>
      </c>
      <c r="K504" s="59" t="s">
        <v>708</v>
      </c>
      <c r="L504" s="89"/>
      <c r="M504" s="61">
        <f t="shared" si="125"/>
        <v>23750</v>
      </c>
      <c r="N504" s="62" t="s">
        <v>14</v>
      </c>
      <c r="O504" s="62" t="s">
        <v>14</v>
      </c>
      <c r="P504" s="63"/>
      <c r="Q504" s="76"/>
      <c r="R504" s="63"/>
      <c r="S504" s="66"/>
      <c r="T504" s="76"/>
      <c r="U504" s="62" t="s">
        <v>14</v>
      </c>
      <c r="V504" s="109"/>
      <c r="W504" s="76"/>
      <c r="X504" s="66" t="s">
        <v>14</v>
      </c>
      <c r="Y504" s="54" t="str">
        <f>IF($X504="","",VLOOKUP($X504,Variable!$AC$3:$AH$100,2,0))</f>
        <v>-</v>
      </c>
      <c r="Z504" s="54" t="str">
        <f>IF($X504="","",VLOOKUP($X504,Variable!$AC$3:$AH$100,3,0))</f>
        <v>-</v>
      </c>
      <c r="AA504" s="54" t="str">
        <f>IF($X504="","",VLOOKUP($X504,Variable!$AC$3:$AH$100,4,0))</f>
        <v>-</v>
      </c>
      <c r="AB504" s="54" t="str">
        <f>IF($X504="","",VLOOKUP($X504,Variable!$AC$3:$AH$100,5,0))</f>
        <v>-</v>
      </c>
      <c r="AC504" s="54" t="str">
        <f>IF($X504="","",VLOOKUP($X504,Variable!$AC$3:$AH$100,6,0))</f>
        <v>-</v>
      </c>
      <c r="AD504" s="109" t="s">
        <v>42</v>
      </c>
      <c r="AE504" s="54" t="str">
        <f t="shared" si="114"/>
        <v>กสป-ค.</v>
      </c>
      <c r="AF504" s="54" t="str">
        <f t="shared" si="115"/>
        <v>-</v>
      </c>
      <c r="AG504" s="54" t="str">
        <f t="shared" si="116"/>
        <v>กสป-ค.</v>
      </c>
      <c r="AH504" s="54" t="str">
        <f t="shared" si="117"/>
        <v>-</v>
      </c>
      <c r="AI504" s="54" t="str">
        <f t="shared" si="118"/>
        <v>อปฟ.</v>
      </c>
      <c r="AJ504" s="66" t="s">
        <v>42</v>
      </c>
      <c r="AK504" s="54" t="str">
        <f t="shared" si="119"/>
        <v>กสป-ค.</v>
      </c>
      <c r="AL504" s="54" t="str">
        <f t="shared" si="120"/>
        <v>-</v>
      </c>
      <c r="AM504" s="54" t="str">
        <f t="shared" si="121"/>
        <v>กสป-ค.</v>
      </c>
      <c r="AN504" s="54" t="str">
        <f t="shared" si="122"/>
        <v>-</v>
      </c>
      <c r="AO504" s="54" t="str">
        <f t="shared" si="123"/>
        <v>อปฟ.</v>
      </c>
      <c r="AP504" s="67" t="s">
        <v>1481</v>
      </c>
      <c r="AQ504" s="68"/>
      <c r="AR504" s="64"/>
      <c r="AS504" s="75"/>
      <c r="AT504" s="64"/>
      <c r="AY504" s="71"/>
      <c r="BC504" s="72"/>
      <c r="BD504" s="72"/>
      <c r="BE504" s="72"/>
      <c r="BL504" s="51"/>
      <c r="BM504" s="51"/>
      <c r="BY504" s="10"/>
      <c r="CB504" s="73"/>
      <c r="CC504" s="10"/>
      <c r="CE504" s="10"/>
      <c r="CF504" s="10"/>
      <c r="CK504" s="78" t="s">
        <v>1115</v>
      </c>
      <c r="CQ504" s="71"/>
    </row>
    <row r="505" spans="1:95" s="70" customFormat="1" ht="27.75" customHeight="1">
      <c r="A505" s="110"/>
      <c r="B505" s="54">
        <v>499</v>
      </c>
      <c r="C505" s="55" t="s">
        <v>19</v>
      </c>
      <c r="D505" s="56" t="s">
        <v>230</v>
      </c>
      <c r="E505" s="56" t="s">
        <v>703</v>
      </c>
      <c r="F505" s="57" t="s">
        <v>1488</v>
      </c>
      <c r="G505" s="58" t="s">
        <v>705</v>
      </c>
      <c r="H505" s="57" t="s">
        <v>1489</v>
      </c>
      <c r="I505" s="57" t="s">
        <v>235</v>
      </c>
      <c r="J505" s="57" t="s">
        <v>707</v>
      </c>
      <c r="K505" s="59" t="s">
        <v>708</v>
      </c>
      <c r="L505" s="89"/>
      <c r="M505" s="61">
        <f t="shared" si="125"/>
        <v>23750</v>
      </c>
      <c r="N505" s="62" t="s">
        <v>14</v>
      </c>
      <c r="O505" s="62" t="s">
        <v>14</v>
      </c>
      <c r="P505" s="63"/>
      <c r="Q505" s="76"/>
      <c r="R505" s="63"/>
      <c r="S505" s="66"/>
      <c r="T505" s="76"/>
      <c r="U505" s="62" t="s">
        <v>14</v>
      </c>
      <c r="V505" s="109"/>
      <c r="W505" s="76"/>
      <c r="X505" s="66" t="s">
        <v>14</v>
      </c>
      <c r="Y505" s="54" t="str">
        <f>IF($X505="","",VLOOKUP($X505,Variable!$AC$3:$AH$100,2,0))</f>
        <v>-</v>
      </c>
      <c r="Z505" s="54" t="str">
        <f>IF($X505="","",VLOOKUP($X505,Variable!$AC$3:$AH$100,3,0))</f>
        <v>-</v>
      </c>
      <c r="AA505" s="54" t="str">
        <f>IF($X505="","",VLOOKUP($X505,Variable!$AC$3:$AH$100,4,0))</f>
        <v>-</v>
      </c>
      <c r="AB505" s="54" t="str">
        <f>IF($X505="","",VLOOKUP($X505,Variable!$AC$3:$AH$100,5,0))</f>
        <v>-</v>
      </c>
      <c r="AC505" s="54" t="str">
        <f>IF($X505="","",VLOOKUP($X505,Variable!$AC$3:$AH$100,6,0))</f>
        <v>-</v>
      </c>
      <c r="AD505" s="109" t="s">
        <v>42</v>
      </c>
      <c r="AE505" s="54" t="str">
        <f t="shared" si="114"/>
        <v>กสป-ค.</v>
      </c>
      <c r="AF505" s="54" t="str">
        <f t="shared" si="115"/>
        <v>-</v>
      </c>
      <c r="AG505" s="54" t="str">
        <f t="shared" si="116"/>
        <v>กสป-ค.</v>
      </c>
      <c r="AH505" s="54" t="str">
        <f t="shared" si="117"/>
        <v>-</v>
      </c>
      <c r="AI505" s="54" t="str">
        <f t="shared" si="118"/>
        <v>อปฟ.</v>
      </c>
      <c r="AJ505" s="66" t="s">
        <v>42</v>
      </c>
      <c r="AK505" s="54" t="str">
        <f t="shared" si="119"/>
        <v>กสป-ค.</v>
      </c>
      <c r="AL505" s="54" t="str">
        <f t="shared" si="120"/>
        <v>-</v>
      </c>
      <c r="AM505" s="54" t="str">
        <f t="shared" si="121"/>
        <v>กสป-ค.</v>
      </c>
      <c r="AN505" s="54" t="str">
        <f t="shared" si="122"/>
        <v>-</v>
      </c>
      <c r="AO505" s="54" t="str">
        <f t="shared" si="123"/>
        <v>อปฟ.</v>
      </c>
      <c r="AP505" s="67" t="s">
        <v>1481</v>
      </c>
      <c r="AQ505" s="68"/>
      <c r="AR505" s="64"/>
      <c r="AS505" s="75"/>
      <c r="AT505" s="64"/>
      <c r="AY505" s="71"/>
      <c r="BC505" s="72"/>
      <c r="BD505" s="72"/>
      <c r="BE505" s="72"/>
      <c r="BL505" s="51"/>
      <c r="BM505" s="51"/>
      <c r="BY505" s="10"/>
      <c r="CB505" s="73"/>
      <c r="CC505" s="10"/>
      <c r="CE505" s="10"/>
      <c r="CF505" s="10"/>
      <c r="CK505" s="74" t="s">
        <v>1124</v>
      </c>
      <c r="CQ505" s="71"/>
    </row>
    <row r="506" spans="1:95" s="70" customFormat="1" ht="27.75" customHeight="1">
      <c r="A506" s="110"/>
      <c r="B506" s="54">
        <v>500</v>
      </c>
      <c r="C506" s="55" t="s">
        <v>19</v>
      </c>
      <c r="D506" s="56" t="s">
        <v>230</v>
      </c>
      <c r="E506" s="56" t="s">
        <v>703</v>
      </c>
      <c r="F506" s="57" t="s">
        <v>1490</v>
      </c>
      <c r="G506" s="58" t="s">
        <v>705</v>
      </c>
      <c r="H506" s="57" t="s">
        <v>1491</v>
      </c>
      <c r="I506" s="57" t="s">
        <v>235</v>
      </c>
      <c r="J506" s="57" t="s">
        <v>707</v>
      </c>
      <c r="K506" s="59" t="s">
        <v>708</v>
      </c>
      <c r="L506" s="89"/>
      <c r="M506" s="61">
        <f t="shared" si="125"/>
        <v>23750</v>
      </c>
      <c r="N506" s="62" t="s">
        <v>14</v>
      </c>
      <c r="O506" s="62" t="s">
        <v>14</v>
      </c>
      <c r="P506" s="63"/>
      <c r="Q506" s="76"/>
      <c r="R506" s="63"/>
      <c r="S506" s="66"/>
      <c r="T506" s="76"/>
      <c r="U506" s="62" t="s">
        <v>14</v>
      </c>
      <c r="V506" s="109"/>
      <c r="W506" s="76"/>
      <c r="X506" s="66" t="s">
        <v>14</v>
      </c>
      <c r="Y506" s="54" t="str">
        <f>IF($X506="","",VLOOKUP($X506,Variable!$AC$3:$AH$100,2,0))</f>
        <v>-</v>
      </c>
      <c r="Z506" s="54" t="str">
        <f>IF($X506="","",VLOOKUP($X506,Variable!$AC$3:$AH$100,3,0))</f>
        <v>-</v>
      </c>
      <c r="AA506" s="54" t="str">
        <f>IF($X506="","",VLOOKUP($X506,Variable!$AC$3:$AH$100,4,0))</f>
        <v>-</v>
      </c>
      <c r="AB506" s="54" t="str">
        <f>IF($X506="","",VLOOKUP($X506,Variable!$AC$3:$AH$100,5,0))</f>
        <v>-</v>
      </c>
      <c r="AC506" s="54" t="str">
        <f>IF($X506="","",VLOOKUP($X506,Variable!$AC$3:$AH$100,6,0))</f>
        <v>-</v>
      </c>
      <c r="AD506" s="109" t="s">
        <v>42</v>
      </c>
      <c r="AE506" s="54" t="str">
        <f t="shared" si="114"/>
        <v>กสป-ค.</v>
      </c>
      <c r="AF506" s="54" t="str">
        <f t="shared" si="115"/>
        <v>-</v>
      </c>
      <c r="AG506" s="54" t="str">
        <f t="shared" si="116"/>
        <v>กสป-ค.</v>
      </c>
      <c r="AH506" s="54" t="str">
        <f t="shared" si="117"/>
        <v>-</v>
      </c>
      <c r="AI506" s="54" t="str">
        <f t="shared" si="118"/>
        <v>อปฟ.</v>
      </c>
      <c r="AJ506" s="66" t="s">
        <v>42</v>
      </c>
      <c r="AK506" s="54" t="str">
        <f t="shared" si="119"/>
        <v>กสป-ค.</v>
      </c>
      <c r="AL506" s="54" t="str">
        <f t="shared" si="120"/>
        <v>-</v>
      </c>
      <c r="AM506" s="54" t="str">
        <f t="shared" si="121"/>
        <v>กสป-ค.</v>
      </c>
      <c r="AN506" s="54" t="str">
        <f t="shared" si="122"/>
        <v>-</v>
      </c>
      <c r="AO506" s="54" t="str">
        <f t="shared" si="123"/>
        <v>อปฟ.</v>
      </c>
      <c r="AP506" s="67" t="s">
        <v>1481</v>
      </c>
      <c r="AQ506" s="68"/>
      <c r="AR506" s="64"/>
      <c r="AS506" s="75"/>
      <c r="AT506" s="64"/>
      <c r="AY506" s="71"/>
      <c r="BC506" s="72"/>
      <c r="BD506" s="72"/>
      <c r="BE506" s="72"/>
      <c r="BL506" s="51"/>
      <c r="BM506" s="51"/>
      <c r="CB506" s="73"/>
      <c r="CC506" s="10"/>
      <c r="CE506" s="10"/>
      <c r="CF506" s="10"/>
      <c r="CK506" s="74" t="s">
        <v>1150</v>
      </c>
      <c r="CQ506" s="71"/>
    </row>
    <row r="507" spans="1:95" s="70" customFormat="1" ht="27.75" customHeight="1">
      <c r="A507" s="110"/>
      <c r="B507" s="54">
        <v>501</v>
      </c>
      <c r="C507" s="55" t="s">
        <v>19</v>
      </c>
      <c r="D507" s="56" t="s">
        <v>230</v>
      </c>
      <c r="E507" s="56" t="s">
        <v>703</v>
      </c>
      <c r="F507" s="57" t="s">
        <v>1492</v>
      </c>
      <c r="G507" s="58" t="s">
        <v>705</v>
      </c>
      <c r="H507" s="11" t="s">
        <v>1493</v>
      </c>
      <c r="I507" s="57" t="s">
        <v>235</v>
      </c>
      <c r="J507" s="57" t="s">
        <v>707</v>
      </c>
      <c r="K507" s="59" t="s">
        <v>708</v>
      </c>
      <c r="L507" s="89"/>
      <c r="M507" s="61">
        <f t="shared" si="125"/>
        <v>23750</v>
      </c>
      <c r="N507" s="62" t="s">
        <v>14</v>
      </c>
      <c r="O507" s="62" t="s">
        <v>14</v>
      </c>
      <c r="P507" s="63"/>
      <c r="Q507" s="76"/>
      <c r="R507" s="63"/>
      <c r="S507" s="66"/>
      <c r="T507" s="76"/>
      <c r="U507" s="62" t="s">
        <v>14</v>
      </c>
      <c r="V507" s="109"/>
      <c r="W507" s="76"/>
      <c r="X507" s="66" t="s">
        <v>14</v>
      </c>
      <c r="Y507" s="54" t="str">
        <f>IF($X507="","",VLOOKUP($X507,Variable!$AC$3:$AH$100,2,0))</f>
        <v>-</v>
      </c>
      <c r="Z507" s="54" t="str">
        <f>IF($X507="","",VLOOKUP($X507,Variable!$AC$3:$AH$100,3,0))</f>
        <v>-</v>
      </c>
      <c r="AA507" s="54" t="str">
        <f>IF($X507="","",VLOOKUP($X507,Variable!$AC$3:$AH$100,4,0))</f>
        <v>-</v>
      </c>
      <c r="AB507" s="54" t="str">
        <f>IF($X507="","",VLOOKUP($X507,Variable!$AC$3:$AH$100,5,0))</f>
        <v>-</v>
      </c>
      <c r="AC507" s="54" t="str">
        <f>IF($X507="","",VLOOKUP($X507,Variable!$AC$3:$AH$100,6,0))</f>
        <v>-</v>
      </c>
      <c r="AD507" s="109" t="s">
        <v>42</v>
      </c>
      <c r="AE507" s="54" t="str">
        <f t="shared" si="114"/>
        <v>กสป-ค.</v>
      </c>
      <c r="AF507" s="54" t="str">
        <f t="shared" si="115"/>
        <v>-</v>
      </c>
      <c r="AG507" s="54" t="str">
        <f t="shared" si="116"/>
        <v>กสป-ค.</v>
      </c>
      <c r="AH507" s="54" t="str">
        <f t="shared" si="117"/>
        <v>-</v>
      </c>
      <c r="AI507" s="54" t="str">
        <f t="shared" si="118"/>
        <v>อปฟ.</v>
      </c>
      <c r="AJ507" s="66" t="s">
        <v>42</v>
      </c>
      <c r="AK507" s="54" t="str">
        <f t="shared" si="119"/>
        <v>กสป-ค.</v>
      </c>
      <c r="AL507" s="54" t="str">
        <f t="shared" si="120"/>
        <v>-</v>
      </c>
      <c r="AM507" s="54" t="str">
        <f t="shared" si="121"/>
        <v>กสป-ค.</v>
      </c>
      <c r="AN507" s="54" t="str">
        <f t="shared" si="122"/>
        <v>-</v>
      </c>
      <c r="AO507" s="54" t="str">
        <f t="shared" si="123"/>
        <v>อปฟ.</v>
      </c>
      <c r="AP507" s="67" t="s">
        <v>1481</v>
      </c>
      <c r="AQ507" s="68"/>
      <c r="AR507" s="64"/>
      <c r="AS507" s="75"/>
      <c r="AT507" s="64"/>
      <c r="AY507" s="71"/>
      <c r="BC507" s="72"/>
      <c r="BD507" s="72"/>
      <c r="BE507" s="72"/>
      <c r="BL507" s="51"/>
      <c r="BM507" s="51"/>
      <c r="BY507" s="10"/>
      <c r="CB507" s="73"/>
      <c r="CC507" s="10"/>
      <c r="CE507" s="10"/>
      <c r="CF507" s="10"/>
      <c r="CK507" s="74" t="s">
        <v>1141</v>
      </c>
      <c r="CQ507" s="71"/>
    </row>
    <row r="508" spans="1:95" s="70" customFormat="1" ht="27.75" customHeight="1">
      <c r="A508" s="110"/>
      <c r="B508" s="54">
        <v>502</v>
      </c>
      <c r="C508" s="55" t="s">
        <v>19</v>
      </c>
      <c r="D508" s="56" t="s">
        <v>230</v>
      </c>
      <c r="E508" s="56" t="s">
        <v>703</v>
      </c>
      <c r="F508" s="57" t="s">
        <v>1494</v>
      </c>
      <c r="G508" s="58" t="s">
        <v>705</v>
      </c>
      <c r="H508" s="57" t="s">
        <v>1495</v>
      </c>
      <c r="I508" s="57" t="s">
        <v>235</v>
      </c>
      <c r="J508" s="57" t="s">
        <v>707</v>
      </c>
      <c r="K508" s="59" t="s">
        <v>708</v>
      </c>
      <c r="L508" s="89"/>
      <c r="M508" s="61">
        <f t="shared" si="125"/>
        <v>23750</v>
      </c>
      <c r="N508" s="62" t="s">
        <v>14</v>
      </c>
      <c r="O508" s="62" t="s">
        <v>14</v>
      </c>
      <c r="P508" s="63"/>
      <c r="Q508" s="76"/>
      <c r="R508" s="63"/>
      <c r="S508" s="66"/>
      <c r="T508" s="76"/>
      <c r="U508" s="62" t="s">
        <v>14</v>
      </c>
      <c r="V508" s="109"/>
      <c r="W508" s="76"/>
      <c r="X508" s="66" t="s">
        <v>14</v>
      </c>
      <c r="Y508" s="54" t="str">
        <f>IF($X508="","",VLOOKUP($X508,Variable!$AC$3:$AH$100,2,0))</f>
        <v>-</v>
      </c>
      <c r="Z508" s="54" t="str">
        <f>IF($X508="","",VLOOKUP($X508,Variable!$AC$3:$AH$100,3,0))</f>
        <v>-</v>
      </c>
      <c r="AA508" s="54" t="str">
        <f>IF($X508="","",VLOOKUP($X508,Variable!$AC$3:$AH$100,4,0))</f>
        <v>-</v>
      </c>
      <c r="AB508" s="54" t="str">
        <f>IF($X508="","",VLOOKUP($X508,Variable!$AC$3:$AH$100,5,0))</f>
        <v>-</v>
      </c>
      <c r="AC508" s="54" t="str">
        <f>IF($X508="","",VLOOKUP($X508,Variable!$AC$3:$AH$100,6,0))</f>
        <v>-</v>
      </c>
      <c r="AD508" s="109" t="s">
        <v>42</v>
      </c>
      <c r="AE508" s="54" t="str">
        <f t="shared" si="114"/>
        <v>กสป-ค.</v>
      </c>
      <c r="AF508" s="54" t="str">
        <f t="shared" si="115"/>
        <v>-</v>
      </c>
      <c r="AG508" s="54" t="str">
        <f t="shared" si="116"/>
        <v>กสป-ค.</v>
      </c>
      <c r="AH508" s="54" t="str">
        <f t="shared" si="117"/>
        <v>-</v>
      </c>
      <c r="AI508" s="54" t="str">
        <f t="shared" si="118"/>
        <v>อปฟ.</v>
      </c>
      <c r="AJ508" s="66" t="s">
        <v>42</v>
      </c>
      <c r="AK508" s="54" t="str">
        <f t="shared" si="119"/>
        <v>กสป-ค.</v>
      </c>
      <c r="AL508" s="54" t="str">
        <f t="shared" si="120"/>
        <v>-</v>
      </c>
      <c r="AM508" s="54" t="str">
        <f t="shared" si="121"/>
        <v>กสป-ค.</v>
      </c>
      <c r="AN508" s="54" t="str">
        <f t="shared" si="122"/>
        <v>-</v>
      </c>
      <c r="AO508" s="54" t="str">
        <f t="shared" si="123"/>
        <v>อปฟ.</v>
      </c>
      <c r="AP508" s="67" t="s">
        <v>1481</v>
      </c>
      <c r="AQ508" s="68"/>
      <c r="AR508" s="64"/>
      <c r="AS508" s="75" t="s">
        <v>1496</v>
      </c>
      <c r="AT508" s="64">
        <v>10</v>
      </c>
      <c r="AY508" s="71"/>
      <c r="BC508" s="72"/>
      <c r="BD508" s="72"/>
      <c r="BE508" s="72"/>
      <c r="BL508" s="51"/>
      <c r="BM508" s="51"/>
      <c r="BY508" s="10"/>
      <c r="CB508" s="73"/>
      <c r="CC508" s="10"/>
      <c r="CE508" s="10"/>
      <c r="CF508" s="10"/>
      <c r="CK508" s="74" t="s">
        <v>1131</v>
      </c>
      <c r="CQ508" s="71"/>
    </row>
  </sheetData>
  <sheetProtection autoFilter="0" pivotTables="0"/>
  <sortState ref="CK7:CK508">
    <sortCondition ref="CK7"/>
  </sortState>
  <dataConsolidate/>
  <mergeCells count="2">
    <mergeCell ref="B4:F4"/>
    <mergeCell ref="AS5:AT5"/>
  </mergeCells>
  <pageMargins left="0.2" right="0.2" top="0.46" bottom="0.33" header="0.17" footer="0.17"/>
  <pageSetup paperSize="9" scale="5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5</vt:i4>
      </vt:variant>
    </vt:vector>
  </HeadingPairs>
  <TitlesOfParts>
    <vt:vector size="7" baseType="lpstr">
      <vt:lpstr>Variable</vt:lpstr>
      <vt:lpstr>HistoryDurable</vt:lpstr>
      <vt:lpstr>HistoryDurable!Criteria</vt:lpstr>
      <vt:lpstr>max_F3</vt:lpstr>
      <vt:lpstr>HistoryDurable!Print_Titles</vt:lpstr>
      <vt:lpstr>Variable!VLUP_NAME</vt:lpstr>
      <vt:lpstr>VLUP_NAME</vt:lpstr>
    </vt:vector>
  </TitlesOfParts>
  <Company>ADV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2013-06-05T17:20:35Z</dcterms:created>
  <dcterms:modified xsi:type="dcterms:W3CDTF">2013-06-05T17:53:25Z</dcterms:modified>
</cp:coreProperties>
</file>