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pm\Desktop\"/>
    </mc:Choice>
  </mc:AlternateContent>
  <bookViews>
    <workbookView xWindow="0" yWindow="180" windowWidth="20490" windowHeight="6975" tabRatio="681"/>
  </bookViews>
  <sheets>
    <sheet name="How to use" sheetId="35" r:id="rId1"/>
    <sheet name="User" sheetId="12" r:id="rId2"/>
    <sheet name="Summary" sheetId="34" r:id="rId3"/>
    <sheet name="Rate" sheetId="13" r:id="rId4"/>
    <sheet name="Allowance" sheetId="7" r:id="rId5"/>
    <sheet name="K Table" sheetId="16" r:id="rId6"/>
    <sheet name="Rate Table" sheetId="9" r:id="rId7"/>
    <sheet name="ILO Table" sheetId="3" r:id="rId8"/>
    <sheet name="T Table" sheetId="11" r:id="rId9"/>
  </sheets>
  <definedNames>
    <definedName name="Allowance">Allowance!$C$25</definedName>
    <definedName name="avg">OFFSET(User!$H$5,1,0,COUNTA(User!$H:$H)-1)</definedName>
    <definedName name="Condition_Consistency">'Rate Table'!$F$5:$H$10</definedName>
    <definedName name="cycle">User!$B$2</definedName>
    <definedName name="element">User!$B$1</definedName>
    <definedName name="k">'K Table'!$H$2</definedName>
    <definedName name="n">OFFSET(User!$M$5,1,0,COUNTA(User!$M:$M)-1)</definedName>
    <definedName name="Nmax">OFFSET(User!$N$5,1,0,COUNTA(User!$N:$N)-2)</definedName>
    <definedName name="Normal_Time">Summary!$C$5</definedName>
    <definedName name="outlier">OFFSET(User!$G$5,1,0,COUNTA(User!$G:$G)-1)</definedName>
    <definedName name="rate">Rate!$F$4</definedName>
    <definedName name="RateA">'Rate Table'!$F$5:$F$10</definedName>
    <definedName name="RateA1">'Rate Table'!$B$5:$B$15</definedName>
    <definedName name="s">'K Table'!$H$3</definedName>
    <definedName name="Skill_Effort">'Rate Table'!$B$5:$D$15</definedName>
    <definedName name="solver_eng" localSheetId="1" hidden="1">1</definedName>
    <definedName name="solver_neg" localSheetId="1" hidden="1">1</definedName>
    <definedName name="solver_num" localSheetId="1" hidden="1">0</definedName>
    <definedName name="solver_opt" localSheetId="1" hidden="1">User!$B$2</definedName>
    <definedName name="solver_typ" localSheetId="1" hidden="1">1</definedName>
    <definedName name="solver_val" localSheetId="1" hidden="1">0</definedName>
    <definedName name="solver_ver" localSheetId="1" hidden="1">3</definedName>
    <definedName name="st">OFFSET(User!$O$5,1,0,COUNTA(User!$O:$O)-1)</definedName>
    <definedName name="stdev" localSheetId="1">OFFSET(User!$F$5,1,0,COUNTA(User!$F:$F)-1)</definedName>
    <definedName name="t">'K Table'!$K$2</definedName>
    <definedName name="TB.ILO">'ILO Table'!$B$4:$D$52</definedName>
    <definedName name="upper">OFFSET(User!$I$5,1,0,COUNTA(User!$I:$I)-1)</definedName>
    <definedName name="X">OFFSET(User!$J$5,1,0,COUNTA(User!$J:$J))</definedName>
    <definedName name="Y">OFFSET(User!$K$5,1,0,COUNTA(User!$K:$K))</definedName>
    <definedName name="Z">OFFSET(User!$L$5,1,0,COUNTA(User!$L:$L))</definedName>
  </definedNames>
  <calcPr calcId="152511"/>
</workbook>
</file>

<file path=xl/calcChain.xml><?xml version="1.0" encoding="utf-8"?>
<calcChain xmlns="http://schemas.openxmlformats.org/spreadsheetml/2006/main">
  <c r="D5" i="16" l="1"/>
  <c r="D4" i="16"/>
  <c r="D3" i="16"/>
  <c r="H4" i="16" l="1"/>
  <c r="K2" i="16" s="1"/>
  <c r="C11" i="7" l="1"/>
  <c r="C6" i="7"/>
  <c r="C5" i="7"/>
  <c r="F4" i="13" l="1"/>
  <c r="C24" i="7" l="1"/>
  <c r="C14" i="7"/>
  <c r="C9" i="7" l="1"/>
  <c r="C13" i="7"/>
  <c r="C16" i="7"/>
  <c r="C18" i="7"/>
  <c r="C20" i="7"/>
  <c r="C22" i="7"/>
  <c r="C25" i="7" l="1"/>
  <c r="D5" i="34" s="1"/>
</calcChain>
</file>

<file path=xl/sharedStrings.xml><?xml version="1.0" encoding="utf-8"?>
<sst xmlns="http://schemas.openxmlformats.org/spreadsheetml/2006/main" count="179" uniqueCount="165">
  <si>
    <t>-</t>
  </si>
  <si>
    <t>น้ำหนักที่ต้องยก, ปอนด์ (2.204623 กิโลกรัม)</t>
  </si>
  <si>
    <r>
      <t>2.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ตัวแปรของค่าความเผื่อ</t>
    </r>
  </si>
  <si>
    <r>
      <t>1.2.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ค่าความเผื่อสำหรับความเครียดพื้นฐาน</t>
    </r>
  </si>
  <si>
    <r>
      <t>1.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ค่าความเผื่อคงที่:</t>
    </r>
  </si>
  <si>
    <t>ผู้ชาย</t>
  </si>
  <si>
    <t>ผู้หญิง</t>
  </si>
  <si>
    <t>ตาราง ILO แนะนำค่าความเผื่อ</t>
  </si>
  <si>
    <t>ขั้นตอนการผลิต</t>
  </si>
  <si>
    <t>ลำดับขั้นตอน</t>
  </si>
  <si>
    <t>รวม</t>
  </si>
  <si>
    <t>ตัวประกอบอัตราความเร็ว</t>
  </si>
  <si>
    <t>skill</t>
  </si>
  <si>
    <t>Effort</t>
  </si>
  <si>
    <t>Condition</t>
  </si>
  <si>
    <t>Consistency</t>
  </si>
  <si>
    <t>Rate</t>
  </si>
  <si>
    <t>ค่าความคลาดเคลื่อน</t>
  </si>
  <si>
    <t>Westing House System of Rating</t>
  </si>
  <si>
    <t>A1</t>
  </si>
  <si>
    <t>A2</t>
  </si>
  <si>
    <t>B1</t>
  </si>
  <si>
    <t>B2</t>
  </si>
  <si>
    <t>C1</t>
  </si>
  <si>
    <t>C2</t>
  </si>
  <si>
    <t>D</t>
  </si>
  <si>
    <t>E1</t>
  </si>
  <si>
    <t>E2</t>
  </si>
  <si>
    <t>F1</t>
  </si>
  <si>
    <t>F2</t>
  </si>
  <si>
    <t>Skill</t>
  </si>
  <si>
    <t>Sex:</t>
  </si>
  <si>
    <t>n</t>
  </si>
  <si>
    <t>A</t>
  </si>
  <si>
    <t>B</t>
  </si>
  <si>
    <t>C</t>
  </si>
  <si>
    <t>E</t>
  </si>
  <si>
    <t>F</t>
  </si>
  <si>
    <r>
      <t>1.1.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ค่าความเผื่อสำหรับบุคคล</t>
    </r>
  </si>
  <si>
    <r>
      <t>2.1.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ค่าความเผื่อของงานที่ยืนประจำตำแหน่งและไม่ประจำตำแหน่ง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</si>
  <si>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ยืนประจำตำแหน่ง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</si>
  <si>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การเคลื่อนที่สะดวก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</si>
  <si>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การเคลื่อนที่ไม่สะดวก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</si>
  <si>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การเคลื่อนไม่สะดวกมาก</t>
    </r>
  </si>
  <si>
    <r>
      <t>2.2.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ใช้แรงงานหรือพลังงานของกล้ามเนื้อ</t>
    </r>
  </si>
  <si>
    <r>
      <t>2.3.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แสงสว่างไม่เหมาะสม: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</si>
  <si>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ต่ำกว่าค่าที่เหมาะสมเล็กน้อย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</si>
  <si>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ต่ำกว่าค่าที่เหมาะสม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</si>
  <si>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แสงสว่างไม่เพียงพอ</t>
    </r>
  </si>
  <si>
    <r>
      <t>2.4.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สภาพบรรยากาศ (ความดันและความชื้น)</t>
    </r>
    <r>
      <rPr>
        <strike/>
        <sz val="16"/>
        <color theme="1"/>
        <rFont val="Browallia New"/>
        <family val="2"/>
      </rPr>
      <t xml:space="preserve">    </t>
    </r>
    <r>
      <rPr>
        <sz val="16"/>
        <color theme="1"/>
        <rFont val="Browallia New"/>
        <family val="2"/>
      </rPr>
      <t>ไม่แน่นอน</t>
    </r>
  </si>
  <si>
    <r>
      <t>2.5.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การควบคุมความเรียบร้อย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</si>
  <si>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อย่างเหมาะสม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</si>
  <si>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สบายหรือเข้มงวด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</si>
  <si>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สบายมากหรือเข้มงวดมาก</t>
    </r>
  </si>
  <si>
    <r>
      <t>2.6.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ระดับเสียงรบกวน: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</si>
  <si>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ดังต่อเนื่อง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</si>
  <si>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เป็นพักๆไม่ต่อเนื่อง</t>
    </r>
    <r>
      <rPr>
        <strike/>
        <sz val="16"/>
        <color theme="1"/>
        <rFont val="Browallia New"/>
        <family val="2"/>
      </rPr>
      <t xml:space="preserve">   </t>
    </r>
    <r>
      <rPr>
        <sz val="16"/>
        <color theme="1"/>
        <rFont val="Browallia New"/>
        <family val="2"/>
      </rPr>
      <t>ดัง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</si>
  <si>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เป็นพักๆไม่ต่อเนื่อง</t>
    </r>
    <r>
      <rPr>
        <strike/>
        <sz val="16"/>
        <color theme="1"/>
        <rFont val="Browallia New"/>
        <family val="2"/>
      </rPr>
      <t xml:space="preserve">   </t>
    </r>
    <r>
      <rPr>
        <sz val="16"/>
        <color theme="1"/>
        <rFont val="Browallia New"/>
        <family val="2"/>
      </rPr>
      <t>ดังมาก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</si>
  <si>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เสียงแหลมสูง</t>
    </r>
    <r>
      <rPr>
        <strike/>
        <sz val="16"/>
        <color theme="1"/>
        <rFont val="Browallia New"/>
        <family val="2"/>
      </rPr>
      <t xml:space="preserve">   </t>
    </r>
    <r>
      <rPr>
        <sz val="16"/>
        <color theme="1"/>
        <rFont val="Browallia New"/>
        <family val="2"/>
      </rPr>
      <t>ดัง</t>
    </r>
  </si>
  <si>
    <r>
      <t>2.7.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ความเครียด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</si>
  <si>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กระบวนการค่อนข้างซับซ้อน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</si>
  <si>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กระบวนการซับซ้อหรือต้องใช่สมาธิสูง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</si>
  <si>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กระบวนการที่ซับซ้อนมาก</t>
    </r>
  </si>
  <si>
    <r>
      <t>2.8.</t>
    </r>
    <r>
      <rPr>
        <sz val="7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ความซ้ำซาก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</si>
  <si>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น้อย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</si>
  <si>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ปานกลาง</t>
    </r>
  </si>
  <si>
    <r>
      <rPr>
        <sz val="7"/>
        <color theme="1"/>
        <rFont val="Times New Roman"/>
        <family val="1"/>
      </rPr>
      <t xml:space="preserve">         </t>
    </r>
    <r>
      <rPr>
        <sz val="16"/>
        <color theme="1"/>
        <rFont val="Browallia New"/>
        <family val="2"/>
      </rPr>
      <t>มาก</t>
    </r>
  </si>
  <si>
    <r>
      <t>2.9.</t>
    </r>
    <r>
      <rPr>
        <sz val="7"/>
        <color theme="1"/>
        <rFont val="Times New Roman"/>
        <family val="1"/>
      </rPr>
      <t xml:space="preserve">    </t>
    </r>
    <r>
      <rPr>
        <sz val="16"/>
        <color theme="1"/>
        <rFont val="Browallia New"/>
        <family val="2"/>
      </rPr>
      <t>ความน่าเบื่อ</t>
    </r>
  </si>
  <si>
    <r>
      <rPr>
        <sz val="7"/>
        <color theme="1"/>
        <rFont val="Times New Roman"/>
        <family val="1"/>
      </rPr>
      <t xml:space="preserve">     </t>
    </r>
    <r>
      <rPr>
        <sz val="16"/>
        <color theme="1"/>
        <rFont val="Browallia New"/>
        <family val="2"/>
      </rPr>
      <t>ค่อนข้างน่าเบื่อ</t>
    </r>
  </si>
  <si>
    <r>
      <rPr>
        <sz val="7"/>
        <color theme="1"/>
        <rFont val="Times New Roman"/>
        <family val="1"/>
      </rPr>
      <t xml:space="preserve">     </t>
    </r>
    <r>
      <rPr>
        <sz val="16"/>
        <color theme="1"/>
        <rFont val="Browallia New"/>
        <family val="2"/>
      </rPr>
      <t>น่าเบื่อ</t>
    </r>
  </si>
  <si>
    <r>
      <rPr>
        <sz val="7"/>
        <color theme="1"/>
        <rFont val="Times New Roman"/>
        <family val="1"/>
      </rPr>
      <t xml:space="preserve">     </t>
    </r>
    <r>
      <rPr>
        <sz val="16"/>
        <color theme="1"/>
        <rFont val="Browallia New"/>
        <family val="2"/>
      </rPr>
      <t>น่าเบื่อมาก</t>
    </r>
  </si>
  <si>
    <t>         กระบวนการค่อนข้างซับซ้อน</t>
  </si>
  <si>
    <t>0-100%</t>
  </si>
  <si>
    <t>         ต่ำกว่าค่าที่เหมาะสมเล็กน้อย</t>
  </si>
  <si>
    <t>         อย่างเหมาะสม</t>
  </si>
  <si>
    <t>         ดังต่อเนื่อง</t>
  </si>
  <si>
    <t>S</t>
  </si>
  <si>
    <t>t Table</t>
  </si>
  <si>
    <t>df</t>
  </si>
  <si>
    <t>Confidence Level</t>
  </si>
  <si>
    <t>one-tail</t>
  </si>
  <si>
    <t>two-tails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</si>
  <si>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</si>
  <si>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</si>
  <si>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</si>
  <si>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</si>
  <si>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</si>
  <si>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</si>
  <si>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</si>
  <si>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</si>
  <si>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</si>
  <si>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</si>
  <si>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</si>
  <si>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</si>
  <si>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</si>
  <si>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</si>
  <si>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</si>
  <si>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</si>
  <si>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</si>
  <si>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</si>
  <si>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</si>
  <si>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</si>
  <si>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</si>
  <si>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</si>
  <si>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</si>
  <si>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</si>
  <si>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</si>
  <si>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</si>
  <si>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</si>
  <si>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</si>
  <si>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</si>
  <si>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</si>
  <si>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40</t>
  </si>
  <si>
    <t>60</t>
  </si>
  <si>
    <t>80</t>
  </si>
  <si>
    <t>100</t>
  </si>
  <si>
    <t>1000</t>
  </si>
  <si>
    <t>z</t>
  </si>
  <si>
    <t>0%</t>
  </si>
  <si>
    <t>cum. Prob</t>
  </si>
  <si>
    <t>t .5</t>
  </si>
  <si>
    <t>t .75</t>
  </si>
  <si>
    <t>t .8</t>
  </si>
  <si>
    <t>t .85</t>
  </si>
  <si>
    <t>t .9</t>
  </si>
  <si>
    <t>t .95</t>
  </si>
  <si>
    <t>t .975</t>
  </si>
  <si>
    <t>t .99</t>
  </si>
  <si>
    <t>t .995</t>
  </si>
  <si>
    <t>t .999</t>
  </si>
  <si>
    <t>t .9995</t>
  </si>
  <si>
    <t>Upper</t>
  </si>
  <si>
    <t>จำนวนขั้นตอน</t>
  </si>
  <si>
    <t>จำนวนวัฏจักร</t>
  </si>
  <si>
    <r>
      <t>1.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ค่าความเผื่อคงที่:</t>
    </r>
  </si>
  <si>
    <r>
      <t>1.1.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ค่าความเผื่อสำหรับบุคคล</t>
    </r>
  </si>
  <si>
    <r>
      <t>1.2.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ค่าความเผื่อสำหรับความเครียดพื้นฐาน</t>
    </r>
  </si>
  <si>
    <r>
      <t>2.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ตัวแปรของค่าความเผื่อ</t>
    </r>
  </si>
  <si>
    <r>
      <t>2.1.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ค่าความเผื่อของงานที่ยืนประจำตำแหน่งและไม่ประจำตำแหน่ง</t>
    </r>
  </si>
  <si>
    <r>
      <t>2.2.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ใช้แรงงานหรือพลังงานของกล้ามเนื้อ, ปอนด์ (2.204623 กิโลกรัม)</t>
    </r>
  </si>
  <si>
    <r>
      <t>2.3.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แสงสว่างไม่เหมาะสม:</t>
    </r>
  </si>
  <si>
    <r>
      <t>2.4.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สภาพบรรยากาศ (ความดันและความชื้น)</t>
    </r>
    <r>
      <rPr>
        <strike/>
        <sz val="16"/>
        <color theme="1"/>
        <rFont val="Browallia New"/>
        <family val="2"/>
      </rPr>
      <t xml:space="preserve">    </t>
    </r>
    <r>
      <rPr>
        <sz val="16"/>
        <color theme="1"/>
        <rFont val="Browallia New"/>
        <family val="2"/>
      </rPr>
      <t>ไม่แน่นอน</t>
    </r>
  </si>
  <si>
    <r>
      <t>2.5.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การควบคุมความเรียบร้อย</t>
    </r>
  </si>
  <si>
    <r>
      <t>2.6.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ระดับเสียงรบกวน:</t>
    </r>
  </si>
  <si>
    <r>
      <t>2.7.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ความเครียด</t>
    </r>
  </si>
  <si>
    <r>
      <t>2.8.</t>
    </r>
    <r>
      <rPr>
        <sz val="16"/>
        <color theme="1"/>
        <rFont val="Times New Roman"/>
        <family val="1"/>
      </rPr>
      <t xml:space="preserve">        </t>
    </r>
    <r>
      <rPr>
        <sz val="16"/>
        <color theme="1"/>
        <rFont val="Browallia New"/>
        <family val="2"/>
      </rPr>
      <t>ความซ้ำซาก</t>
    </r>
  </si>
  <si>
    <r>
      <t>2.9.</t>
    </r>
    <r>
      <rPr>
        <sz val="16"/>
        <color theme="1"/>
        <rFont val="Times New Roman"/>
        <family val="1"/>
      </rPr>
      <t xml:space="preserve">    </t>
    </r>
    <r>
      <rPr>
        <sz val="16"/>
        <color theme="1"/>
        <rFont val="Browallia New"/>
        <family val="2"/>
      </rPr>
      <t>ความน่าเบื่อ</t>
    </r>
  </si>
  <si>
    <t>         การเคลื่อนที่สะดวก</t>
  </si>
  <si>
    <t>S.T.</t>
  </si>
  <si>
    <t>ระดับความเชื่อมั่น (%)</t>
  </si>
  <si>
    <t>ค่า k</t>
  </si>
  <si>
    <t>ค่าระดับความเชื่อมั่น</t>
  </si>
  <si>
    <t>k =</t>
  </si>
  <si>
    <t>s =</t>
  </si>
  <si>
    <t>α =</t>
  </si>
  <si>
    <t>N"</t>
  </si>
  <si>
    <t>S*t</t>
  </si>
  <si>
    <t>ค่า α</t>
  </si>
  <si>
    <t>t=</t>
  </si>
  <si>
    <t>avg</t>
  </si>
  <si>
    <t>     ค่อนข้างน่าเบื่อ</t>
  </si>
  <si>
    <t>         น้อย</t>
  </si>
  <si>
    <t>Normal Time</t>
  </si>
  <si>
    <t>Allowance</t>
  </si>
  <si>
    <t>Standard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</si>
</sst>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6"/>
      <color theme="1"/>
      <name val="Browallia New"/>
      <family val="2"/>
    </font>
    <font>
      <b/>
      <sz val="16"/>
      <color theme="1"/>
      <name val="Browallia New"/>
      <family val="2"/>
    </font>
    <font>
      <b/>
      <sz val="11"/>
      <color theme="1"/>
      <name val="Tahoma"/>
      <family val="2"/>
      <scheme val="minor"/>
    </font>
    <font>
      <sz val="7"/>
      <color theme="1"/>
      <name val="Times New Roman"/>
      <family val="1"/>
    </font>
    <font>
      <strike/>
      <sz val="16"/>
      <color theme="1"/>
      <name val="Browallia New"/>
      <family val="2"/>
    </font>
    <font>
      <sz val="11"/>
      <color theme="1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sz val="11"/>
      <color rgb="FF000000"/>
      <name val="Tahoma"/>
      <family val="2"/>
    </font>
    <font>
      <sz val="16"/>
      <color theme="1"/>
      <name val="Times New Roman"/>
      <family val="1"/>
    </font>
    <font>
      <b/>
      <sz val="11"/>
      <name val="Tahoma"/>
      <family val="2"/>
      <scheme val="minor"/>
    </font>
    <font>
      <b/>
      <sz val="11"/>
      <color rgb="FFFF0000"/>
      <name val="Tahoma"/>
      <family val="2"/>
    </font>
    <font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b/>
      <sz val="14"/>
      <color rgb="FF0000FF"/>
      <name val="Tahoma"/>
      <family val="2"/>
    </font>
    <font>
      <b/>
      <sz val="11"/>
      <color rgb="FF000000"/>
      <name val="Tahoma"/>
      <family val="2"/>
    </font>
    <font>
      <b/>
      <sz val="12"/>
      <color rgb="FF800080"/>
      <name val="Tahoma"/>
      <family val="2"/>
    </font>
    <font>
      <b/>
      <sz val="12"/>
      <color rgb="FF000000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45066682943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2" fillId="0" borderId="1" xfId="0" applyFont="1" applyBorder="1"/>
    <xf numFmtId="9" fontId="2" fillId="0" borderId="2" xfId="0" applyNumberFormat="1" applyFont="1" applyBorder="1" applyAlignment="1">
      <alignment horizontal="center"/>
    </xf>
    <xf numFmtId="0" fontId="2" fillId="0" borderId="0" xfId="0" applyFont="1" applyFill="1"/>
    <xf numFmtId="0" fontId="2" fillId="0" borderId="2" xfId="0" applyFont="1" applyBorder="1" applyAlignment="1">
      <alignment horizontal="center"/>
    </xf>
    <xf numFmtId="9" fontId="0" fillId="0" borderId="0" xfId="0" applyNumberFormat="1"/>
    <xf numFmtId="9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2" xfId="0" applyFont="1" applyBorder="1" applyAlignment="1"/>
    <xf numFmtId="0" fontId="2" fillId="0" borderId="1" xfId="0" applyFont="1" applyBorder="1" applyAlignment="1">
      <alignment horizontal="center"/>
    </xf>
    <xf numFmtId="9" fontId="0" fillId="0" borderId="1" xfId="0" applyNumberFormat="1" applyBorder="1"/>
    <xf numFmtId="10" fontId="0" fillId="0" borderId="0" xfId="0" applyNumberFormat="1" applyAlignment="1">
      <alignment horizontal="left"/>
    </xf>
    <xf numFmtId="10" fontId="0" fillId="0" borderId="0" xfId="0" applyNumberFormat="1"/>
    <xf numFmtId="9" fontId="0" fillId="0" borderId="2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2" xfId="0" applyNumberFormat="1" applyBorder="1"/>
    <xf numFmtId="9" fontId="2" fillId="0" borderId="2" xfId="0" applyNumberFormat="1" applyFont="1" applyBorder="1" applyAlignment="1">
      <alignment horizontal="left" indent="4"/>
    </xf>
    <xf numFmtId="9" fontId="2" fillId="0" borderId="5" xfId="0" applyNumberFormat="1" applyFont="1" applyBorder="1" applyAlignment="1">
      <alignment horizontal="center"/>
    </xf>
    <xf numFmtId="9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2" fillId="9" borderId="1" xfId="0" applyFont="1" applyFill="1" applyBorder="1" applyAlignment="1"/>
    <xf numFmtId="0" fontId="2" fillId="9" borderId="2" xfId="0" applyFont="1" applyFill="1" applyBorder="1" applyAlignment="1"/>
    <xf numFmtId="0" fontId="2" fillId="8" borderId="1" xfId="0" applyFont="1" applyFill="1" applyBorder="1" applyAlignment="1"/>
    <xf numFmtId="0" fontId="3" fillId="0" borderId="0" xfId="0" applyFont="1" applyAlignment="1">
      <alignment horizontal="right"/>
    </xf>
    <xf numFmtId="9" fontId="2" fillId="11" borderId="0" xfId="0" applyNumberFormat="1" applyFont="1" applyFill="1" applyAlignment="1">
      <alignment horizontal="center"/>
    </xf>
    <xf numFmtId="49" fontId="4" fillId="10" borderId="0" xfId="0" applyNumberFormat="1" applyFont="1" applyFill="1" applyAlignment="1">
      <alignment horizontal="center"/>
    </xf>
    <xf numFmtId="49" fontId="0" fillId="2" borderId="8" xfId="0" applyNumberForma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9" fontId="0" fillId="2" borderId="4" xfId="0" applyNumberFormat="1" applyFill="1" applyBorder="1" applyAlignment="1">
      <alignment horizontal="center"/>
    </xf>
    <xf numFmtId="10" fontId="0" fillId="2" borderId="4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3" fillId="8" borderId="2" xfId="0" applyFont="1" applyFill="1" applyBorder="1" applyAlignment="1"/>
    <xf numFmtId="9" fontId="2" fillId="8" borderId="2" xfId="0" applyNumberFormat="1" applyFont="1" applyFill="1" applyBorder="1" applyAlignment="1">
      <alignment horizontal="center"/>
    </xf>
    <xf numFmtId="9" fontId="2" fillId="8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quotePrefix="1"/>
    <xf numFmtId="9" fontId="2" fillId="9" borderId="1" xfId="0" applyNumberFormat="1" applyFont="1" applyFill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vertical="center"/>
    </xf>
    <xf numFmtId="0" fontId="4" fillId="12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left"/>
    </xf>
    <xf numFmtId="0" fontId="11" fillId="14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 vertical="center"/>
    </xf>
    <xf numFmtId="9" fontId="8" fillId="5" borderId="1" xfId="2" applyFont="1" applyFill="1" applyBorder="1" applyAlignment="1">
      <alignment horizontal="right"/>
    </xf>
    <xf numFmtId="9" fontId="0" fillId="0" borderId="1" xfId="0" applyNumberFormat="1" applyBorder="1" applyAlignment="1">
      <alignment horizontal="right" vertical="center"/>
    </xf>
    <xf numFmtId="9" fontId="0" fillId="0" borderId="1" xfId="0" applyNumberFormat="1" applyBorder="1" applyAlignment="1">
      <alignment horizontal="right"/>
    </xf>
    <xf numFmtId="0" fontId="2" fillId="16" borderId="1" xfId="0" applyFont="1" applyFill="1" applyBorder="1" applyAlignment="1">
      <alignment horizontal="center" vertical="center"/>
    </xf>
    <xf numFmtId="9" fontId="2" fillId="15" borderId="1" xfId="0" applyNumberFormat="1" applyFont="1" applyFill="1" applyBorder="1"/>
    <xf numFmtId="0" fontId="2" fillId="13" borderId="11" xfId="0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right"/>
    </xf>
    <xf numFmtId="0" fontId="11" fillId="17" borderId="1" xfId="1" applyFont="1" applyFill="1" applyBorder="1" applyAlignment="1">
      <alignment horizontal="center"/>
    </xf>
    <xf numFmtId="10" fontId="14" fillId="0" borderId="1" xfId="1" applyNumberFormat="1" applyFont="1" applyBorder="1" applyAlignment="1">
      <alignment horizontal="center"/>
    </xf>
    <xf numFmtId="0" fontId="14" fillId="0" borderId="1" xfId="1" applyFont="1" applyBorder="1" applyAlignment="1">
      <alignment horizontal="center"/>
    </xf>
    <xf numFmtId="10" fontId="14" fillId="0" borderId="0" xfId="1" applyNumberFormat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10" fontId="13" fillId="0" borderId="0" xfId="0" applyNumberFormat="1" applyFont="1" applyFill="1" applyBorder="1"/>
    <xf numFmtId="9" fontId="13" fillId="0" borderId="0" xfId="0" applyNumberFormat="1" applyFont="1" applyFill="1" applyBorder="1"/>
    <xf numFmtId="0" fontId="13" fillId="0" borderId="0" xfId="0" applyFont="1" applyFill="1"/>
    <xf numFmtId="0" fontId="2" fillId="13" borderId="6" xfId="0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2" fontId="0" fillId="0" borderId="1" xfId="0" applyNumberFormat="1" applyBorder="1"/>
    <xf numFmtId="0" fontId="4" fillId="19" borderId="1" xfId="0" applyFont="1" applyFill="1" applyBorder="1"/>
    <xf numFmtId="0" fontId="2" fillId="4" borderId="1" xfId="0" applyFont="1" applyFill="1" applyBorder="1" applyAlignment="1">
      <alignment horizontal="center"/>
    </xf>
    <xf numFmtId="0" fontId="13" fillId="18" borderId="0" xfId="0" applyFont="1" applyFill="1" applyProtection="1">
      <protection locked="0"/>
    </xf>
    <xf numFmtId="0" fontId="2" fillId="0" borderId="1" xfId="0" applyFont="1" applyFill="1" applyBorder="1" applyAlignment="1" applyProtection="1"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9" fontId="2" fillId="0" borderId="2" xfId="0" applyNumberFormat="1" applyFont="1" applyBorder="1" applyAlignment="1" applyProtection="1">
      <alignment horizontal="center"/>
      <protection locked="0"/>
    </xf>
    <xf numFmtId="9" fontId="2" fillId="0" borderId="1" xfId="0" applyNumberFormat="1" applyFont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3" fillId="15" borderId="2" xfId="0" applyFont="1" applyFill="1" applyBorder="1" applyAlignment="1">
      <alignment horizontal="center"/>
    </xf>
    <xf numFmtId="0" fontId="3" fillId="15" borderId="4" xfId="0" applyFont="1" applyFill="1" applyBorder="1" applyAlignment="1">
      <alignment horizontal="center"/>
    </xf>
    <xf numFmtId="0" fontId="3" fillId="15" borderId="3" xfId="0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 vertical="center"/>
    </xf>
    <xf numFmtId="0" fontId="2" fillId="16" borderId="5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left"/>
    </xf>
    <xf numFmtId="0" fontId="2" fillId="7" borderId="3" xfId="0" applyFont="1" applyFill="1" applyBorder="1" applyAlignment="1">
      <alignment horizontal="left"/>
    </xf>
    <xf numFmtId="0" fontId="4" fillId="6" borderId="0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left"/>
    </xf>
    <xf numFmtId="0" fontId="2" fillId="9" borderId="4" xfId="0" applyFont="1" applyFill="1" applyBorder="1" applyAlignment="1">
      <alignment horizontal="left"/>
    </xf>
    <xf numFmtId="0" fontId="2" fillId="9" borderId="3" xfId="0" applyFont="1" applyFill="1" applyBorder="1" applyAlignment="1">
      <alignment horizontal="left"/>
    </xf>
    <xf numFmtId="49" fontId="4" fillId="2" borderId="2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9" defaultPivotStyle="PivotStyleLight16"/>
  <colors>
    <mruColors>
      <color rgb="FFFF9900"/>
      <color rgb="FFFF3300"/>
      <color rgb="FF660066"/>
      <color rgb="FFC86260"/>
      <color rgb="FFFFFF66"/>
      <color rgb="FFFFCCCC"/>
      <color rgb="FFFF7C80"/>
      <color rgb="FFFF99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</xdr:row>
          <xdr:rowOff>19050</xdr:rowOff>
        </xdr:from>
        <xdr:to>
          <xdr:col>1</xdr:col>
          <xdr:colOff>114300</xdr:colOff>
          <xdr:row>5</xdr:row>
          <xdr:rowOff>28575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142874</xdr:colOff>
      <xdr:row>0</xdr:row>
      <xdr:rowOff>83344</xdr:rowOff>
    </xdr:from>
    <xdr:to>
      <xdr:col>15</xdr:col>
      <xdr:colOff>533399</xdr:colOff>
      <xdr:row>19</xdr:row>
      <xdr:rowOff>165788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437" y="83344"/>
          <a:ext cx="10058400" cy="3475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19050</xdr:rowOff>
        </xdr:from>
        <xdr:to>
          <xdr:col>1</xdr:col>
          <xdr:colOff>0</xdr:colOff>
          <xdr:row>2</xdr:row>
          <xdr:rowOff>257175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276225</xdr:rowOff>
        </xdr:from>
        <xdr:to>
          <xdr:col>2</xdr:col>
          <xdr:colOff>666750</xdr:colOff>
          <xdr:row>2</xdr:row>
          <xdr:rowOff>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Column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2</xdr:col>
          <xdr:colOff>666750</xdr:colOff>
          <xdr:row>1</xdr:row>
          <xdr:rowOff>9525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1095375</xdr:colOff>
          <xdr:row>0</xdr:row>
          <xdr:rowOff>0</xdr:rowOff>
        </xdr:from>
        <xdr:to>
          <xdr:col>2</xdr:col>
          <xdr:colOff>2352675</xdr:colOff>
          <xdr:row>1</xdr:row>
          <xdr:rowOff>257175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Calculate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47625</xdr:colOff>
      <xdr:row>3</xdr:row>
      <xdr:rowOff>107157</xdr:rowOff>
    </xdr:from>
    <xdr:to>
      <xdr:col>11</xdr:col>
      <xdr:colOff>654843</xdr:colOff>
      <xdr:row>4</xdr:row>
      <xdr:rowOff>178595</xdr:rowOff>
    </xdr:to>
    <xdr:pic>
      <xdr:nvPicPr>
        <xdr:cNvPr id="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1844" y="964407"/>
          <a:ext cx="607218" cy="357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166688</xdr:colOff>
      <xdr:row>3</xdr:row>
      <xdr:rowOff>137198</xdr:rowOff>
    </xdr:from>
    <xdr:to>
      <xdr:col>10</xdr:col>
      <xdr:colOff>595312</xdr:colOff>
      <xdr:row>4</xdr:row>
      <xdr:rowOff>161925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0344" y="994448"/>
          <a:ext cx="428624" cy="3104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202406</xdr:colOff>
      <xdr:row>3</xdr:row>
      <xdr:rowOff>142875</xdr:rowOff>
    </xdr:from>
    <xdr:to>
      <xdr:col>9</xdr:col>
      <xdr:colOff>507206</xdr:colOff>
      <xdr:row>4</xdr:row>
      <xdr:rowOff>161925</xdr:rowOff>
    </xdr:to>
    <xdr:pic>
      <xdr:nvPicPr>
        <xdr:cNvPr id="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100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38100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47625</xdr:rowOff>
        </xdr:from>
        <xdr:to>
          <xdr:col>0</xdr:col>
          <xdr:colOff>914400</xdr:colOff>
          <xdr:row>5</xdr:row>
          <xdr:rowOff>257175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800080"/>
                  </a:solidFill>
                  <a:latin typeface="Tahoma"/>
                  <a:ea typeface="Tahoma"/>
                  <a:cs typeface="Tahoma"/>
                </a:rPr>
                <a:t>How to 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47625</xdr:colOff>
          <xdr:row>0</xdr:row>
          <xdr:rowOff>38100</xdr:rowOff>
        </xdr:from>
        <xdr:to>
          <xdr:col>5</xdr:col>
          <xdr:colOff>514350</xdr:colOff>
          <xdr:row>1</xdr:row>
          <xdr:rowOff>266700</xdr:rowOff>
        </xdr:to>
        <xdr:sp macro="" textlink="">
          <xdr:nvSpPr>
            <xdr:cNvPr id="4117" name="Button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 Process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171450</xdr:rowOff>
        </xdr:to>
        <xdr:sp macro="" textlink="">
          <xdr:nvSpPr>
            <xdr:cNvPr id="45058" name="Butto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9525</xdr:rowOff>
        </xdr:from>
        <xdr:to>
          <xdr:col>0</xdr:col>
          <xdr:colOff>666750</xdr:colOff>
          <xdr:row>4</xdr:row>
          <xdr:rowOff>9525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95250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9525</xdr:rowOff>
        </xdr:from>
        <xdr:to>
          <xdr:col>1</xdr:col>
          <xdr:colOff>9525</xdr:colOff>
          <xdr:row>4</xdr:row>
          <xdr:rowOff>95250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28575</xdr:rowOff>
        </xdr:from>
        <xdr:to>
          <xdr:col>0</xdr:col>
          <xdr:colOff>676275</xdr:colOff>
          <xdr:row>4</xdr:row>
          <xdr:rowOff>171450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19050</xdr:rowOff>
        </xdr:from>
        <xdr:to>
          <xdr:col>0</xdr:col>
          <xdr:colOff>676275</xdr:colOff>
          <xdr:row>4</xdr:row>
          <xdr:rowOff>57150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9525</xdr:rowOff>
        </xdr:from>
        <xdr:to>
          <xdr:col>0</xdr:col>
          <xdr:colOff>676275</xdr:colOff>
          <xdr:row>4</xdr:row>
          <xdr:rowOff>152400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7030A0"/>
  </sheetPr>
  <dimension ref="A1"/>
  <sheetViews>
    <sheetView showGridLines="0" tabSelected="1" zoomScale="80" zoomScaleNormal="80" workbookViewId="0">
      <selection activeCell="R13" sqref="R13"/>
    </sheetView>
  </sheetViews>
  <sheetFormatPr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3" name="Button 1">
              <controlPr defaultSize="0" print="0" autoFill="0" autoPict="0" macro="[0]!Button9_">
                <anchor moveWithCells="1" sizeWithCells="1">
                  <from>
                    <xdr:col>0</xdr:col>
                    <xdr:colOff>38100</xdr:colOff>
                    <xdr:row>3</xdr:row>
                    <xdr:rowOff>19050</xdr:rowOff>
                  </from>
                  <to>
                    <xdr:col>1</xdr:col>
                    <xdr:colOff>114300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P7"/>
  <sheetViews>
    <sheetView zoomScaleNormal="100" workbookViewId="0">
      <selection activeCell="B1" sqref="B1"/>
    </sheetView>
  </sheetViews>
  <sheetFormatPr defaultColWidth="9.125" defaultRowHeight="22.5" x14ac:dyDescent="0.45"/>
  <cols>
    <col min="1" max="1" width="12.125" style="1" bestFit="1" customWidth="1"/>
    <col min="2" max="2" width="12" style="1" customWidth="1"/>
    <col min="3" max="3" width="33.25" style="1" customWidth="1"/>
    <col min="4" max="4" width="4.875" style="21" bestFit="1" customWidth="1"/>
    <col min="5" max="5" width="4.875" style="21" hidden="1" customWidth="1"/>
    <col min="6" max="12" width="9.125" style="21" customWidth="1"/>
    <col min="13" max="14" width="9.125" style="21"/>
    <col min="15" max="15" width="11.625" style="21" bestFit="1" customWidth="1"/>
    <col min="16" max="16384" width="9.125" style="1"/>
  </cols>
  <sheetData>
    <row r="1" spans="1:16" x14ac:dyDescent="0.45">
      <c r="A1" s="79" t="s">
        <v>132</v>
      </c>
      <c r="B1" s="85"/>
      <c r="C1" s="5"/>
    </row>
    <row r="2" spans="1:16" x14ac:dyDescent="0.45">
      <c r="A2" s="79" t="s">
        <v>133</v>
      </c>
      <c r="B2" s="85"/>
      <c r="C2" s="5"/>
    </row>
    <row r="3" spans="1:16" x14ac:dyDescent="0.45">
      <c r="O3" s="76"/>
    </row>
    <row r="4" spans="1:16" x14ac:dyDescent="0.45">
      <c r="B4" s="60" t="s">
        <v>9</v>
      </c>
      <c r="C4" s="60" t="s">
        <v>8</v>
      </c>
      <c r="D4" s="74"/>
      <c r="E4" s="74"/>
      <c r="F4" s="74" t="s">
        <v>76</v>
      </c>
      <c r="G4" s="74" t="s">
        <v>156</v>
      </c>
      <c r="H4" s="74" t="s">
        <v>159</v>
      </c>
      <c r="I4" s="62" t="s">
        <v>131</v>
      </c>
      <c r="J4" s="74"/>
      <c r="K4" s="60"/>
      <c r="L4" s="74"/>
      <c r="M4" s="62" t="s">
        <v>32</v>
      </c>
      <c r="N4" s="74" t="s">
        <v>155</v>
      </c>
      <c r="O4" s="74" t="s">
        <v>148</v>
      </c>
    </row>
    <row r="5" spans="1:16" x14ac:dyDescent="0.45">
      <c r="B5" s="61"/>
      <c r="C5" s="61"/>
      <c r="D5" s="75">
        <v>1</v>
      </c>
      <c r="E5" s="75"/>
      <c r="F5" s="75"/>
      <c r="G5" s="75"/>
      <c r="H5" s="75"/>
      <c r="I5" s="63"/>
      <c r="J5" s="75"/>
      <c r="K5" s="61"/>
      <c r="L5" s="75"/>
      <c r="M5" s="63"/>
      <c r="N5" s="75"/>
      <c r="O5" s="75"/>
      <c r="P5" s="24"/>
    </row>
    <row r="6" spans="1:16" x14ac:dyDescent="0.45">
      <c r="B6" s="86">
        <v>1</v>
      </c>
      <c r="C6" s="87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</row>
    <row r="7" spans="1:16" x14ac:dyDescent="0.45">
      <c r="B7" s="3"/>
      <c r="C7" s="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</sheetData>
  <pageMargins left="0.7" right="0.7" top="0.75" bottom="0.75" header="0.3" footer="0.3"/>
  <pageSetup paperSize="9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Reset1">
                <anchor moveWithCells="1" sizeWithCells="1">
                  <from>
                    <xdr:col>0</xdr:col>
                    <xdr:colOff>0</xdr:colOff>
                    <xdr:row>2</xdr:row>
                    <xdr:rowOff>19050</xdr:rowOff>
                  </from>
                  <to>
                    <xdr:col>1</xdr:col>
                    <xdr:colOff>0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5" name="Button 11">
              <controlPr defaultSize="0" print="0" autoFill="0" autoPict="0" macro="[0]!insertCol1">
                <anchor moveWithCells="1" sizeWithCells="1">
                  <from>
                    <xdr:col>2</xdr:col>
                    <xdr:colOff>9525</xdr:colOff>
                    <xdr:row>0</xdr:row>
                    <xdr:rowOff>276225</xdr:rowOff>
                  </from>
                  <to>
                    <xdr:col>2</xdr:col>
                    <xdr:colOff>666750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6" name="Button 13">
              <controlPr defaultSize="0" print="0" autoFill="0" autoPict="0" macro="[0]!insertROW1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2</xdr:col>
                    <xdr:colOff>666750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7" name="Button 17">
              <controlPr defaultSize="0" print="0" autoFill="0" autoPict="0" macro="[0]!Cal">
                <anchor moveWithCells="1" sizeWithCells="1">
                  <from>
                    <xdr:col>2</xdr:col>
                    <xdr:colOff>1095375</xdr:colOff>
                    <xdr:row>0</xdr:row>
                    <xdr:rowOff>0</xdr:rowOff>
                  </from>
                  <to>
                    <xdr:col>2</xdr:col>
                    <xdr:colOff>2352675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8" name="Button 19">
              <controlPr defaultSize="0" print="0" autoFill="0" autoPict="0" macro="[0]!Button2_">
                <anchor moveWithCells="1" siz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9" name="Button 20">
              <controlPr defaultSize="0" print="0" autoFill="0" autoPict="0" macro="[0]!Button11_">
                <anchor moveWithCells="1" sizeWithCells="1">
                  <from>
                    <xdr:col>0</xdr:col>
                    <xdr:colOff>0</xdr:colOff>
                    <xdr:row>4</xdr:row>
                    <xdr:rowOff>47625</xdr:rowOff>
                  </from>
                  <to>
                    <xdr:col>0</xdr:col>
                    <xdr:colOff>914400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0" name="Button 21">
              <controlPr defaultSize="0" print="0" autoFill="0" autoPict="0" macro="[0]!Copyprocess">
                <anchor>
                  <from>
                    <xdr:col>3</xdr:col>
                    <xdr:colOff>47625</xdr:colOff>
                    <xdr:row>0</xdr:row>
                    <xdr:rowOff>38100</xdr:rowOff>
                  </from>
                  <to>
                    <xdr:col>5</xdr:col>
                    <xdr:colOff>514350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7">
    <tabColor rgb="FFC00000"/>
  </sheetPr>
  <dimension ref="C4:E5"/>
  <sheetViews>
    <sheetView zoomScale="200" zoomScaleNormal="200" workbookViewId="0">
      <selection activeCell="E5" sqref="E5"/>
    </sheetView>
  </sheetViews>
  <sheetFormatPr defaultRowHeight="14.25" x14ac:dyDescent="0.2"/>
  <cols>
    <col min="3" max="3" width="13" bestFit="1" customWidth="1"/>
    <col min="4" max="4" width="10.75" bestFit="1" customWidth="1"/>
    <col min="5" max="5" width="14.75" bestFit="1" customWidth="1"/>
  </cols>
  <sheetData>
    <row r="4" spans="3:5" x14ac:dyDescent="0.2">
      <c r="C4" s="78" t="s">
        <v>162</v>
      </c>
      <c r="D4" s="78" t="s">
        <v>163</v>
      </c>
      <c r="E4" s="78" t="s">
        <v>164</v>
      </c>
    </row>
    <row r="5" spans="3:5" x14ac:dyDescent="0.2">
      <c r="C5" s="77"/>
      <c r="D5" s="12">
        <f>Allowance</f>
        <v>0.10999999999999999</v>
      </c>
      <c r="E5" s="7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8" r:id="rId3" name="Button 2">
              <controlPr defaultSize="0" print="0" autoFill="0" autoPict="0" macro="[0]!Button9_">
                <anchor moveWithCells="1" siz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5" tint="0.59999389629810485"/>
  </sheetPr>
  <dimension ref="B2:F4"/>
  <sheetViews>
    <sheetView workbookViewId="0">
      <selection activeCell="E4" sqref="E4"/>
    </sheetView>
  </sheetViews>
  <sheetFormatPr defaultRowHeight="14.25" x14ac:dyDescent="0.2"/>
  <cols>
    <col min="2" max="2" width="14.125" customWidth="1"/>
    <col min="3" max="3" width="15.125" customWidth="1"/>
    <col min="4" max="4" width="16.375" customWidth="1"/>
    <col min="5" max="5" width="18.375" customWidth="1"/>
  </cols>
  <sheetData>
    <row r="2" spans="2:6" ht="23.25" x14ac:dyDescent="0.5">
      <c r="B2" s="88" t="s">
        <v>11</v>
      </c>
      <c r="C2" s="89"/>
      <c r="D2" s="89"/>
      <c r="E2" s="90"/>
      <c r="F2" s="91" t="s">
        <v>16</v>
      </c>
    </row>
    <row r="3" spans="2:6" ht="22.5" x14ac:dyDescent="0.2">
      <c r="B3" s="58" t="s">
        <v>12</v>
      </c>
      <c r="C3" s="58" t="s">
        <v>13</v>
      </c>
      <c r="D3" s="58" t="s">
        <v>14</v>
      </c>
      <c r="E3" s="58" t="s">
        <v>15</v>
      </c>
      <c r="F3" s="92"/>
    </row>
    <row r="4" spans="2:6" ht="22.5" x14ac:dyDescent="0.45">
      <c r="B4" s="83" t="s">
        <v>19</v>
      </c>
      <c r="C4" s="83" t="s">
        <v>20</v>
      </c>
      <c r="D4" s="83" t="s">
        <v>34</v>
      </c>
      <c r="E4" s="84" t="s">
        <v>34</v>
      </c>
      <c r="F4" s="59">
        <f>1+(VLOOKUP(B4,Skill_Effort,2,FALSE)+VLOOKUP(C4,Skill_Effort,3,FALSE)+VLOOKUP(D4,Condition_Consistency,2,FALSE)+VLOOKUP(E4,Condition_Consistency,3,FALSE))</f>
        <v>1.3399999999999999</v>
      </c>
    </row>
  </sheetData>
  <sheetProtection sheet="1" objects="1" scenarios="1"/>
  <mergeCells count="2">
    <mergeCell ref="B2:E2"/>
    <mergeCell ref="F2:F3"/>
  </mergeCells>
  <dataValidations count="2">
    <dataValidation type="list" allowBlank="1" showInputMessage="1" showErrorMessage="1" sqref="B4:C4">
      <formula1>RateA1</formula1>
    </dataValidation>
    <dataValidation type="list" allowBlank="1" showInputMessage="1" showErrorMessage="1" sqref="D4:E4">
      <formula1>RateA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3" r:id="rId3" name="Button 3">
              <controlPr defaultSize="0" print="0" autoFill="0" autoPict="0" macro="[0]!Button2_">
                <anchor moveWithCells="1" sizeWithCells="1">
                  <from>
                    <xdr:col>0</xdr:col>
                    <xdr:colOff>0</xdr:colOff>
                    <xdr:row>3</xdr:row>
                    <xdr:rowOff>9525</xdr:rowOff>
                  </from>
                  <to>
                    <xdr:col>0</xdr:col>
                    <xdr:colOff>666750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7" tint="0.59999389629810485"/>
  </sheetPr>
  <dimension ref="B1:E25"/>
  <sheetViews>
    <sheetView zoomScaleNormal="100" workbookViewId="0">
      <selection activeCell="C1" sqref="C1"/>
    </sheetView>
  </sheetViews>
  <sheetFormatPr defaultRowHeight="14.25" x14ac:dyDescent="0.2"/>
  <cols>
    <col min="2" max="2" width="63.375" bestFit="1" customWidth="1"/>
    <col min="3" max="3" width="9.125" style="20"/>
  </cols>
  <sheetData>
    <row r="1" spans="2:5" ht="23.25" x14ac:dyDescent="0.5">
      <c r="B1" s="29" t="s">
        <v>31</v>
      </c>
      <c r="C1" s="30" t="s">
        <v>37</v>
      </c>
    </row>
    <row r="2" spans="2:5" ht="21" customHeight="1" x14ac:dyDescent="0.2"/>
    <row r="3" spans="2:5" ht="23.25" x14ac:dyDescent="0.5">
      <c r="B3" s="93" t="s">
        <v>7</v>
      </c>
      <c r="C3" s="94"/>
    </row>
    <row r="4" spans="2:5" ht="22.5" x14ac:dyDescent="0.45">
      <c r="B4" s="95" t="s">
        <v>134</v>
      </c>
      <c r="C4" s="96"/>
    </row>
    <row r="5" spans="2:5" ht="22.5" x14ac:dyDescent="0.45">
      <c r="B5" s="26" t="s">
        <v>135</v>
      </c>
      <c r="C5" s="8">
        <f>IF($C$1="F",VLOOKUP(B5,TB.ILO,2,FALSE),VLOOKUP(B5,TB.ILO,3,FALSE))</f>
        <v>0.05</v>
      </c>
      <c r="E5" s="46"/>
    </row>
    <row r="6" spans="2:5" ht="22.5" x14ac:dyDescent="0.45">
      <c r="B6" s="26" t="s">
        <v>136</v>
      </c>
      <c r="C6" s="8">
        <f>IF($C$1="F",VLOOKUP(B6,TB.ILO,2,FALSE),VLOOKUP(B6,TB.ILO,3,FALSE))</f>
        <v>0.04</v>
      </c>
    </row>
    <row r="7" spans="2:5" ht="22.5" x14ac:dyDescent="0.45">
      <c r="B7" s="95" t="s">
        <v>137</v>
      </c>
      <c r="C7" s="96"/>
    </row>
    <row r="8" spans="2:5" ht="22.5" x14ac:dyDescent="0.45">
      <c r="B8" s="27" t="s">
        <v>138</v>
      </c>
      <c r="C8" s="47"/>
    </row>
    <row r="9" spans="2:5" ht="22.5" x14ac:dyDescent="0.45">
      <c r="B9" s="81" t="s">
        <v>147</v>
      </c>
      <c r="C9" s="8">
        <f>IF($C$1="F",VLOOKUP(B9,TB.ILO,2,FALSE),VLOOKUP(B9,TB.ILO,3,FALSE))</f>
        <v>0</v>
      </c>
    </row>
    <row r="10" spans="2:5" ht="22.5" x14ac:dyDescent="0.45">
      <c r="B10" s="27" t="s">
        <v>139</v>
      </c>
      <c r="C10" s="47"/>
    </row>
    <row r="11" spans="2:5" ht="22.5" x14ac:dyDescent="0.45">
      <c r="B11" s="82">
        <v>5</v>
      </c>
      <c r="C11" s="8">
        <f>IF($C$1="F",VLOOKUP(B11,TB.ILO,2,FALSE),VLOOKUP(B11,TB.ILO,3,FALSE))</f>
        <v>0.01</v>
      </c>
    </row>
    <row r="12" spans="2:5" ht="22.5" x14ac:dyDescent="0.45">
      <c r="B12" s="27" t="s">
        <v>140</v>
      </c>
      <c r="C12" s="47"/>
    </row>
    <row r="13" spans="2:5" ht="22.5" x14ac:dyDescent="0.45">
      <c r="B13" s="81" t="s">
        <v>73</v>
      </c>
      <c r="C13" s="8">
        <f>IF($C$1="F",VLOOKUP(B13,TB.ILO,2,FALSE),VLOOKUP(B13,TB.ILO,3,FALSE))</f>
        <v>0</v>
      </c>
    </row>
    <row r="14" spans="2:5" ht="22.5" x14ac:dyDescent="0.45">
      <c r="B14" s="27" t="s">
        <v>141</v>
      </c>
      <c r="C14" s="8" t="str">
        <f>IF($C$1="F",VLOOKUP(B14,TB.ILO,2,FALSE),VLOOKUP(B14,TB.ILO,3,FALSE))</f>
        <v>0-100%</v>
      </c>
    </row>
    <row r="15" spans="2:5" ht="22.5" x14ac:dyDescent="0.45">
      <c r="B15" s="27" t="s">
        <v>142</v>
      </c>
      <c r="C15" s="47"/>
    </row>
    <row r="16" spans="2:5" ht="22.5" x14ac:dyDescent="0.45">
      <c r="B16" s="81" t="s">
        <v>74</v>
      </c>
      <c r="C16" s="8">
        <f>IF($C$1="F",VLOOKUP(B16,TB.ILO,2,FALSE),VLOOKUP(B16,TB.ILO,3,FALSE))</f>
        <v>0</v>
      </c>
    </row>
    <row r="17" spans="2:4" ht="22.5" x14ac:dyDescent="0.45">
      <c r="B17" s="27" t="s">
        <v>143</v>
      </c>
      <c r="C17" s="47"/>
    </row>
    <row r="18" spans="2:4" ht="22.5" x14ac:dyDescent="0.45">
      <c r="B18" s="81" t="s">
        <v>75</v>
      </c>
      <c r="C18" s="8">
        <f>IF($C$1="F",VLOOKUP(B18,TB.ILO,2,FALSE),VLOOKUP(B18,TB.ILO,3,FALSE))</f>
        <v>0</v>
      </c>
    </row>
    <row r="19" spans="2:4" ht="22.5" x14ac:dyDescent="0.45">
      <c r="B19" s="26" t="s">
        <v>144</v>
      </c>
      <c r="C19" s="47"/>
    </row>
    <row r="20" spans="2:4" ht="22.5" x14ac:dyDescent="0.45">
      <c r="B20" s="81" t="s">
        <v>71</v>
      </c>
      <c r="C20" s="8">
        <f>IF($C$1="F",VLOOKUP(B20,TB.ILO,2,FALSE),VLOOKUP(B20,TB.ILO,3,FALSE))</f>
        <v>0.01</v>
      </c>
    </row>
    <row r="21" spans="2:4" ht="22.5" x14ac:dyDescent="0.45">
      <c r="B21" s="26" t="s">
        <v>145</v>
      </c>
      <c r="C21" s="47"/>
    </row>
    <row r="22" spans="2:4" ht="22.5" x14ac:dyDescent="0.45">
      <c r="B22" s="81" t="s">
        <v>161</v>
      </c>
      <c r="C22" s="8">
        <f>IF($C$1="F",VLOOKUP(B22,TB.ILO,2,FALSE),VLOOKUP(B22,TB.ILO,3,FALSE))</f>
        <v>0</v>
      </c>
    </row>
    <row r="23" spans="2:4" ht="22.5" x14ac:dyDescent="0.45">
      <c r="B23" s="26" t="s">
        <v>146</v>
      </c>
      <c r="C23" s="47"/>
    </row>
    <row r="24" spans="2:4" ht="22.5" x14ac:dyDescent="0.45">
      <c r="B24" s="81" t="s">
        <v>160</v>
      </c>
      <c r="C24" s="8">
        <f>IF($C$1="F",VLOOKUP(B24,TB.ILO,2,FALSE),VLOOKUP(B24,TB.ILO,3,FALSE))</f>
        <v>0</v>
      </c>
    </row>
    <row r="25" spans="2:4" ht="19.5" customHeight="1" x14ac:dyDescent="0.45">
      <c r="B25" s="28" t="s">
        <v>10</v>
      </c>
      <c r="C25" s="44">
        <f>SUM(C5:C24)</f>
        <v>0.10999999999999999</v>
      </c>
      <c r="D25" s="45"/>
    </row>
  </sheetData>
  <mergeCells count="3">
    <mergeCell ref="B3:C3"/>
    <mergeCell ref="B4:C4"/>
    <mergeCell ref="B7:C7"/>
  </mergeCells>
  <dataValidations count="1">
    <dataValidation type="list" allowBlank="1" showInputMessage="1" showErrorMessage="1" sqref="C1">
      <formula1>"M,F"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Button2_">
                <anchor moveWithCells="1" siz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'ILO Table'!$B$50:$B$52</xm:f>
          </x14:formula1>
          <xm:sqref>B24</xm:sqref>
        </x14:dataValidation>
        <x14:dataValidation type="list" allowBlank="1" showInputMessage="1" showErrorMessage="1">
          <x14:formula1>
            <xm:f>'ILO Table'!$B$46:$B$48</xm:f>
          </x14:formula1>
          <xm:sqref>B22</xm:sqref>
        </x14:dataValidation>
        <x14:dataValidation type="list" allowBlank="1" showInputMessage="1" showErrorMessage="1">
          <x14:formula1>
            <xm:f>'ILO Table'!$B$42:$B$44</xm:f>
          </x14:formula1>
          <xm:sqref>B20</xm:sqref>
        </x14:dataValidation>
        <x14:dataValidation type="list" allowBlank="1" showInputMessage="1" showErrorMessage="1">
          <x14:formula1>
            <xm:f>'ILO Table'!$B$37:$B$40</xm:f>
          </x14:formula1>
          <xm:sqref>B18</xm:sqref>
        </x14:dataValidation>
        <x14:dataValidation type="list" allowBlank="1" showInputMessage="1" showErrorMessage="1">
          <x14:formula1>
            <xm:f>'ILO Table'!$B$33:$B$35</xm:f>
          </x14:formula1>
          <xm:sqref>B16</xm:sqref>
        </x14:dataValidation>
        <x14:dataValidation type="list" allowBlank="1" showInputMessage="1" showErrorMessage="1">
          <x14:formula1>
            <xm:f>'ILO Table'!$B$28:$B$30</xm:f>
          </x14:formula1>
          <xm:sqref>B13</xm:sqref>
        </x14:dataValidation>
        <x14:dataValidation type="list" allowBlank="1" showInputMessage="1" showErrorMessage="1">
          <x14:formula1>
            <xm:f>'ILO Table'!$B$9:$B$12</xm:f>
          </x14:formula1>
          <xm:sqref>B9</xm:sqref>
        </x14:dataValidation>
        <x14:dataValidation type="list" allowBlank="1" showInputMessage="1" showErrorMessage="1">
          <x14:formula1>
            <xm:f>'ILO Table'!$B$15:$B$26</xm:f>
          </x14:formula1>
          <xm:sqref>B11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4" tint="0.59999389629810485"/>
  </sheetPr>
  <dimension ref="B2:K11"/>
  <sheetViews>
    <sheetView workbookViewId="0">
      <selection activeCell="H3" sqref="H3"/>
    </sheetView>
  </sheetViews>
  <sheetFormatPr defaultRowHeight="14.25" x14ac:dyDescent="0.2"/>
  <cols>
    <col min="1" max="1" width="9" style="64"/>
    <col min="2" max="2" width="20.5" style="64" bestFit="1" customWidth="1"/>
    <col min="3" max="3" width="5" style="64" bestFit="1" customWidth="1"/>
    <col min="4" max="4" width="7.375" style="64" bestFit="1" customWidth="1"/>
    <col min="5" max="5" width="9" style="64"/>
    <col min="6" max="6" width="16.375" style="64" bestFit="1" customWidth="1"/>
    <col min="7" max="16384" width="9" style="64"/>
  </cols>
  <sheetData>
    <row r="2" spans="2:11" x14ac:dyDescent="0.2">
      <c r="B2" s="66" t="s">
        <v>149</v>
      </c>
      <c r="C2" s="66" t="s">
        <v>150</v>
      </c>
      <c r="D2" s="66" t="s">
        <v>157</v>
      </c>
      <c r="F2" s="64" t="s">
        <v>151</v>
      </c>
      <c r="G2" s="65" t="s">
        <v>152</v>
      </c>
      <c r="H2" s="80">
        <v>2</v>
      </c>
      <c r="J2" s="64" t="s">
        <v>158</v>
      </c>
      <c r="K2" s="64" t="e">
        <f>TINV(H4,cycle-1)</f>
        <v>#NUM!</v>
      </c>
    </row>
    <row r="3" spans="2:11" x14ac:dyDescent="0.2">
      <c r="B3" s="67">
        <v>0.68300000000000005</v>
      </c>
      <c r="C3" s="68">
        <v>1</v>
      </c>
      <c r="D3" s="67">
        <f>31.7%</f>
        <v>0.317</v>
      </c>
      <c r="F3" s="64" t="s">
        <v>17</v>
      </c>
      <c r="G3" s="65" t="s">
        <v>153</v>
      </c>
      <c r="H3" s="80">
        <v>0.05</v>
      </c>
    </row>
    <row r="4" spans="2:11" x14ac:dyDescent="0.2">
      <c r="B4" s="67">
        <v>0.95499999999999996</v>
      </c>
      <c r="C4" s="68">
        <v>2</v>
      </c>
      <c r="D4" s="67">
        <f>4.5%</f>
        <v>4.4999999999999998E-2</v>
      </c>
      <c r="G4" s="65" t="s">
        <v>154</v>
      </c>
      <c r="H4" s="73">
        <f>VLOOKUP(H2,C3:D5,2,FALSE)</f>
        <v>4.4999999999999998E-2</v>
      </c>
    </row>
    <row r="5" spans="2:11" x14ac:dyDescent="0.2">
      <c r="B5" s="67">
        <v>0.997</v>
      </c>
      <c r="C5" s="68">
        <v>3</v>
      </c>
      <c r="D5" s="67">
        <f>0.3%</f>
        <v>3.0000000000000001E-3</v>
      </c>
    </row>
    <row r="6" spans="2:11" x14ac:dyDescent="0.2">
      <c r="B6" s="69"/>
      <c r="C6" s="70"/>
      <c r="D6" s="70"/>
    </row>
    <row r="8" spans="2:11" x14ac:dyDescent="0.2">
      <c r="B8" s="71"/>
    </row>
    <row r="9" spans="2:11" x14ac:dyDescent="0.2">
      <c r="B9" s="72"/>
    </row>
    <row r="10" spans="2:11" x14ac:dyDescent="0.2">
      <c r="B10" s="72"/>
    </row>
    <row r="11" spans="2:11" x14ac:dyDescent="0.2">
      <c r="B11" s="72"/>
    </row>
  </sheetData>
  <dataValidations count="1">
    <dataValidation type="list" allowBlank="1" showInputMessage="1" showErrorMessage="1" sqref="H2">
      <formula1>$C$3:$C$5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4" r:id="rId3" name="Button 2">
              <controlPr defaultSize="0" print="0" autoFill="0" autoPict="0" macro="[0]!Button2_">
                <anchor moveWithCells="1" sizeWithCells="1">
                  <from>
                    <xdr:col>0</xdr:col>
                    <xdr:colOff>0</xdr:colOff>
                    <xdr:row>3</xdr:row>
                    <xdr:rowOff>9525</xdr:rowOff>
                  </from>
                  <to>
                    <xdr:col>1</xdr:col>
                    <xdr:colOff>9525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theme="5" tint="0.39997558519241921"/>
  </sheetPr>
  <dimension ref="B2:N16"/>
  <sheetViews>
    <sheetView workbookViewId="0">
      <selection activeCell="C7" sqref="C7"/>
    </sheetView>
  </sheetViews>
  <sheetFormatPr defaultRowHeight="14.25" x14ac:dyDescent="0.2"/>
  <cols>
    <col min="2" max="2" width="5.375" bestFit="1" customWidth="1"/>
    <col min="5" max="5" width="6.875" customWidth="1"/>
    <col min="6" max="6" width="5.375" bestFit="1" customWidth="1"/>
    <col min="7" max="7" width="10" bestFit="1" customWidth="1"/>
    <col min="8" max="8" width="12.375" bestFit="1" customWidth="1"/>
    <col min="9" max="9" width="5.25" bestFit="1" customWidth="1"/>
    <col min="10" max="10" width="6" bestFit="1" customWidth="1"/>
    <col min="12" max="12" width="5" style="9" bestFit="1" customWidth="1"/>
    <col min="13" max="13" width="9.75" bestFit="1" customWidth="1"/>
    <col min="14" max="14" width="11.625" bestFit="1" customWidth="1"/>
  </cols>
  <sheetData>
    <row r="2" spans="2:14" x14ac:dyDescent="0.2">
      <c r="B2" s="97" t="s">
        <v>18</v>
      </c>
      <c r="C2" s="97"/>
      <c r="D2" s="97"/>
      <c r="E2" s="97"/>
    </row>
    <row r="4" spans="2:14" x14ac:dyDescent="0.2">
      <c r="B4" s="51" t="s">
        <v>16</v>
      </c>
      <c r="C4" s="50" t="s">
        <v>30</v>
      </c>
      <c r="D4" s="50" t="s">
        <v>13</v>
      </c>
      <c r="F4" s="52" t="s">
        <v>16</v>
      </c>
      <c r="G4" s="50" t="s">
        <v>14</v>
      </c>
      <c r="H4" s="50" t="s">
        <v>15</v>
      </c>
      <c r="I4" s="48"/>
      <c r="J4" s="48"/>
      <c r="K4" s="48"/>
      <c r="L4" s="48"/>
      <c r="M4" s="48"/>
      <c r="N4" s="48"/>
    </row>
    <row r="5" spans="2:14" x14ac:dyDescent="0.2">
      <c r="B5" s="53" t="s">
        <v>19</v>
      </c>
      <c r="C5" s="55">
        <v>0.15</v>
      </c>
      <c r="D5" s="55">
        <v>0.13</v>
      </c>
      <c r="F5" s="54" t="s">
        <v>33</v>
      </c>
      <c r="G5" s="56">
        <v>0.06</v>
      </c>
      <c r="H5" s="56">
        <v>0.04</v>
      </c>
    </row>
    <row r="6" spans="2:14" x14ac:dyDescent="0.2">
      <c r="B6" s="53" t="s">
        <v>20</v>
      </c>
      <c r="C6" s="55">
        <v>0.13</v>
      </c>
      <c r="D6" s="55">
        <v>0.12</v>
      </c>
      <c r="F6" s="54" t="s">
        <v>34</v>
      </c>
      <c r="G6" s="56">
        <v>0.04</v>
      </c>
      <c r="H6" s="56">
        <v>0.03</v>
      </c>
    </row>
    <row r="7" spans="2:14" x14ac:dyDescent="0.2">
      <c r="B7" s="53" t="s">
        <v>21</v>
      </c>
      <c r="C7" s="55">
        <v>0.11</v>
      </c>
      <c r="D7" s="55">
        <v>0.1</v>
      </c>
      <c r="F7" s="54" t="s">
        <v>35</v>
      </c>
      <c r="G7" s="56">
        <v>0.02</v>
      </c>
      <c r="H7" s="56">
        <v>0.01</v>
      </c>
    </row>
    <row r="8" spans="2:14" x14ac:dyDescent="0.2">
      <c r="B8" s="53" t="s">
        <v>22</v>
      </c>
      <c r="C8" s="55">
        <v>0.08</v>
      </c>
      <c r="D8" s="55">
        <v>0.08</v>
      </c>
      <c r="F8" s="54" t="s">
        <v>25</v>
      </c>
      <c r="G8" s="57">
        <v>0</v>
      </c>
      <c r="H8" s="57">
        <v>0</v>
      </c>
    </row>
    <row r="9" spans="2:14" x14ac:dyDescent="0.2">
      <c r="B9" s="53" t="s">
        <v>23</v>
      </c>
      <c r="C9" s="55">
        <v>0.06</v>
      </c>
      <c r="D9" s="55">
        <v>0.05</v>
      </c>
      <c r="F9" s="54" t="s">
        <v>36</v>
      </c>
      <c r="G9" s="56">
        <v>-0.03</v>
      </c>
      <c r="H9" s="56">
        <v>0.02</v>
      </c>
    </row>
    <row r="10" spans="2:14" x14ac:dyDescent="0.2">
      <c r="B10" s="53" t="s">
        <v>24</v>
      </c>
      <c r="C10" s="55">
        <v>0.03</v>
      </c>
      <c r="D10" s="55">
        <v>0.02</v>
      </c>
      <c r="F10" s="54" t="s">
        <v>37</v>
      </c>
      <c r="G10" s="56">
        <v>-7.0000000000000007E-2</v>
      </c>
      <c r="H10" s="56">
        <v>0.04</v>
      </c>
    </row>
    <row r="11" spans="2:14" x14ac:dyDescent="0.2">
      <c r="B11" s="53" t="s">
        <v>25</v>
      </c>
      <c r="C11" s="55">
        <v>0</v>
      </c>
      <c r="D11" s="55">
        <v>0</v>
      </c>
      <c r="G11" s="49"/>
    </row>
    <row r="12" spans="2:14" x14ac:dyDescent="0.2">
      <c r="B12" s="53" t="s">
        <v>26</v>
      </c>
      <c r="C12" s="55">
        <v>-0.05</v>
      </c>
      <c r="D12" s="55">
        <v>-0.04</v>
      </c>
      <c r="G12" s="25"/>
      <c r="L12"/>
    </row>
    <row r="13" spans="2:14" x14ac:dyDescent="0.2">
      <c r="B13" s="53" t="s">
        <v>27</v>
      </c>
      <c r="C13" s="55">
        <v>-0.1</v>
      </c>
      <c r="D13" s="55">
        <v>-0.08</v>
      </c>
      <c r="G13" s="49"/>
      <c r="L13"/>
    </row>
    <row r="14" spans="2:14" x14ac:dyDescent="0.2">
      <c r="B14" s="53" t="s">
        <v>28</v>
      </c>
      <c r="C14" s="55">
        <v>-0.16</v>
      </c>
      <c r="D14" s="55">
        <v>-0.12</v>
      </c>
      <c r="G14" s="49"/>
      <c r="L14"/>
    </row>
    <row r="15" spans="2:14" x14ac:dyDescent="0.2">
      <c r="B15" s="53" t="s">
        <v>29</v>
      </c>
      <c r="C15" s="55">
        <v>-0.22</v>
      </c>
      <c r="D15" s="55">
        <v>-0.17</v>
      </c>
      <c r="G15" s="49"/>
      <c r="L15"/>
    </row>
    <row r="16" spans="2:14" x14ac:dyDescent="0.2">
      <c r="G16" s="49"/>
      <c r="L16"/>
    </row>
  </sheetData>
  <sheetProtection sheet="1" objects="1" scenarios="1"/>
  <mergeCells count="1">
    <mergeCell ref="B2:E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3" name="Button 1">
              <controlPr defaultSize="0" print="0" autoFill="0" autoPict="0" macro="[0]!Button1_">
                <anchor moveWithCells="1" sizeWithCells="1">
                  <from>
                    <xdr:col>0</xdr:col>
                    <xdr:colOff>0</xdr:colOff>
                    <xdr:row>3</xdr:row>
                    <xdr:rowOff>28575</xdr:rowOff>
                  </from>
                  <to>
                    <xdr:col>0</xdr:col>
                    <xdr:colOff>676275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theme="7" tint="0.59999389629810485"/>
  </sheetPr>
  <dimension ref="B1:I97"/>
  <sheetViews>
    <sheetView workbookViewId="0">
      <selection activeCell="F6" sqref="F6"/>
    </sheetView>
  </sheetViews>
  <sheetFormatPr defaultRowHeight="14.25" x14ac:dyDescent="0.2"/>
  <cols>
    <col min="2" max="2" width="60.125" bestFit="1" customWidth="1"/>
    <col min="3" max="3" width="9.125" style="14" customWidth="1"/>
    <col min="4" max="4" width="10.125" style="14" bestFit="1" customWidth="1"/>
  </cols>
  <sheetData>
    <row r="1" spans="2:9" x14ac:dyDescent="0.2">
      <c r="C1" s="13"/>
      <c r="I1" s="2"/>
    </row>
    <row r="2" spans="2:9" x14ac:dyDescent="0.2">
      <c r="C2" s="13"/>
      <c r="I2" s="2"/>
    </row>
    <row r="3" spans="2:9" ht="23.25" x14ac:dyDescent="0.5">
      <c r="B3" s="42" t="s">
        <v>7</v>
      </c>
      <c r="C3" s="43" t="s">
        <v>6</v>
      </c>
      <c r="D3" s="44" t="s">
        <v>5</v>
      </c>
    </row>
    <row r="4" spans="2:9" ht="22.5" x14ac:dyDescent="0.45">
      <c r="B4" s="98" t="s">
        <v>4</v>
      </c>
      <c r="C4" s="99"/>
      <c r="D4" s="100"/>
    </row>
    <row r="5" spans="2:9" ht="22.5" x14ac:dyDescent="0.45">
      <c r="B5" s="10" t="s">
        <v>38</v>
      </c>
      <c r="C5" s="8">
        <v>0.05</v>
      </c>
      <c r="D5" s="8">
        <v>0.05</v>
      </c>
    </row>
    <row r="6" spans="2:9" ht="22.5" x14ac:dyDescent="0.45">
      <c r="B6" s="10" t="s">
        <v>3</v>
      </c>
      <c r="C6" s="8">
        <v>0.04</v>
      </c>
      <c r="D6" s="8">
        <v>0.04</v>
      </c>
    </row>
    <row r="7" spans="2:9" ht="22.5" x14ac:dyDescent="0.45">
      <c r="B7" s="98" t="s">
        <v>2</v>
      </c>
      <c r="C7" s="99"/>
      <c r="D7" s="100"/>
    </row>
    <row r="8" spans="2:9" ht="22.5" x14ac:dyDescent="0.45">
      <c r="B8" s="10" t="s">
        <v>39</v>
      </c>
      <c r="C8" s="12"/>
      <c r="D8" s="12"/>
    </row>
    <row r="9" spans="2:9" ht="22.5" x14ac:dyDescent="0.45">
      <c r="B9" s="10" t="s">
        <v>40</v>
      </c>
      <c r="C9" s="4">
        <v>0.04</v>
      </c>
      <c r="D9" s="8">
        <v>0.02</v>
      </c>
    </row>
    <row r="10" spans="2:9" ht="22.5" x14ac:dyDescent="0.45">
      <c r="B10" s="10" t="s">
        <v>41</v>
      </c>
      <c r="C10" s="8">
        <v>0</v>
      </c>
      <c r="D10" s="8">
        <v>0</v>
      </c>
    </row>
    <row r="11" spans="2:9" ht="22.5" x14ac:dyDescent="0.45">
      <c r="B11" s="10" t="s">
        <v>42</v>
      </c>
      <c r="C11" s="8">
        <v>0.02</v>
      </c>
      <c r="D11" s="8">
        <v>0.02</v>
      </c>
    </row>
    <row r="12" spans="2:9" ht="22.5" x14ac:dyDescent="0.45">
      <c r="B12" s="10" t="s">
        <v>43</v>
      </c>
      <c r="C12" s="8">
        <v>7.0000000000000007E-2</v>
      </c>
      <c r="D12" s="8">
        <v>7.0000000000000007E-2</v>
      </c>
    </row>
    <row r="13" spans="2:9" ht="22.5" x14ac:dyDescent="0.45">
      <c r="B13" s="10" t="s">
        <v>44</v>
      </c>
      <c r="C13" s="17"/>
      <c r="D13" s="16"/>
    </row>
    <row r="14" spans="2:9" ht="22.5" x14ac:dyDescent="0.45">
      <c r="B14" s="10" t="s">
        <v>1</v>
      </c>
      <c r="C14" s="15"/>
      <c r="D14" s="16"/>
    </row>
    <row r="15" spans="2:9" ht="22.5" x14ac:dyDescent="0.45">
      <c r="B15" s="6">
        <v>5</v>
      </c>
      <c r="C15" s="4">
        <v>0.01</v>
      </c>
      <c r="D15" s="8">
        <v>0</v>
      </c>
    </row>
    <row r="16" spans="2:9" ht="22.5" x14ac:dyDescent="0.45">
      <c r="B16" s="6">
        <v>10</v>
      </c>
      <c r="C16" s="4">
        <v>0.02</v>
      </c>
      <c r="D16" s="8">
        <v>0.01</v>
      </c>
    </row>
    <row r="17" spans="2:4" ht="22.5" x14ac:dyDescent="0.45">
      <c r="B17" s="6">
        <v>15</v>
      </c>
      <c r="C17" s="4">
        <v>0.03</v>
      </c>
      <c r="D17" s="8">
        <v>0.02</v>
      </c>
    </row>
    <row r="18" spans="2:4" ht="22.5" x14ac:dyDescent="0.45">
      <c r="B18" s="6">
        <v>20</v>
      </c>
      <c r="C18" s="4">
        <v>0.04</v>
      </c>
      <c r="D18" s="8">
        <v>0.03</v>
      </c>
    </row>
    <row r="19" spans="2:4" ht="22.5" x14ac:dyDescent="0.45">
      <c r="B19" s="6">
        <v>25</v>
      </c>
      <c r="C19" s="4">
        <v>0.06</v>
      </c>
      <c r="D19" s="8">
        <v>0.04</v>
      </c>
    </row>
    <row r="20" spans="2:4" ht="22.5" x14ac:dyDescent="0.45">
      <c r="B20" s="6">
        <v>30</v>
      </c>
      <c r="C20" s="4">
        <v>0.08</v>
      </c>
      <c r="D20" s="8">
        <v>0.05</v>
      </c>
    </row>
    <row r="21" spans="2:4" ht="22.5" x14ac:dyDescent="0.45">
      <c r="B21" s="6">
        <v>35</v>
      </c>
      <c r="C21" s="4">
        <v>0.1</v>
      </c>
      <c r="D21" s="8">
        <v>7.0000000000000007E-2</v>
      </c>
    </row>
    <row r="22" spans="2:4" ht="22.5" x14ac:dyDescent="0.45">
      <c r="B22" s="6">
        <v>40</v>
      </c>
      <c r="C22" s="4">
        <v>0.13</v>
      </c>
      <c r="D22" s="8">
        <v>0.09</v>
      </c>
    </row>
    <row r="23" spans="2:4" ht="22.5" x14ac:dyDescent="0.45">
      <c r="B23" s="6">
        <v>45</v>
      </c>
      <c r="C23" s="4">
        <v>0.17</v>
      </c>
      <c r="D23" s="8">
        <v>0.11</v>
      </c>
    </row>
    <row r="24" spans="2:4" ht="22.5" x14ac:dyDescent="0.45">
      <c r="B24" s="6">
        <v>50</v>
      </c>
      <c r="C24" s="4">
        <v>0.2</v>
      </c>
      <c r="D24" s="8">
        <v>0.13</v>
      </c>
    </row>
    <row r="25" spans="2:4" ht="22.5" x14ac:dyDescent="0.45">
      <c r="B25" s="6">
        <v>60</v>
      </c>
      <c r="C25" s="18" t="s">
        <v>0</v>
      </c>
      <c r="D25" s="8">
        <v>0.17</v>
      </c>
    </row>
    <row r="26" spans="2:4" ht="22.5" x14ac:dyDescent="0.45">
      <c r="B26" s="6">
        <v>70</v>
      </c>
      <c r="C26" s="18" t="s">
        <v>0</v>
      </c>
      <c r="D26" s="8">
        <v>0.22</v>
      </c>
    </row>
    <row r="27" spans="2:4" ht="22.5" x14ac:dyDescent="0.45">
      <c r="B27" s="10" t="s">
        <v>45</v>
      </c>
      <c r="C27" s="15"/>
      <c r="D27" s="16"/>
    </row>
    <row r="28" spans="2:4" ht="22.5" x14ac:dyDescent="0.45">
      <c r="B28" s="10" t="s">
        <v>46</v>
      </c>
      <c r="C28" s="8">
        <v>0</v>
      </c>
      <c r="D28" s="8">
        <v>0</v>
      </c>
    </row>
    <row r="29" spans="2:4" ht="22.5" x14ac:dyDescent="0.45">
      <c r="B29" s="10" t="s">
        <v>47</v>
      </c>
      <c r="C29" s="8">
        <v>0.02</v>
      </c>
      <c r="D29" s="8">
        <v>0.02</v>
      </c>
    </row>
    <row r="30" spans="2:4" ht="22.5" x14ac:dyDescent="0.45">
      <c r="B30" s="10" t="s">
        <v>48</v>
      </c>
      <c r="C30" s="8">
        <v>0.05</v>
      </c>
      <c r="D30" s="8">
        <v>0.05</v>
      </c>
    </row>
    <row r="31" spans="2:4" ht="22.5" x14ac:dyDescent="0.45">
      <c r="B31" s="10" t="s">
        <v>49</v>
      </c>
      <c r="C31" s="8" t="s">
        <v>72</v>
      </c>
      <c r="D31" s="8" t="s">
        <v>72</v>
      </c>
    </row>
    <row r="32" spans="2:4" ht="22.5" x14ac:dyDescent="0.45">
      <c r="B32" s="10" t="s">
        <v>50</v>
      </c>
      <c r="C32" s="16"/>
      <c r="D32" s="16"/>
    </row>
    <row r="33" spans="2:4" ht="22.5" x14ac:dyDescent="0.45">
      <c r="B33" s="10" t="s">
        <v>51</v>
      </c>
      <c r="C33" s="8">
        <v>0</v>
      </c>
      <c r="D33" s="8">
        <v>0</v>
      </c>
    </row>
    <row r="34" spans="2:4" ht="22.5" x14ac:dyDescent="0.45">
      <c r="B34" s="10" t="s">
        <v>52</v>
      </c>
      <c r="C34" s="8">
        <v>0.02</v>
      </c>
      <c r="D34" s="8">
        <v>0.02</v>
      </c>
    </row>
    <row r="35" spans="2:4" ht="22.5" x14ac:dyDescent="0.45">
      <c r="B35" s="10" t="s">
        <v>53</v>
      </c>
      <c r="C35" s="8">
        <v>0.05</v>
      </c>
      <c r="D35" s="8">
        <v>0.05</v>
      </c>
    </row>
    <row r="36" spans="2:4" ht="22.5" x14ac:dyDescent="0.45">
      <c r="B36" s="10" t="s">
        <v>54</v>
      </c>
      <c r="C36" s="16"/>
      <c r="D36" s="16"/>
    </row>
    <row r="37" spans="2:4" ht="22.5" x14ac:dyDescent="0.45">
      <c r="B37" s="10" t="s">
        <v>55</v>
      </c>
      <c r="C37" s="8">
        <v>0</v>
      </c>
      <c r="D37" s="8">
        <v>0</v>
      </c>
    </row>
    <row r="38" spans="2:4" ht="22.5" x14ac:dyDescent="0.45">
      <c r="B38" s="10" t="s">
        <v>56</v>
      </c>
      <c r="C38" s="8">
        <v>0.02</v>
      </c>
      <c r="D38" s="8">
        <v>0.02</v>
      </c>
    </row>
    <row r="39" spans="2:4" ht="22.5" x14ac:dyDescent="0.45">
      <c r="B39" s="10" t="s">
        <v>57</v>
      </c>
      <c r="C39" s="8">
        <v>0.05</v>
      </c>
      <c r="D39" s="8">
        <v>0.05</v>
      </c>
    </row>
    <row r="40" spans="2:4" ht="22.5" x14ac:dyDescent="0.45">
      <c r="B40" s="10" t="s">
        <v>58</v>
      </c>
      <c r="C40" s="19">
        <v>0.05</v>
      </c>
      <c r="D40" s="19">
        <v>0.05</v>
      </c>
    </row>
    <row r="41" spans="2:4" ht="22.5" x14ac:dyDescent="0.45">
      <c r="B41" s="10" t="s">
        <v>59</v>
      </c>
      <c r="C41" s="16"/>
      <c r="D41" s="16"/>
    </row>
    <row r="42" spans="2:4" ht="22.5" x14ac:dyDescent="0.45">
      <c r="B42" s="10" t="s">
        <v>60</v>
      </c>
      <c r="C42" s="8">
        <v>0.01</v>
      </c>
      <c r="D42" s="8">
        <v>0.01</v>
      </c>
    </row>
    <row r="43" spans="2:4" ht="22.5" x14ac:dyDescent="0.45">
      <c r="B43" s="10" t="s">
        <v>61</v>
      </c>
      <c r="C43" s="8">
        <v>0.04</v>
      </c>
      <c r="D43" s="8">
        <v>0.04</v>
      </c>
    </row>
    <row r="44" spans="2:4" ht="22.5" x14ac:dyDescent="0.45">
      <c r="B44" s="10" t="s">
        <v>62</v>
      </c>
      <c r="C44" s="8">
        <v>0.08</v>
      </c>
      <c r="D44" s="8">
        <v>0.08</v>
      </c>
    </row>
    <row r="45" spans="2:4" ht="22.5" x14ac:dyDescent="0.45">
      <c r="B45" s="10" t="s">
        <v>63</v>
      </c>
      <c r="C45" s="16"/>
      <c r="D45" s="16"/>
    </row>
    <row r="46" spans="2:4" ht="22.5" x14ac:dyDescent="0.45">
      <c r="B46" s="10" t="s">
        <v>64</v>
      </c>
      <c r="C46" s="8">
        <v>0</v>
      </c>
      <c r="D46" s="8">
        <v>0</v>
      </c>
    </row>
    <row r="47" spans="2:4" ht="22.5" x14ac:dyDescent="0.45">
      <c r="B47" s="10" t="s">
        <v>65</v>
      </c>
      <c r="C47" s="8">
        <v>0.01</v>
      </c>
      <c r="D47" s="8">
        <v>0.01</v>
      </c>
    </row>
    <row r="48" spans="2:4" ht="22.5" x14ac:dyDescent="0.45">
      <c r="B48" s="10" t="s">
        <v>66</v>
      </c>
      <c r="C48" s="8">
        <v>0.04</v>
      </c>
      <c r="D48" s="8">
        <v>0.04</v>
      </c>
    </row>
    <row r="49" spans="2:4" ht="22.5" x14ac:dyDescent="0.45">
      <c r="B49" s="10" t="s">
        <v>67</v>
      </c>
      <c r="C49" s="16"/>
      <c r="D49" s="16"/>
    </row>
    <row r="50" spans="2:4" ht="22.5" x14ac:dyDescent="0.45">
      <c r="B50" s="10" t="s">
        <v>68</v>
      </c>
      <c r="C50" s="8">
        <v>0</v>
      </c>
      <c r="D50" s="8">
        <v>0</v>
      </c>
    </row>
    <row r="51" spans="2:4" ht="22.5" x14ac:dyDescent="0.45">
      <c r="B51" s="10" t="s">
        <v>69</v>
      </c>
      <c r="C51" s="8">
        <v>0.02</v>
      </c>
      <c r="D51" s="8">
        <v>0.02</v>
      </c>
    </row>
    <row r="52" spans="2:4" ht="22.5" x14ac:dyDescent="0.45">
      <c r="B52" s="10" t="s">
        <v>70</v>
      </c>
      <c r="C52" s="8">
        <v>0.05</v>
      </c>
      <c r="D52" s="8">
        <v>0.05</v>
      </c>
    </row>
    <row r="53" spans="2:4" x14ac:dyDescent="0.2">
      <c r="C53" s="7"/>
      <c r="D53" s="7"/>
    </row>
    <row r="54" spans="2:4" x14ac:dyDescent="0.2">
      <c r="C54" s="7"/>
      <c r="D54" s="7"/>
    </row>
    <row r="55" spans="2:4" x14ac:dyDescent="0.2">
      <c r="C55" s="7"/>
      <c r="D55" s="7"/>
    </row>
    <row r="56" spans="2:4" x14ac:dyDescent="0.2">
      <c r="C56" s="7"/>
      <c r="D56" s="7"/>
    </row>
    <row r="57" spans="2:4" x14ac:dyDescent="0.2">
      <c r="C57" s="7"/>
      <c r="D57" s="7"/>
    </row>
    <row r="58" spans="2:4" x14ac:dyDescent="0.2">
      <c r="C58" s="7"/>
      <c r="D58" s="7"/>
    </row>
    <row r="59" spans="2:4" x14ac:dyDescent="0.2">
      <c r="C59" s="7"/>
      <c r="D59" s="7"/>
    </row>
    <row r="60" spans="2:4" x14ac:dyDescent="0.2">
      <c r="C60" s="7"/>
      <c r="D60" s="7"/>
    </row>
    <row r="61" spans="2:4" x14ac:dyDescent="0.2">
      <c r="C61" s="7"/>
      <c r="D61" s="7"/>
    </row>
    <row r="62" spans="2:4" x14ac:dyDescent="0.2">
      <c r="C62" s="7"/>
      <c r="D62" s="7"/>
    </row>
    <row r="63" spans="2:4" x14ac:dyDescent="0.2">
      <c r="C63" s="7"/>
      <c r="D63" s="7"/>
    </row>
    <row r="64" spans="2:4" x14ac:dyDescent="0.2">
      <c r="C64" s="7"/>
      <c r="D64" s="7"/>
    </row>
    <row r="65" spans="3:4" x14ac:dyDescent="0.2">
      <c r="C65" s="7"/>
      <c r="D65" s="7"/>
    </row>
    <row r="66" spans="3:4" x14ac:dyDescent="0.2">
      <c r="C66" s="7"/>
      <c r="D66" s="7"/>
    </row>
    <row r="67" spans="3:4" x14ac:dyDescent="0.2">
      <c r="C67" s="7"/>
      <c r="D67" s="7"/>
    </row>
    <row r="68" spans="3:4" x14ac:dyDescent="0.2">
      <c r="C68" s="7"/>
      <c r="D68" s="7"/>
    </row>
    <row r="69" spans="3:4" x14ac:dyDescent="0.2">
      <c r="C69" s="7"/>
      <c r="D69" s="7"/>
    </row>
    <row r="70" spans="3:4" x14ac:dyDescent="0.2">
      <c r="C70" s="7"/>
      <c r="D70" s="7"/>
    </row>
    <row r="71" spans="3:4" x14ac:dyDescent="0.2">
      <c r="C71" s="7"/>
      <c r="D71" s="7"/>
    </row>
    <row r="72" spans="3:4" x14ac:dyDescent="0.2">
      <c r="C72" s="7"/>
      <c r="D72" s="7"/>
    </row>
    <row r="73" spans="3:4" x14ac:dyDescent="0.2">
      <c r="C73" s="7"/>
      <c r="D73" s="7"/>
    </row>
    <row r="74" spans="3:4" x14ac:dyDescent="0.2">
      <c r="C74" s="7"/>
      <c r="D74" s="7"/>
    </row>
    <row r="75" spans="3:4" x14ac:dyDescent="0.2">
      <c r="C75" s="7"/>
      <c r="D75" s="7"/>
    </row>
    <row r="76" spans="3:4" x14ac:dyDescent="0.2">
      <c r="C76" s="7"/>
      <c r="D76" s="7"/>
    </row>
    <row r="77" spans="3:4" x14ac:dyDescent="0.2">
      <c r="C77" s="7"/>
      <c r="D77" s="7"/>
    </row>
    <row r="78" spans="3:4" x14ac:dyDescent="0.2">
      <c r="C78" s="7"/>
      <c r="D78" s="7"/>
    </row>
    <row r="79" spans="3:4" x14ac:dyDescent="0.2">
      <c r="C79" s="7"/>
      <c r="D79" s="7"/>
    </row>
    <row r="80" spans="3:4" x14ac:dyDescent="0.2">
      <c r="C80" s="7"/>
      <c r="D80" s="7"/>
    </row>
    <row r="81" spans="3:4" x14ac:dyDescent="0.2">
      <c r="C81" s="7"/>
      <c r="D81" s="7"/>
    </row>
    <row r="82" spans="3:4" x14ac:dyDescent="0.2">
      <c r="C82" s="7"/>
      <c r="D82" s="7"/>
    </row>
    <row r="83" spans="3:4" x14ac:dyDescent="0.2">
      <c r="C83" s="7"/>
      <c r="D83" s="7"/>
    </row>
    <row r="84" spans="3:4" x14ac:dyDescent="0.2">
      <c r="C84" s="7"/>
      <c r="D84" s="7"/>
    </row>
    <row r="85" spans="3:4" x14ac:dyDescent="0.2">
      <c r="C85" s="7"/>
      <c r="D85" s="7"/>
    </row>
    <row r="86" spans="3:4" x14ac:dyDescent="0.2">
      <c r="C86" s="7"/>
      <c r="D86" s="7"/>
    </row>
    <row r="87" spans="3:4" x14ac:dyDescent="0.2">
      <c r="C87" s="7"/>
      <c r="D87" s="7"/>
    </row>
    <row r="88" spans="3:4" x14ac:dyDescent="0.2">
      <c r="C88" s="7"/>
      <c r="D88" s="7"/>
    </row>
    <row r="89" spans="3:4" x14ac:dyDescent="0.2">
      <c r="C89" s="7"/>
      <c r="D89" s="7"/>
    </row>
    <row r="90" spans="3:4" x14ac:dyDescent="0.2">
      <c r="C90" s="7"/>
      <c r="D90" s="7"/>
    </row>
    <row r="91" spans="3:4" x14ac:dyDescent="0.2">
      <c r="C91" s="7"/>
      <c r="D91" s="7"/>
    </row>
    <row r="92" spans="3:4" x14ac:dyDescent="0.2">
      <c r="C92" s="7"/>
      <c r="D92" s="7"/>
    </row>
    <row r="93" spans="3:4" x14ac:dyDescent="0.2">
      <c r="C93" s="7"/>
      <c r="D93" s="7"/>
    </row>
    <row r="94" spans="3:4" x14ac:dyDescent="0.2">
      <c r="C94" s="7"/>
      <c r="D94" s="7"/>
    </row>
    <row r="95" spans="3:4" x14ac:dyDescent="0.2">
      <c r="C95" s="7"/>
      <c r="D95" s="7"/>
    </row>
    <row r="96" spans="3:4" x14ac:dyDescent="0.2">
      <c r="C96" s="7"/>
      <c r="D96" s="7"/>
    </row>
    <row r="97" spans="3:4" x14ac:dyDescent="0.2">
      <c r="C97" s="7"/>
      <c r="D97" s="7"/>
    </row>
  </sheetData>
  <sheetProtection sheet="1" objects="1" scenarios="1"/>
  <mergeCells count="2">
    <mergeCell ref="B4:D4"/>
    <mergeCell ref="B7:D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Button 1">
              <controlPr defaultSize="0" print="0" autoFill="0" autoPict="0" macro="[0]!Button1_">
                <anchor moveWithCells="1" sizeWithCells="1">
                  <from>
                    <xdr:col>0</xdr:col>
                    <xdr:colOff>0</xdr:colOff>
                    <xdr:row>3</xdr:row>
                    <xdr:rowOff>19050</xdr:rowOff>
                  </from>
                  <to>
                    <xdr:col>0</xdr:col>
                    <xdr:colOff>676275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92D050"/>
  </sheetPr>
  <dimension ref="A3:N45"/>
  <sheetViews>
    <sheetView workbookViewId="0">
      <selection activeCell="E58" sqref="E58"/>
    </sheetView>
  </sheetViews>
  <sheetFormatPr defaultColWidth="9" defaultRowHeight="14.25" x14ac:dyDescent="0.2"/>
  <cols>
    <col min="1" max="16384" width="9" style="2"/>
  </cols>
  <sheetData>
    <row r="3" spans="1:14" x14ac:dyDescent="0.2">
      <c r="B3" s="31" t="s">
        <v>77</v>
      </c>
    </row>
    <row r="4" spans="1:14" x14ac:dyDescent="0.2">
      <c r="A4" s="22"/>
      <c r="B4" s="32" t="s">
        <v>119</v>
      </c>
      <c r="C4" s="38" t="s">
        <v>120</v>
      </c>
      <c r="D4" s="38" t="s">
        <v>121</v>
      </c>
      <c r="E4" s="38" t="s">
        <v>122</v>
      </c>
      <c r="F4" s="38" t="s">
        <v>123</v>
      </c>
      <c r="G4" s="38" t="s">
        <v>124</v>
      </c>
      <c r="H4" s="38" t="s">
        <v>125</v>
      </c>
      <c r="I4" s="38" t="s">
        <v>126</v>
      </c>
      <c r="J4" s="38" t="s">
        <v>127</v>
      </c>
      <c r="K4" s="38" t="s">
        <v>128</v>
      </c>
      <c r="L4" s="38" t="s">
        <v>129</v>
      </c>
      <c r="M4" s="38" t="s">
        <v>130</v>
      </c>
      <c r="N4" s="22"/>
    </row>
    <row r="5" spans="1:14" x14ac:dyDescent="0.2">
      <c r="A5" s="22"/>
      <c r="B5" s="32" t="s">
        <v>80</v>
      </c>
      <c r="C5" s="38">
        <v>0.5</v>
      </c>
      <c r="D5" s="38">
        <v>0.25</v>
      </c>
      <c r="E5" s="38">
        <v>0.2</v>
      </c>
      <c r="F5" s="38">
        <v>0.15</v>
      </c>
      <c r="G5" s="38">
        <v>0.1</v>
      </c>
      <c r="H5" s="38">
        <v>0.05</v>
      </c>
      <c r="I5" s="38">
        <v>2.5000000000000001E-2</v>
      </c>
      <c r="J5" s="38">
        <v>0.01</v>
      </c>
      <c r="K5" s="38">
        <v>5.0000000000000001E-3</v>
      </c>
      <c r="L5" s="38">
        <v>1E-3</v>
      </c>
      <c r="M5" s="38">
        <v>5.0000000000000001E-4</v>
      </c>
      <c r="N5" s="22"/>
    </row>
    <row r="6" spans="1:14" x14ac:dyDescent="0.2">
      <c r="A6" s="22"/>
      <c r="B6" s="33" t="s">
        <v>81</v>
      </c>
      <c r="C6" s="39">
        <v>1</v>
      </c>
      <c r="D6" s="39">
        <v>0.5</v>
      </c>
      <c r="E6" s="39">
        <v>0.4</v>
      </c>
      <c r="F6" s="39">
        <v>0.3</v>
      </c>
      <c r="G6" s="39">
        <v>0.2</v>
      </c>
      <c r="H6" s="39">
        <v>0.1</v>
      </c>
      <c r="I6" s="39">
        <v>0.05</v>
      </c>
      <c r="J6" s="39">
        <v>0.02</v>
      </c>
      <c r="K6" s="39">
        <v>0.01</v>
      </c>
      <c r="L6" s="39">
        <v>2E-3</v>
      </c>
      <c r="M6" s="39">
        <v>1E-3</v>
      </c>
      <c r="N6" s="22"/>
    </row>
    <row r="7" spans="1:14" x14ac:dyDescent="0.2">
      <c r="B7" s="41" t="s">
        <v>78</v>
      </c>
      <c r="C7" s="37"/>
      <c r="D7" s="37"/>
      <c r="E7" s="37"/>
      <c r="F7" s="37"/>
      <c r="G7" s="40"/>
      <c r="H7" s="37"/>
      <c r="I7" s="37"/>
      <c r="J7" s="37"/>
      <c r="K7" s="40"/>
      <c r="L7" s="37"/>
      <c r="M7" s="37"/>
    </row>
    <row r="8" spans="1:14" x14ac:dyDescent="0.2">
      <c r="B8" s="41" t="s">
        <v>82</v>
      </c>
      <c r="C8" s="37">
        <v>0</v>
      </c>
      <c r="D8" s="37">
        <v>1</v>
      </c>
      <c r="E8" s="37">
        <v>1.3759999999999999</v>
      </c>
      <c r="F8" s="37">
        <v>1.9630000000000001</v>
      </c>
      <c r="G8" s="37">
        <v>3.0779999999999998</v>
      </c>
      <c r="H8" s="37">
        <v>6.3140000000000001</v>
      </c>
      <c r="I8" s="37">
        <v>12.71</v>
      </c>
      <c r="J8" s="37">
        <v>31.82</v>
      </c>
      <c r="K8" s="37">
        <v>63.66</v>
      </c>
      <c r="L8" s="37">
        <v>318.31</v>
      </c>
      <c r="M8" s="37">
        <v>636.62</v>
      </c>
    </row>
    <row r="9" spans="1:14" x14ac:dyDescent="0.2">
      <c r="B9" s="41" t="s">
        <v>83</v>
      </c>
      <c r="C9" s="37">
        <v>0</v>
      </c>
      <c r="D9" s="37">
        <v>0.81599999999999995</v>
      </c>
      <c r="E9" s="37">
        <v>1.0609999999999999</v>
      </c>
      <c r="F9" s="37">
        <v>1.3859999999999999</v>
      </c>
      <c r="G9" s="37">
        <v>1.8859999999999999</v>
      </c>
      <c r="H9" s="37">
        <v>2.92</v>
      </c>
      <c r="I9" s="37">
        <v>4.3029999999999999</v>
      </c>
      <c r="J9" s="37">
        <v>6.9649999999999999</v>
      </c>
      <c r="K9" s="37">
        <v>9.9250000000000007</v>
      </c>
      <c r="L9" s="37">
        <v>22.327000000000002</v>
      </c>
      <c r="M9" s="37">
        <v>31.599</v>
      </c>
    </row>
    <row r="10" spans="1:14" x14ac:dyDescent="0.2">
      <c r="B10" s="41" t="s">
        <v>84</v>
      </c>
      <c r="C10" s="37">
        <v>0</v>
      </c>
      <c r="D10" s="37">
        <v>0.76500000000000001</v>
      </c>
      <c r="E10" s="37">
        <v>0.97799999999999998</v>
      </c>
      <c r="F10" s="37">
        <v>1.25</v>
      </c>
      <c r="G10" s="37">
        <v>1.6379999999999999</v>
      </c>
      <c r="H10" s="37">
        <v>2.3530000000000002</v>
      </c>
      <c r="I10" s="37">
        <v>3.1819999999999999</v>
      </c>
      <c r="J10" s="37">
        <v>4.5410000000000004</v>
      </c>
      <c r="K10" s="37">
        <v>5.8410000000000002</v>
      </c>
      <c r="L10" s="37">
        <v>10.215</v>
      </c>
      <c r="M10" s="37">
        <v>12.923999999999999</v>
      </c>
    </row>
    <row r="11" spans="1:14" x14ac:dyDescent="0.2">
      <c r="B11" s="41" t="s">
        <v>85</v>
      </c>
      <c r="C11" s="37">
        <v>0</v>
      </c>
      <c r="D11" s="37">
        <v>0.74099999999999999</v>
      </c>
      <c r="E11" s="37">
        <v>0.94099999999999995</v>
      </c>
      <c r="F11" s="37">
        <v>1.19</v>
      </c>
      <c r="G11" s="37">
        <v>1.5329999999999999</v>
      </c>
      <c r="H11" s="37">
        <v>2.1320000000000001</v>
      </c>
      <c r="I11" s="37">
        <v>2.7759999999999998</v>
      </c>
      <c r="J11" s="37">
        <v>3.7469999999999999</v>
      </c>
      <c r="K11" s="37">
        <v>4.6040000000000001</v>
      </c>
      <c r="L11" s="37">
        <v>7.173</v>
      </c>
      <c r="M11" s="37">
        <v>8.61</v>
      </c>
    </row>
    <row r="12" spans="1:14" x14ac:dyDescent="0.2">
      <c r="B12" s="33" t="s">
        <v>86</v>
      </c>
      <c r="C12" s="37">
        <v>0</v>
      </c>
      <c r="D12" s="37">
        <v>0.72699999999999998</v>
      </c>
      <c r="E12" s="37">
        <v>0.92</v>
      </c>
      <c r="F12" s="37">
        <v>1.1559999999999999</v>
      </c>
      <c r="G12" s="37">
        <v>1.476</v>
      </c>
      <c r="H12" s="37">
        <v>2.0150000000000001</v>
      </c>
      <c r="I12" s="37">
        <v>2.5710000000000002</v>
      </c>
      <c r="J12" s="37">
        <v>3.3650000000000002</v>
      </c>
      <c r="K12" s="37">
        <v>4.032</v>
      </c>
      <c r="L12" s="37">
        <v>5.8929999999999998</v>
      </c>
      <c r="M12" s="37">
        <v>6.8689999999999998</v>
      </c>
    </row>
    <row r="13" spans="1:14" x14ac:dyDescent="0.2">
      <c r="B13" s="41" t="s">
        <v>87</v>
      </c>
      <c r="C13" s="37">
        <v>0</v>
      </c>
      <c r="D13" s="37">
        <v>0.71799999999999997</v>
      </c>
      <c r="E13" s="37">
        <v>0.90600000000000003</v>
      </c>
      <c r="F13" s="37">
        <v>1.1339999999999999</v>
      </c>
      <c r="G13" s="37">
        <v>1.44</v>
      </c>
      <c r="H13" s="37">
        <v>1.9430000000000001</v>
      </c>
      <c r="I13" s="37">
        <v>2.4470000000000001</v>
      </c>
      <c r="J13" s="37">
        <v>3.1429999999999998</v>
      </c>
      <c r="K13" s="37">
        <v>3.7069999999999999</v>
      </c>
      <c r="L13" s="37">
        <v>5.2080000000000002</v>
      </c>
      <c r="M13" s="37">
        <v>5.9589999999999996</v>
      </c>
    </row>
    <row r="14" spans="1:14" x14ac:dyDescent="0.2">
      <c r="B14" s="41" t="s">
        <v>88</v>
      </c>
      <c r="C14" s="37">
        <v>0</v>
      </c>
      <c r="D14" s="37">
        <v>0.71099999999999997</v>
      </c>
      <c r="E14" s="37">
        <v>0.89600000000000002</v>
      </c>
      <c r="F14" s="37">
        <v>1.119</v>
      </c>
      <c r="G14" s="37">
        <v>1.415</v>
      </c>
      <c r="H14" s="37">
        <v>1.895</v>
      </c>
      <c r="I14" s="37">
        <v>2.3650000000000002</v>
      </c>
      <c r="J14" s="37">
        <v>2.9980000000000002</v>
      </c>
      <c r="K14" s="37">
        <v>3.4990000000000001</v>
      </c>
      <c r="L14" s="37">
        <v>4.7850000000000001</v>
      </c>
      <c r="M14" s="37">
        <v>5.4080000000000004</v>
      </c>
    </row>
    <row r="15" spans="1:14" x14ac:dyDescent="0.2">
      <c r="B15" s="41" t="s">
        <v>89</v>
      </c>
      <c r="C15" s="37">
        <v>0</v>
      </c>
      <c r="D15" s="37">
        <v>0.70599999999999996</v>
      </c>
      <c r="E15" s="37">
        <v>0.88900000000000001</v>
      </c>
      <c r="F15" s="37">
        <v>1.1080000000000001</v>
      </c>
      <c r="G15" s="37">
        <v>1.397</v>
      </c>
      <c r="H15" s="37">
        <v>1.86</v>
      </c>
      <c r="I15" s="37">
        <v>2.306</v>
      </c>
      <c r="J15" s="37">
        <v>2.8959999999999999</v>
      </c>
      <c r="K15" s="37">
        <v>3.355</v>
      </c>
      <c r="L15" s="37">
        <v>4.5010000000000003</v>
      </c>
      <c r="M15" s="37">
        <v>5.0410000000000004</v>
      </c>
    </row>
    <row r="16" spans="1:14" x14ac:dyDescent="0.2">
      <c r="B16" s="41" t="s">
        <v>90</v>
      </c>
      <c r="C16" s="37">
        <v>0</v>
      </c>
      <c r="D16" s="37">
        <v>0.70299999999999996</v>
      </c>
      <c r="E16" s="37">
        <v>0.88300000000000001</v>
      </c>
      <c r="F16" s="37">
        <v>1.1000000000000001</v>
      </c>
      <c r="G16" s="37">
        <v>1.383</v>
      </c>
      <c r="H16" s="37">
        <v>1.833</v>
      </c>
      <c r="I16" s="37">
        <v>2.262</v>
      </c>
      <c r="J16" s="37">
        <v>2.8210000000000002</v>
      </c>
      <c r="K16" s="37">
        <v>3.25</v>
      </c>
      <c r="L16" s="37">
        <v>4.2969999999999997</v>
      </c>
      <c r="M16" s="37">
        <v>4.7809999999999997</v>
      </c>
    </row>
    <row r="17" spans="2:13" x14ac:dyDescent="0.2">
      <c r="B17" s="41" t="s">
        <v>91</v>
      </c>
      <c r="C17" s="37">
        <v>0</v>
      </c>
      <c r="D17" s="37">
        <v>0.7</v>
      </c>
      <c r="E17" s="37">
        <v>0.879</v>
      </c>
      <c r="F17" s="37">
        <v>1.093</v>
      </c>
      <c r="G17" s="37">
        <v>1.3720000000000001</v>
      </c>
      <c r="H17" s="37">
        <v>1.8120000000000001</v>
      </c>
      <c r="I17" s="37">
        <v>2.2280000000000002</v>
      </c>
      <c r="J17" s="37">
        <v>2.7639999999999998</v>
      </c>
      <c r="K17" s="37">
        <v>3.169</v>
      </c>
      <c r="L17" s="37">
        <v>4.1440000000000001</v>
      </c>
      <c r="M17" s="37">
        <v>4.5869999999999997</v>
      </c>
    </row>
    <row r="18" spans="2:13" x14ac:dyDescent="0.2">
      <c r="B18" s="41" t="s">
        <v>92</v>
      </c>
      <c r="C18" s="37">
        <v>0</v>
      </c>
      <c r="D18" s="37">
        <v>0.69699999999999995</v>
      </c>
      <c r="E18" s="37">
        <v>0.876</v>
      </c>
      <c r="F18" s="37">
        <v>1.0880000000000001</v>
      </c>
      <c r="G18" s="37">
        <v>1.363</v>
      </c>
      <c r="H18" s="37">
        <v>1.796</v>
      </c>
      <c r="I18" s="37">
        <v>2.2010000000000001</v>
      </c>
      <c r="J18" s="37">
        <v>2.718</v>
      </c>
      <c r="K18" s="37">
        <v>3.1059999999999999</v>
      </c>
      <c r="L18" s="37">
        <v>4.0250000000000004</v>
      </c>
      <c r="M18" s="37">
        <v>4.4370000000000003</v>
      </c>
    </row>
    <row r="19" spans="2:13" x14ac:dyDescent="0.2">
      <c r="B19" s="41" t="s">
        <v>93</v>
      </c>
      <c r="C19" s="37">
        <v>0</v>
      </c>
      <c r="D19" s="37">
        <v>0.69499999999999995</v>
      </c>
      <c r="E19" s="37">
        <v>0.873</v>
      </c>
      <c r="F19" s="37">
        <v>1.083</v>
      </c>
      <c r="G19" s="37">
        <v>1.3560000000000001</v>
      </c>
      <c r="H19" s="37">
        <v>1.782</v>
      </c>
      <c r="I19" s="37">
        <v>2.1789999999999998</v>
      </c>
      <c r="J19" s="37">
        <v>2.681</v>
      </c>
      <c r="K19" s="37">
        <v>3.0550000000000002</v>
      </c>
      <c r="L19" s="37">
        <v>3.93</v>
      </c>
      <c r="M19" s="37">
        <v>4.3179999999999996</v>
      </c>
    </row>
    <row r="20" spans="2:13" x14ac:dyDescent="0.2">
      <c r="B20" s="41" t="s">
        <v>94</v>
      </c>
      <c r="C20" s="37">
        <v>0</v>
      </c>
      <c r="D20" s="37">
        <v>0.69399999999999995</v>
      </c>
      <c r="E20" s="37">
        <v>0.87</v>
      </c>
      <c r="F20" s="37">
        <v>1.079</v>
      </c>
      <c r="G20" s="37">
        <v>1.35</v>
      </c>
      <c r="H20" s="37">
        <v>1.7709999999999999</v>
      </c>
      <c r="I20" s="37">
        <v>2.16</v>
      </c>
      <c r="J20" s="37">
        <v>2.65</v>
      </c>
      <c r="K20" s="37">
        <v>3.012</v>
      </c>
      <c r="L20" s="37">
        <v>3.8519999999999999</v>
      </c>
      <c r="M20" s="37">
        <v>4.2210000000000001</v>
      </c>
    </row>
    <row r="21" spans="2:13" x14ac:dyDescent="0.2">
      <c r="B21" s="41" t="s">
        <v>95</v>
      </c>
      <c r="C21" s="37">
        <v>0</v>
      </c>
      <c r="D21" s="37">
        <v>0.69199999999999995</v>
      </c>
      <c r="E21" s="37">
        <v>0.86799999999999999</v>
      </c>
      <c r="F21" s="37">
        <v>1.0760000000000001</v>
      </c>
      <c r="G21" s="37">
        <v>1.345</v>
      </c>
      <c r="H21" s="37">
        <v>1.7609999999999999</v>
      </c>
      <c r="I21" s="37">
        <v>2.145</v>
      </c>
      <c r="J21" s="37">
        <v>2.6240000000000001</v>
      </c>
      <c r="K21" s="37">
        <v>2.9769999999999999</v>
      </c>
      <c r="L21" s="37">
        <v>3.7869999999999999</v>
      </c>
      <c r="M21" s="37">
        <v>4.1399999999999997</v>
      </c>
    </row>
    <row r="22" spans="2:13" x14ac:dyDescent="0.2">
      <c r="B22" s="41" t="s">
        <v>96</v>
      </c>
      <c r="C22" s="37">
        <v>0</v>
      </c>
      <c r="D22" s="37">
        <v>0.69099999999999995</v>
      </c>
      <c r="E22" s="37">
        <v>0.86599999999999999</v>
      </c>
      <c r="F22" s="37">
        <v>1.0740000000000001</v>
      </c>
      <c r="G22" s="37">
        <v>1.341</v>
      </c>
      <c r="H22" s="37">
        <v>1.7529999999999999</v>
      </c>
      <c r="I22" s="37">
        <v>2.1309999999999998</v>
      </c>
      <c r="J22" s="37">
        <v>2.6019999999999999</v>
      </c>
      <c r="K22" s="37">
        <v>2.9470000000000001</v>
      </c>
      <c r="L22" s="37">
        <v>3.7330000000000001</v>
      </c>
      <c r="M22" s="37">
        <v>4.0730000000000004</v>
      </c>
    </row>
    <row r="23" spans="2:13" x14ac:dyDescent="0.2">
      <c r="B23" s="41" t="s">
        <v>97</v>
      </c>
      <c r="C23" s="37">
        <v>0</v>
      </c>
      <c r="D23" s="37">
        <v>0.69</v>
      </c>
      <c r="E23" s="37">
        <v>0.86499999999999999</v>
      </c>
      <c r="F23" s="37">
        <v>1.071</v>
      </c>
      <c r="G23" s="37">
        <v>1.337</v>
      </c>
      <c r="H23" s="37">
        <v>1.746</v>
      </c>
      <c r="I23" s="37">
        <v>2.12</v>
      </c>
      <c r="J23" s="37">
        <v>2.5830000000000002</v>
      </c>
      <c r="K23" s="37">
        <v>2.9209999999999998</v>
      </c>
      <c r="L23" s="37">
        <v>3.6859999999999999</v>
      </c>
      <c r="M23" s="37">
        <v>4.0149999999999997</v>
      </c>
    </row>
    <row r="24" spans="2:13" x14ac:dyDescent="0.2">
      <c r="B24" s="41" t="s">
        <v>98</v>
      </c>
      <c r="C24" s="37">
        <v>0</v>
      </c>
      <c r="D24" s="37">
        <v>0.68899999999999995</v>
      </c>
      <c r="E24" s="37">
        <v>0.86299999999999999</v>
      </c>
      <c r="F24" s="37">
        <v>1.069</v>
      </c>
      <c r="G24" s="37">
        <v>1.333</v>
      </c>
      <c r="H24" s="37">
        <v>1.74</v>
      </c>
      <c r="I24" s="37">
        <v>2.11</v>
      </c>
      <c r="J24" s="37">
        <v>2.5670000000000002</v>
      </c>
      <c r="K24" s="37">
        <v>2.8980000000000001</v>
      </c>
      <c r="L24" s="37">
        <v>3.6459999999999999</v>
      </c>
      <c r="M24" s="37">
        <v>3.9649999999999999</v>
      </c>
    </row>
    <row r="25" spans="2:13" x14ac:dyDescent="0.2">
      <c r="B25" s="41" t="s">
        <v>99</v>
      </c>
      <c r="C25" s="37">
        <v>0</v>
      </c>
      <c r="D25" s="37">
        <v>0.68799999999999994</v>
      </c>
      <c r="E25" s="37">
        <v>0.86199999999999999</v>
      </c>
      <c r="F25" s="37">
        <v>1.0669999999999999</v>
      </c>
      <c r="G25" s="37">
        <v>1.33</v>
      </c>
      <c r="H25" s="37">
        <v>1.734</v>
      </c>
      <c r="I25" s="37">
        <v>2.101</v>
      </c>
      <c r="J25" s="37">
        <v>2.552</v>
      </c>
      <c r="K25" s="37">
        <v>2.8780000000000001</v>
      </c>
      <c r="L25" s="37">
        <v>3.61</v>
      </c>
      <c r="M25" s="37">
        <v>3.9220000000000002</v>
      </c>
    </row>
    <row r="26" spans="2:13" x14ac:dyDescent="0.2">
      <c r="B26" s="41" t="s">
        <v>100</v>
      </c>
      <c r="C26" s="37">
        <v>0</v>
      </c>
      <c r="D26" s="37">
        <v>0.68799999999999994</v>
      </c>
      <c r="E26" s="37">
        <v>0.86099999999999999</v>
      </c>
      <c r="F26" s="37">
        <v>1.0660000000000001</v>
      </c>
      <c r="G26" s="37">
        <v>1.3280000000000001</v>
      </c>
      <c r="H26" s="37">
        <v>1.7290000000000001</v>
      </c>
      <c r="I26" s="37">
        <v>2.093</v>
      </c>
      <c r="J26" s="37">
        <v>2.5390000000000001</v>
      </c>
      <c r="K26" s="37">
        <v>2.8610000000000002</v>
      </c>
      <c r="L26" s="37">
        <v>3.5790000000000002</v>
      </c>
      <c r="M26" s="37">
        <v>3.883</v>
      </c>
    </row>
    <row r="27" spans="2:13" x14ac:dyDescent="0.2">
      <c r="B27" s="41" t="s">
        <v>101</v>
      </c>
      <c r="C27" s="37">
        <v>0</v>
      </c>
      <c r="D27" s="37">
        <v>0.68700000000000006</v>
      </c>
      <c r="E27" s="37">
        <v>0.86</v>
      </c>
      <c r="F27" s="37">
        <v>1.0640000000000001</v>
      </c>
      <c r="G27" s="37">
        <v>1.325</v>
      </c>
      <c r="H27" s="37">
        <v>1.7250000000000001</v>
      </c>
      <c r="I27" s="37">
        <v>2.0859999999999999</v>
      </c>
      <c r="J27" s="37">
        <v>2.528</v>
      </c>
      <c r="K27" s="37">
        <v>2.8450000000000002</v>
      </c>
      <c r="L27" s="37">
        <v>3.552</v>
      </c>
      <c r="M27" s="37">
        <v>3.85</v>
      </c>
    </row>
    <row r="28" spans="2:13" x14ac:dyDescent="0.2">
      <c r="B28" s="41" t="s">
        <v>102</v>
      </c>
      <c r="C28" s="37">
        <v>0</v>
      </c>
      <c r="D28" s="37">
        <v>0.68600000000000005</v>
      </c>
      <c r="E28" s="37">
        <v>0.85899999999999999</v>
      </c>
      <c r="F28" s="37">
        <v>1.0629999999999999</v>
      </c>
      <c r="G28" s="37">
        <v>1.323</v>
      </c>
      <c r="H28" s="37">
        <v>1.7210000000000001</v>
      </c>
      <c r="I28" s="37">
        <v>2.08</v>
      </c>
      <c r="J28" s="37">
        <v>2.5179999999999998</v>
      </c>
      <c r="K28" s="37">
        <v>2.831</v>
      </c>
      <c r="L28" s="37">
        <v>3.5270000000000001</v>
      </c>
      <c r="M28" s="37">
        <v>3.819</v>
      </c>
    </row>
    <row r="29" spans="2:13" x14ac:dyDescent="0.2">
      <c r="B29" s="41" t="s">
        <v>103</v>
      </c>
      <c r="C29" s="37">
        <v>0</v>
      </c>
      <c r="D29" s="37">
        <v>0.68600000000000005</v>
      </c>
      <c r="E29" s="37">
        <v>0.85799999999999998</v>
      </c>
      <c r="F29" s="37">
        <v>1.0609999999999999</v>
      </c>
      <c r="G29" s="37">
        <v>1.321</v>
      </c>
      <c r="H29" s="37">
        <v>1.7170000000000001</v>
      </c>
      <c r="I29" s="37">
        <v>2.0739999999999998</v>
      </c>
      <c r="J29" s="37">
        <v>2.508</v>
      </c>
      <c r="K29" s="37">
        <v>2.819</v>
      </c>
      <c r="L29" s="37">
        <v>3.5049999999999999</v>
      </c>
      <c r="M29" s="37">
        <v>3.7919999999999998</v>
      </c>
    </row>
    <row r="30" spans="2:13" x14ac:dyDescent="0.2">
      <c r="B30" s="41" t="s">
        <v>104</v>
      </c>
      <c r="C30" s="37">
        <v>0</v>
      </c>
      <c r="D30" s="37">
        <v>0.68500000000000005</v>
      </c>
      <c r="E30" s="37">
        <v>0.85799999999999998</v>
      </c>
      <c r="F30" s="37">
        <v>1.06</v>
      </c>
      <c r="G30" s="37">
        <v>1.319</v>
      </c>
      <c r="H30" s="37">
        <v>1.714</v>
      </c>
      <c r="I30" s="37">
        <v>2.069</v>
      </c>
      <c r="J30" s="37">
        <v>2.5</v>
      </c>
      <c r="K30" s="37">
        <v>2.8069999999999999</v>
      </c>
      <c r="L30" s="37">
        <v>3.4849999999999999</v>
      </c>
      <c r="M30" s="37">
        <v>3.7679999999999998</v>
      </c>
    </row>
    <row r="31" spans="2:13" x14ac:dyDescent="0.2">
      <c r="B31" s="41" t="s">
        <v>105</v>
      </c>
      <c r="C31" s="37">
        <v>0</v>
      </c>
      <c r="D31" s="37">
        <v>0.68500000000000005</v>
      </c>
      <c r="E31" s="37">
        <v>0.85699999999999998</v>
      </c>
      <c r="F31" s="37">
        <v>1.0589999999999999</v>
      </c>
      <c r="G31" s="37">
        <v>1.3180000000000001</v>
      </c>
      <c r="H31" s="37">
        <v>1.7110000000000001</v>
      </c>
      <c r="I31" s="37">
        <v>2.0640000000000001</v>
      </c>
      <c r="J31" s="37">
        <v>2.492</v>
      </c>
      <c r="K31" s="37">
        <v>2.7970000000000002</v>
      </c>
      <c r="L31" s="37">
        <v>3.4670000000000001</v>
      </c>
      <c r="M31" s="37">
        <v>3.7450000000000001</v>
      </c>
    </row>
    <row r="32" spans="2:13" x14ac:dyDescent="0.2">
      <c r="B32" s="41" t="s">
        <v>106</v>
      </c>
      <c r="C32" s="37">
        <v>0</v>
      </c>
      <c r="D32" s="37">
        <v>0.68400000000000005</v>
      </c>
      <c r="E32" s="37">
        <v>0.85599999999999998</v>
      </c>
      <c r="F32" s="37">
        <v>1.0580000000000001</v>
      </c>
      <c r="G32" s="37">
        <v>1.3160000000000001</v>
      </c>
      <c r="H32" s="37">
        <v>1.708</v>
      </c>
      <c r="I32" s="37">
        <v>2.06</v>
      </c>
      <c r="J32" s="37">
        <v>2.4849999999999999</v>
      </c>
      <c r="K32" s="37">
        <v>2.7869999999999999</v>
      </c>
      <c r="L32" s="37">
        <v>3.45</v>
      </c>
      <c r="M32" s="37">
        <v>3.7250000000000001</v>
      </c>
    </row>
    <row r="33" spans="2:13" x14ac:dyDescent="0.2">
      <c r="B33" s="41" t="s">
        <v>107</v>
      </c>
      <c r="C33" s="37">
        <v>0</v>
      </c>
      <c r="D33" s="37">
        <v>0.68400000000000005</v>
      </c>
      <c r="E33" s="37">
        <v>0.85599999999999998</v>
      </c>
      <c r="F33" s="37">
        <v>1.0580000000000001</v>
      </c>
      <c r="G33" s="37">
        <v>1.3149999999999999</v>
      </c>
      <c r="H33" s="37">
        <v>1.706</v>
      </c>
      <c r="I33" s="37">
        <v>2.056</v>
      </c>
      <c r="J33" s="37">
        <v>2.4790000000000001</v>
      </c>
      <c r="K33" s="37">
        <v>2.7789999999999999</v>
      </c>
      <c r="L33" s="37">
        <v>3.4350000000000001</v>
      </c>
      <c r="M33" s="37">
        <v>3.7069999999999999</v>
      </c>
    </row>
    <row r="34" spans="2:13" x14ac:dyDescent="0.2">
      <c r="B34" s="41" t="s">
        <v>108</v>
      </c>
      <c r="C34" s="37">
        <v>0</v>
      </c>
      <c r="D34" s="37">
        <v>0.68400000000000005</v>
      </c>
      <c r="E34" s="37">
        <v>0.85499999999999998</v>
      </c>
      <c r="F34" s="37">
        <v>1.0569999999999999</v>
      </c>
      <c r="G34" s="37">
        <v>1.3140000000000001</v>
      </c>
      <c r="H34" s="37">
        <v>1.7030000000000001</v>
      </c>
      <c r="I34" s="37">
        <v>2.052</v>
      </c>
      <c r="J34" s="37">
        <v>2.4729999999999999</v>
      </c>
      <c r="K34" s="37">
        <v>2.7709999999999999</v>
      </c>
      <c r="L34" s="37">
        <v>3.4209999999999998</v>
      </c>
      <c r="M34" s="37">
        <v>3.69</v>
      </c>
    </row>
    <row r="35" spans="2:13" x14ac:dyDescent="0.2">
      <c r="B35" s="41" t="s">
        <v>109</v>
      </c>
      <c r="C35" s="37">
        <v>0</v>
      </c>
      <c r="D35" s="37">
        <v>0.68300000000000005</v>
      </c>
      <c r="E35" s="37">
        <v>0.85499999999999998</v>
      </c>
      <c r="F35" s="37">
        <v>1.056</v>
      </c>
      <c r="G35" s="37">
        <v>1.3129999999999999</v>
      </c>
      <c r="H35" s="37">
        <v>1.7010000000000001</v>
      </c>
      <c r="I35" s="37">
        <v>2.048</v>
      </c>
      <c r="J35" s="37">
        <v>2.4670000000000001</v>
      </c>
      <c r="K35" s="37">
        <v>2.7629999999999999</v>
      </c>
      <c r="L35" s="37">
        <v>3.4079999999999999</v>
      </c>
      <c r="M35" s="37">
        <v>3.6739999999999999</v>
      </c>
    </row>
    <row r="36" spans="2:13" x14ac:dyDescent="0.2">
      <c r="B36" s="41" t="s">
        <v>110</v>
      </c>
      <c r="C36" s="37">
        <v>0</v>
      </c>
      <c r="D36" s="37">
        <v>0.68300000000000005</v>
      </c>
      <c r="E36" s="37">
        <v>0.85399999999999998</v>
      </c>
      <c r="F36" s="37">
        <v>1.0549999999999999</v>
      </c>
      <c r="G36" s="37">
        <v>1.3109999999999999</v>
      </c>
      <c r="H36" s="37">
        <v>1.6990000000000001</v>
      </c>
      <c r="I36" s="37">
        <v>2.0449999999999999</v>
      </c>
      <c r="J36" s="37">
        <v>2.4620000000000002</v>
      </c>
      <c r="K36" s="37">
        <v>2.7559999999999998</v>
      </c>
      <c r="L36" s="37">
        <v>3.3959999999999999</v>
      </c>
      <c r="M36" s="37">
        <v>3.6589999999999998</v>
      </c>
    </row>
    <row r="37" spans="2:13" x14ac:dyDescent="0.2">
      <c r="B37" s="41" t="s">
        <v>111</v>
      </c>
      <c r="C37" s="37">
        <v>0</v>
      </c>
      <c r="D37" s="37">
        <v>0.68300000000000005</v>
      </c>
      <c r="E37" s="37">
        <v>0.85399999999999998</v>
      </c>
      <c r="F37" s="37">
        <v>1.0549999999999999</v>
      </c>
      <c r="G37" s="37">
        <v>1.31</v>
      </c>
      <c r="H37" s="37">
        <v>1.6970000000000001</v>
      </c>
      <c r="I37" s="37">
        <v>2.0419999999999998</v>
      </c>
      <c r="J37" s="37">
        <v>2.4569999999999999</v>
      </c>
      <c r="K37" s="37">
        <v>2.75</v>
      </c>
      <c r="L37" s="37">
        <v>3.3849999999999998</v>
      </c>
      <c r="M37" s="37">
        <v>3.6459999999999999</v>
      </c>
    </row>
    <row r="38" spans="2:13" x14ac:dyDescent="0.2">
      <c r="B38" s="41" t="s">
        <v>112</v>
      </c>
      <c r="C38" s="37">
        <v>0</v>
      </c>
      <c r="D38" s="37">
        <v>0.68100000000000005</v>
      </c>
      <c r="E38" s="37">
        <v>0.85099999999999998</v>
      </c>
      <c r="F38" s="37">
        <v>1.05</v>
      </c>
      <c r="G38" s="37">
        <v>1.3029999999999999</v>
      </c>
      <c r="H38" s="37">
        <v>1.6839999999999999</v>
      </c>
      <c r="I38" s="37">
        <v>2.0209999999999999</v>
      </c>
      <c r="J38" s="37">
        <v>2.423</v>
      </c>
      <c r="K38" s="37">
        <v>2.7040000000000002</v>
      </c>
      <c r="L38" s="37">
        <v>3.3069999999999999</v>
      </c>
      <c r="M38" s="37">
        <v>3.5510000000000002</v>
      </c>
    </row>
    <row r="39" spans="2:13" x14ac:dyDescent="0.2">
      <c r="B39" s="41" t="s">
        <v>113</v>
      </c>
      <c r="C39" s="37">
        <v>0</v>
      </c>
      <c r="D39" s="37">
        <v>0.67900000000000005</v>
      </c>
      <c r="E39" s="37">
        <v>0.84799999999999998</v>
      </c>
      <c r="F39" s="37">
        <v>1.0449999999999999</v>
      </c>
      <c r="G39" s="37">
        <v>1.296</v>
      </c>
      <c r="H39" s="37">
        <v>1.671</v>
      </c>
      <c r="I39" s="37">
        <v>2</v>
      </c>
      <c r="J39" s="37">
        <v>2.39</v>
      </c>
      <c r="K39" s="37">
        <v>2.66</v>
      </c>
      <c r="L39" s="37">
        <v>3.2320000000000002</v>
      </c>
      <c r="M39" s="37">
        <v>3.46</v>
      </c>
    </row>
    <row r="40" spans="2:13" x14ac:dyDescent="0.2">
      <c r="B40" s="41" t="s">
        <v>114</v>
      </c>
      <c r="C40" s="37">
        <v>0</v>
      </c>
      <c r="D40" s="37">
        <v>0.67800000000000005</v>
      </c>
      <c r="E40" s="37">
        <v>0.84599999999999997</v>
      </c>
      <c r="F40" s="37">
        <v>1.0429999999999999</v>
      </c>
      <c r="G40" s="37">
        <v>1.292</v>
      </c>
      <c r="H40" s="37">
        <v>1.6639999999999999</v>
      </c>
      <c r="I40" s="37">
        <v>1.99</v>
      </c>
      <c r="J40" s="37">
        <v>2.3740000000000001</v>
      </c>
      <c r="K40" s="37">
        <v>2.6389999999999998</v>
      </c>
      <c r="L40" s="37">
        <v>3.1949999999999998</v>
      </c>
      <c r="M40" s="37">
        <v>3.4159999999999999</v>
      </c>
    </row>
    <row r="41" spans="2:13" x14ac:dyDescent="0.2">
      <c r="B41" s="41" t="s">
        <v>115</v>
      </c>
      <c r="C41" s="37">
        <v>0</v>
      </c>
      <c r="D41" s="37">
        <v>0.67700000000000005</v>
      </c>
      <c r="E41" s="37">
        <v>0.84499999999999997</v>
      </c>
      <c r="F41" s="37">
        <v>1.042</v>
      </c>
      <c r="G41" s="37">
        <v>1.29</v>
      </c>
      <c r="H41" s="37">
        <v>1.66</v>
      </c>
      <c r="I41" s="37">
        <v>1.984</v>
      </c>
      <c r="J41" s="37">
        <v>2.3639999999999999</v>
      </c>
      <c r="K41" s="37">
        <v>2.6259999999999999</v>
      </c>
      <c r="L41" s="37">
        <v>3.1739999999999999</v>
      </c>
      <c r="M41" s="37">
        <v>3.39</v>
      </c>
    </row>
    <row r="42" spans="2:13" x14ac:dyDescent="0.2">
      <c r="B42" s="41" t="s">
        <v>116</v>
      </c>
      <c r="C42" s="37">
        <v>0</v>
      </c>
      <c r="D42" s="37">
        <v>0.67500000000000004</v>
      </c>
      <c r="E42" s="37">
        <v>0.84199999999999997</v>
      </c>
      <c r="F42" s="37">
        <v>1.0369999999999999</v>
      </c>
      <c r="G42" s="37">
        <v>1.282</v>
      </c>
      <c r="H42" s="37">
        <v>1.6459999999999999</v>
      </c>
      <c r="I42" s="37">
        <v>1.962</v>
      </c>
      <c r="J42" s="37">
        <v>2.33</v>
      </c>
      <c r="K42" s="37">
        <v>2.581</v>
      </c>
      <c r="L42" s="37">
        <v>3.0979999999999999</v>
      </c>
      <c r="M42" s="37">
        <v>3.3</v>
      </c>
    </row>
    <row r="43" spans="2:13" x14ac:dyDescent="0.2">
      <c r="B43" s="33" t="s">
        <v>117</v>
      </c>
      <c r="C43" s="37">
        <v>0</v>
      </c>
      <c r="D43" s="37">
        <v>0.67400000000000004</v>
      </c>
      <c r="E43" s="37">
        <v>0.84199999999999997</v>
      </c>
      <c r="F43" s="37">
        <v>1.036</v>
      </c>
      <c r="G43" s="37">
        <v>1.282</v>
      </c>
      <c r="H43" s="37">
        <v>1.645</v>
      </c>
      <c r="I43" s="37">
        <v>1.96</v>
      </c>
      <c r="J43" s="37">
        <v>2.3260000000000001</v>
      </c>
      <c r="K43" s="37">
        <v>2.5760000000000001</v>
      </c>
      <c r="L43" s="37">
        <v>3.09</v>
      </c>
      <c r="M43" s="37">
        <v>3.2909999999999999</v>
      </c>
    </row>
    <row r="44" spans="2:13" x14ac:dyDescent="0.2">
      <c r="B44" s="23"/>
      <c r="C44" s="34" t="s">
        <v>118</v>
      </c>
      <c r="D44" s="35">
        <v>0.5</v>
      </c>
      <c r="E44" s="35">
        <v>0.6</v>
      </c>
      <c r="F44" s="35">
        <v>0.7</v>
      </c>
      <c r="G44" s="35">
        <v>0.8</v>
      </c>
      <c r="H44" s="35">
        <v>0.9</v>
      </c>
      <c r="I44" s="35">
        <v>0.95</v>
      </c>
      <c r="J44" s="35">
        <v>0.98</v>
      </c>
      <c r="K44" s="35">
        <v>0.99</v>
      </c>
      <c r="L44" s="36">
        <v>0.998</v>
      </c>
      <c r="M44" s="36">
        <v>0.999</v>
      </c>
    </row>
    <row r="45" spans="2:13" x14ac:dyDescent="0.2">
      <c r="B45" s="22"/>
      <c r="C45" s="101" t="s">
        <v>79</v>
      </c>
      <c r="D45" s="102"/>
      <c r="E45" s="102"/>
      <c r="F45" s="102"/>
      <c r="G45" s="102"/>
      <c r="H45" s="102"/>
      <c r="I45" s="102"/>
      <c r="J45" s="102"/>
      <c r="K45" s="102"/>
      <c r="L45" s="102"/>
      <c r="M45" s="103"/>
    </row>
  </sheetData>
  <sheetProtection sheet="1" objects="1" scenarios="1"/>
  <mergeCells count="1">
    <mergeCell ref="C45:M4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3" name="Button 1">
              <controlPr defaultSize="0" print="0" autoFill="0" autoPict="0" macro="[0]!Button1_">
                <anchor moveWithCells="1" sizeWithCells="1">
                  <from>
                    <xdr:col>0</xdr:col>
                    <xdr:colOff>0</xdr:colOff>
                    <xdr:row>3</xdr:row>
                    <xdr:rowOff>9525</xdr:rowOff>
                  </from>
                  <to>
                    <xdr:col>0</xdr:col>
                    <xdr:colOff>676275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13</vt:i4>
      </vt:variant>
    </vt:vector>
  </HeadingPairs>
  <TitlesOfParts>
    <vt:vector size="22" baseType="lpstr">
      <vt:lpstr>How to use</vt:lpstr>
      <vt:lpstr>User</vt:lpstr>
      <vt:lpstr>Summary</vt:lpstr>
      <vt:lpstr>Rate</vt:lpstr>
      <vt:lpstr>Allowance</vt:lpstr>
      <vt:lpstr>K Table</vt:lpstr>
      <vt:lpstr>Rate Table</vt:lpstr>
      <vt:lpstr>ILO Table</vt:lpstr>
      <vt:lpstr>T Table</vt:lpstr>
      <vt:lpstr>Allowance</vt:lpstr>
      <vt:lpstr>Condition_Consistency</vt:lpstr>
      <vt:lpstr>cycle</vt:lpstr>
      <vt:lpstr>element</vt:lpstr>
      <vt:lpstr>k</vt:lpstr>
      <vt:lpstr>Normal_Time</vt:lpstr>
      <vt:lpstr>rate</vt:lpstr>
      <vt:lpstr>RateA</vt:lpstr>
      <vt:lpstr>RateA1</vt:lpstr>
      <vt:lpstr>s</vt:lpstr>
      <vt:lpstr>Skill_Effort</vt:lpstr>
      <vt:lpstr>t</vt:lpstr>
      <vt:lpstr>TB.ILO</vt:lpstr>
    </vt:vector>
  </TitlesOfParts>
  <Company>Kmutnb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acerpm</cp:lastModifiedBy>
  <dcterms:created xsi:type="dcterms:W3CDTF">2015-09-21T07:00:53Z</dcterms:created>
  <dcterms:modified xsi:type="dcterms:W3CDTF">2016-12-10T12:29:12Z</dcterms:modified>
</cp:coreProperties>
</file>