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195" windowHeight="7425" tabRatio="765" firstSheet="2" activeTab="6"/>
  </bookViews>
  <sheets>
    <sheet name="Nov byAM" sheetId="1" r:id="rId1"/>
    <sheet name="DecbyAM" sheetId="2" r:id="rId2"/>
    <sheet name="JanbyAM" sheetId="3" r:id="rId3"/>
    <sheet name="FebbyAM" sheetId="4" r:id="rId4"/>
    <sheet name="MarbyAM" sheetId="5" r:id="rId5"/>
    <sheet name="AprbyAM" sheetId="6" r:id="rId6"/>
    <sheet name="1HFY11" sheetId="8" r:id="rId7"/>
  </sheets>
  <definedNames>
    <definedName name="_xlnm._FilterDatabase" localSheetId="6" hidden="1">'1HFY11'!$A$1:$Z$134</definedName>
    <definedName name="_xlnm._FilterDatabase" localSheetId="5" hidden="1">AprbyAM!$A$3:$L$15</definedName>
    <definedName name="_xlnm._FilterDatabase" localSheetId="1" hidden="1">DecbyAM!$A$4:$L$14</definedName>
    <definedName name="_xlnm._FilterDatabase" localSheetId="3" hidden="1">FebbyAM!$A$3:$L$10</definedName>
    <definedName name="_xlnm._FilterDatabase" localSheetId="2" hidden="1">JanbyAM!$A$3:$L$15</definedName>
    <definedName name="_xlnm._FilterDatabase" localSheetId="4" hidden="1">MarbyAM!$A$3:$L$15</definedName>
    <definedName name="_xlnm._FilterDatabase" localSheetId="0" hidden="1">'Nov byAM'!$A$3:$L$22</definedName>
    <definedName name="_xlnm.Print_Area" localSheetId="6">'1HFY11'!$B$1:$K$25</definedName>
    <definedName name="_xlnm.Print_Area" localSheetId="5">AprbyAM!$A$1:$L$44</definedName>
    <definedName name="_xlnm.Print_Area" localSheetId="1">DecbyAM!$A$1:$L$29</definedName>
    <definedName name="_xlnm.Print_Area" localSheetId="3">FebbyAM!$A$1:$L$24</definedName>
    <definedName name="_xlnm.Print_Area" localSheetId="2">JanbyAM!$A$1:$L$38</definedName>
    <definedName name="_xlnm.Print_Area" localSheetId="4">MarbyAM!$A$1:$L$31</definedName>
    <definedName name="_xlnm.Print_Area" localSheetId="0">'Nov byAM'!$A$1:$L$30</definedName>
  </definedNames>
  <calcPr calcId="125725"/>
</workbook>
</file>

<file path=xl/calcChain.xml><?xml version="1.0" encoding="utf-8"?>
<calcChain xmlns="http://schemas.openxmlformats.org/spreadsheetml/2006/main">
  <c r="I136" i="8"/>
  <c r="K132"/>
  <c r="K103"/>
  <c r="K84"/>
  <c r="K83"/>
  <c r="K82"/>
  <c r="K80"/>
  <c r="K70"/>
  <c r="K69"/>
  <c r="K68"/>
  <c r="K38"/>
  <c r="K22"/>
  <c r="S112"/>
  <c r="S92"/>
  <c r="S91"/>
  <c r="S89"/>
  <c r="S87"/>
  <c r="Q47"/>
  <c r="Q29"/>
  <c r="D12"/>
  <c r="J44" i="6"/>
  <c r="J43"/>
  <c r="J40"/>
  <c r="J39"/>
  <c r="J31" i="5"/>
  <c r="J30"/>
  <c r="J29"/>
  <c r="J28"/>
  <c r="J24" i="4"/>
  <c r="J23"/>
  <c r="J19"/>
  <c r="J38" i="3"/>
  <c r="J33"/>
  <c r="J35"/>
  <c r="J34"/>
  <c r="J36" s="1"/>
  <c r="J32"/>
  <c r="J27" i="2"/>
  <c r="J25"/>
  <c r="J22"/>
  <c r="J24"/>
  <c r="J43" i="1"/>
  <c r="J36"/>
  <c r="J30"/>
  <c r="J26"/>
  <c r="J23"/>
  <c r="J20"/>
  <c r="J9"/>
  <c r="J6"/>
  <c r="H44" i="6"/>
  <c r="J31"/>
  <c r="J30"/>
  <c r="J29"/>
  <c r="J28"/>
  <c r="J27"/>
  <c r="J25"/>
  <c r="J24"/>
  <c r="J23"/>
  <c r="J20"/>
  <c r="J18"/>
  <c r="J17"/>
  <c r="J15"/>
  <c r="J14"/>
  <c r="J13"/>
  <c r="J11"/>
  <c r="J10"/>
  <c r="J9"/>
  <c r="J8"/>
  <c r="J6"/>
  <c r="J5"/>
  <c r="J26" i="5"/>
  <c r="J23"/>
  <c r="J22"/>
  <c r="J21"/>
  <c r="J20"/>
  <c r="J19"/>
  <c r="J18"/>
  <c r="J17"/>
  <c r="J15"/>
  <c r="J14"/>
  <c r="J13"/>
  <c r="J12"/>
  <c r="J11"/>
  <c r="J10"/>
  <c r="J8"/>
  <c r="J7"/>
  <c r="J5"/>
  <c r="J6" s="1"/>
  <c r="J29" i="3"/>
  <c r="J28"/>
  <c r="J27"/>
  <c r="J25"/>
  <c r="J24"/>
  <c r="J22"/>
  <c r="J21"/>
  <c r="J19"/>
  <c r="J16"/>
  <c r="J15"/>
  <c r="J14"/>
  <c r="J13"/>
  <c r="J12"/>
  <c r="J11"/>
  <c r="J10"/>
  <c r="J18" s="1"/>
  <c r="J8"/>
  <c r="J7"/>
  <c r="J6"/>
  <c r="J5"/>
  <c r="J4"/>
  <c r="D19" i="1"/>
  <c r="K136" i="8" l="1"/>
  <c r="J7" i="6"/>
  <c r="J12"/>
  <c r="J16"/>
  <c r="J26"/>
  <c r="J21"/>
  <c r="J32"/>
  <c r="J9" i="5"/>
  <c r="J16"/>
  <c r="J24"/>
  <c r="J31" i="3"/>
  <c r="J9"/>
  <c r="J23"/>
</calcChain>
</file>

<file path=xl/comments1.xml><?xml version="1.0" encoding="utf-8"?>
<comments xmlns="http://schemas.openxmlformats.org/spreadsheetml/2006/main">
  <authors>
    <author>Methinee</author>
  </authors>
  <commentList>
    <comment ref="J23" authorId="0">
      <text>
        <r>
          <rPr>
            <b/>
            <sz val="8"/>
            <color indexed="81"/>
            <rFont val="Tahoma"/>
            <family val="2"/>
          </rPr>
          <t>Methinee:</t>
        </r>
        <r>
          <rPr>
            <sz val="8"/>
            <color indexed="81"/>
            <rFont val="Tahoma"/>
            <family val="2"/>
          </rPr>
          <t xml:space="preserve">
To be revised as per wait for factory to cancel some item and revise the unit price</t>
        </r>
      </text>
    </comment>
  </commentList>
</comments>
</file>

<file path=xl/comments2.xml><?xml version="1.0" encoding="utf-8"?>
<comments xmlns="http://schemas.openxmlformats.org/spreadsheetml/2006/main">
  <authors>
    <author>sethabut</author>
  </authors>
  <commentList>
    <comment ref="G8" authorId="0">
      <text>
        <r>
          <rPr>
            <b/>
            <sz val="12"/>
            <color indexed="81"/>
            <rFont val="Tahoma"/>
            <family val="2"/>
          </rPr>
          <t>sethabut:</t>
        </r>
        <r>
          <rPr>
            <sz val="12"/>
            <color indexed="81"/>
            <rFont val="Tahoma"/>
            <family val="2"/>
          </rPr>
          <t xml:space="preserve">
Additional from 303403938 on Dec 2010 B1,970,000</t>
        </r>
      </text>
    </comment>
  </commentList>
</comments>
</file>

<file path=xl/comments3.xml><?xml version="1.0" encoding="utf-8"?>
<comments xmlns="http://schemas.openxmlformats.org/spreadsheetml/2006/main">
  <authors>
    <author>sethabut</author>
    <author>Methinee</author>
  </authors>
  <commentList>
    <comment ref="H26" authorId="0">
      <text>
        <r>
          <rPr>
            <b/>
            <sz val="12"/>
            <color indexed="81"/>
            <rFont val="Tahoma"/>
            <family val="2"/>
          </rPr>
          <t>sethabut:</t>
        </r>
        <r>
          <rPr>
            <sz val="12"/>
            <color indexed="81"/>
            <rFont val="Tahoma"/>
            <family val="2"/>
          </rPr>
          <t xml:space="preserve">
Additional 303588756 on Apr 2011 257,549.98</t>
        </r>
      </text>
    </comment>
    <comment ref="K37" authorId="1">
      <text>
        <r>
          <rPr>
            <b/>
            <sz val="8"/>
            <color indexed="81"/>
            <rFont val="Tahoma"/>
            <family val="2"/>
          </rPr>
          <t>Methinee:</t>
        </r>
        <r>
          <rPr>
            <sz val="8"/>
            <color indexed="81"/>
            <rFont val="Tahoma"/>
            <family val="2"/>
          </rPr>
          <t xml:space="preserve">
To be revised as per wait for factory to cancel some item and revise the unit price</t>
        </r>
      </text>
    </comment>
    <comment ref="H62" authorId="0">
      <text>
        <r>
          <rPr>
            <b/>
            <sz val="8"/>
            <color indexed="81"/>
            <rFont val="Tahoma"/>
            <family val="2"/>
          </rPr>
          <t>sethabut: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Re-enter 303582338</t>
        </r>
      </text>
    </comment>
    <comment ref="T92" authorId="0">
      <text>
        <r>
          <rPr>
            <b/>
            <sz val="8"/>
            <color indexed="81"/>
            <rFont val="Tahoma"/>
            <family val="2"/>
          </rPr>
          <t>sethabut:</t>
        </r>
        <r>
          <rPr>
            <sz val="8"/>
            <color indexed="81"/>
            <rFont val="Tahoma"/>
            <family val="2"/>
          </rPr>
          <t xml:space="preserve">
70,000 compensate to Police order for OQPV 3 times 2 sites order 303465436
39,234 Training for this order onsite training GC operation &amp; Maintenance 2 days</t>
        </r>
      </text>
    </comment>
    <comment ref="H106" authorId="0">
      <text>
        <r>
          <rPr>
            <b/>
            <sz val="12"/>
            <color indexed="81"/>
            <rFont val="Tahoma"/>
            <family val="2"/>
          </rPr>
          <t>sethabut:</t>
        </r>
        <r>
          <rPr>
            <sz val="12"/>
            <color indexed="81"/>
            <rFont val="Tahoma"/>
            <family val="2"/>
          </rPr>
          <t xml:space="preserve">
Additional from 303403938 on Dec 2010 B1,970,000</t>
        </r>
      </text>
    </comment>
    <comment ref="X112" authorId="0">
      <text>
        <r>
          <rPr>
            <b/>
            <sz val="8"/>
            <color indexed="81"/>
            <rFont val="Tahoma"/>
            <family val="2"/>
          </rPr>
          <t>sethabut:</t>
        </r>
        <r>
          <rPr>
            <sz val="8"/>
            <color indexed="81"/>
            <rFont val="Tahoma"/>
            <family val="2"/>
          </rPr>
          <t xml:space="preserve">
25/7/11 10 units
Dec 10 20 units</t>
        </r>
      </text>
    </comment>
  </commentList>
</comments>
</file>

<file path=xl/sharedStrings.xml><?xml version="1.0" encoding="utf-8"?>
<sst xmlns="http://schemas.openxmlformats.org/spreadsheetml/2006/main" count="1667" uniqueCount="541">
  <si>
    <t xml:space="preserve">LSCA Order Checklist November 2010 </t>
  </si>
  <si>
    <t>Exchange Rate</t>
  </si>
  <si>
    <t>USD</t>
  </si>
  <si>
    <t>Date</t>
  </si>
  <si>
    <t xml:space="preserve"> Date</t>
  </si>
  <si>
    <t>Item</t>
  </si>
  <si>
    <t>AM/IAM</t>
  </si>
  <si>
    <t>Customer Name</t>
  </si>
  <si>
    <t>End User Name</t>
  </si>
  <si>
    <t>Product</t>
  </si>
  <si>
    <t>Total</t>
  </si>
  <si>
    <t>Order No.</t>
  </si>
  <si>
    <t>Order Value(THB)</t>
  </si>
  <si>
    <t>Order Value (USD)</t>
  </si>
  <si>
    <t xml:space="preserve">Currency </t>
  </si>
  <si>
    <t>Borrow
Name</t>
  </si>
  <si>
    <t xml:space="preserve">Return
Name </t>
  </si>
  <si>
    <t>Pichaya</t>
  </si>
  <si>
    <t>Syngenta Corp Protection Ltd.</t>
  </si>
  <si>
    <t>Autoinjector</t>
  </si>
  <si>
    <t>Total of Pichaya</t>
  </si>
  <si>
    <t>Priyasit</t>
  </si>
  <si>
    <t>PTT Phenol Co.,Ltd.</t>
  </si>
  <si>
    <t>1260 HPLC</t>
  </si>
  <si>
    <t>Siam Synthetic Latex Co.,Ltd.</t>
  </si>
  <si>
    <t>7693A</t>
  </si>
  <si>
    <t>Total of Priyasit</t>
  </si>
  <si>
    <t>Sittichai</t>
  </si>
  <si>
    <t>Aditya Birla Chemicals (Thailand) Ltd.</t>
  </si>
  <si>
    <t>19257A</t>
  </si>
  <si>
    <t>Mead Johnson Nutrition (Thailand) Ltd.</t>
  </si>
  <si>
    <t>7890A</t>
  </si>
  <si>
    <t>Perinatal HIV Prevention Trial</t>
  </si>
  <si>
    <t>G13181A solvent</t>
  </si>
  <si>
    <t>G2175BA</t>
  </si>
  <si>
    <t>G1314F</t>
  </si>
  <si>
    <t>G1329B</t>
  </si>
  <si>
    <t>G1379B</t>
  </si>
  <si>
    <t>G1312B</t>
  </si>
  <si>
    <t>Procter &amp; Gamble Manufacturing (Thailand)</t>
  </si>
  <si>
    <t>Total of Sittichai</t>
  </si>
  <si>
    <t>Wirongrorng</t>
  </si>
  <si>
    <t>IDS Manufacturing Ltd.</t>
  </si>
  <si>
    <t>Unison laboratories Co.,Ltd.</t>
  </si>
  <si>
    <t>Total of Wirongrorng</t>
  </si>
  <si>
    <t>Somruethai</t>
  </si>
  <si>
    <t>WSG</t>
  </si>
  <si>
    <t>InAxes Co.,Ltd.</t>
  </si>
  <si>
    <t>6850 GC</t>
  </si>
  <si>
    <t>Pollution Control Department</t>
  </si>
  <si>
    <t>6890 Micro ECD</t>
  </si>
  <si>
    <t>Total of Somruethai</t>
  </si>
  <si>
    <t>WSG-Direct instrument</t>
  </si>
  <si>
    <t>Department of Excise</t>
  </si>
  <si>
    <t>World Instruement &amp; Engineering</t>
  </si>
  <si>
    <t>Total of WSG</t>
  </si>
  <si>
    <t>Total Nov 2010</t>
  </si>
  <si>
    <t>PERCH (Mahidol U.)</t>
  </si>
  <si>
    <t>HPLC</t>
  </si>
  <si>
    <t>C/N Order</t>
  </si>
  <si>
    <t>Proctor &amp; Gamble Manufactruing</t>
  </si>
  <si>
    <t>Upgrads S/W</t>
  </si>
  <si>
    <t>480/4500421705/440</t>
  </si>
  <si>
    <t>Residue Pesticide-Toxic Substance Div,Dep of Agriculture</t>
  </si>
  <si>
    <t>Upgrads Autosapler</t>
  </si>
  <si>
    <t xml:space="preserve">NO  </t>
  </si>
  <si>
    <t>Research Institute for Health Science, Chiang Mai University</t>
  </si>
  <si>
    <t>PO49-811</t>
  </si>
  <si>
    <t>Thai Glucose Co.,ltd</t>
  </si>
  <si>
    <t>Interthai Pharmaceutical manufacturing Ltd</t>
  </si>
  <si>
    <t>GC</t>
  </si>
  <si>
    <t xml:space="preserve">LSCA Order Checklist December 2010 </t>
  </si>
  <si>
    <t>Global Corps Co.,Ltd.</t>
  </si>
  <si>
    <t>Science Plus Ltd., Part</t>
  </si>
  <si>
    <t>Department of Industrial Work</t>
  </si>
  <si>
    <t>7700 ICPMS</t>
  </si>
  <si>
    <t>Chulabhorn Research Institute</t>
  </si>
  <si>
    <t>1260 Fluorescence Detector</t>
  </si>
  <si>
    <t>Esso (Thailand) Public Co.,Ltd.</t>
  </si>
  <si>
    <t>Department of Chemistry, Fac. Of Sci, MU</t>
  </si>
  <si>
    <t>5975 GC/MS</t>
  </si>
  <si>
    <t>RX Manufacturing Co.,Ltd.</t>
  </si>
  <si>
    <t>Unilab Pharmaceuticals Co.,Ltd.</t>
  </si>
  <si>
    <t>Department of Medical Sciences (Food)</t>
  </si>
  <si>
    <t>FPD 6890</t>
  </si>
  <si>
    <t>Sciencetia Technologies Co.,Ltd.(RMSC8)</t>
  </si>
  <si>
    <t>Total Dec 2010</t>
  </si>
  <si>
    <t>สิ้นเดือนต้องทำ</t>
  </si>
  <si>
    <t xml:space="preserve">AM summary </t>
  </si>
  <si>
    <t>Total Order Value USD</t>
  </si>
  <si>
    <t>Total Order Value ไม่รวม LP</t>
  </si>
  <si>
    <t>Lab Mart Co.,Ltd.</t>
  </si>
  <si>
    <t>BST</t>
  </si>
  <si>
    <t>7890 GC</t>
  </si>
  <si>
    <t>SGS (Thaialnd) Co.,Ltd.</t>
  </si>
  <si>
    <t>GCx2, GCDemox1, HPLCx1</t>
  </si>
  <si>
    <t>Star Petroleum Refining Co.,Ltd.</t>
  </si>
  <si>
    <t>Thai Poly Ethelene</t>
  </si>
  <si>
    <t>Cerity NDS SW</t>
  </si>
  <si>
    <t>Beiersdorf (Thailand) Co.,Ltd.</t>
  </si>
  <si>
    <t>Upgrade HPLC</t>
  </si>
  <si>
    <t>Minebea Thai Ltd.</t>
  </si>
  <si>
    <t>Chemstation SW</t>
  </si>
  <si>
    <t>Overseas Merchandise Inspection Co.,Ltd.</t>
  </si>
  <si>
    <t>GC/MSMS QQQ</t>
  </si>
  <si>
    <t>Seagate Technologies (Thailand) Ltd.</t>
  </si>
  <si>
    <t>5975 BC/MSD</t>
  </si>
  <si>
    <t>Sinovest Enterprises Ltd.</t>
  </si>
  <si>
    <t>The Excite Department</t>
  </si>
  <si>
    <t>Liquor Distiller Organization</t>
  </si>
  <si>
    <t>World Tech Enterprise</t>
  </si>
  <si>
    <t>Valve head kit &amp; upgradeDrive</t>
  </si>
  <si>
    <t>TUQ</t>
  </si>
  <si>
    <t>Department of Chemistry, Fac of Science, PSU</t>
  </si>
  <si>
    <t>Office of Forensic Seicnce Region 8</t>
  </si>
  <si>
    <t>TISTR</t>
  </si>
  <si>
    <t>ICP-MS</t>
  </si>
  <si>
    <t>5975 GCMSD</t>
  </si>
  <si>
    <t>Millimed Co.,Ltd.</t>
  </si>
  <si>
    <t>Osoth Inter Laboratories Co.,Ltd.</t>
  </si>
  <si>
    <t>1290 HPLC</t>
  </si>
  <si>
    <t>Unison Laboratories Co.,Ltd.</t>
  </si>
  <si>
    <t>Autosampler upgrade</t>
  </si>
  <si>
    <t>Department of Medical Science, Cosmetic Lab</t>
  </si>
  <si>
    <t>Regional Medical Science Center: Chonburi</t>
  </si>
  <si>
    <t>1260 Quaternary Pump</t>
  </si>
  <si>
    <t>Regional Medical Science Center: Trang</t>
  </si>
  <si>
    <t>Total Sale of January 2011</t>
  </si>
  <si>
    <t xml:space="preserve">LSCA Order Checklist February 2011 </t>
  </si>
  <si>
    <t xml:space="preserve">By </t>
  </si>
  <si>
    <t>Princess Feed Co.,Ltd.</t>
  </si>
  <si>
    <t>DemoGCQQQ</t>
  </si>
  <si>
    <t>Nattanan</t>
  </si>
  <si>
    <t>Total of Nattanan</t>
  </si>
  <si>
    <t>Alphana Technology (Thailand) Co.,Ltd.</t>
  </si>
  <si>
    <t>GCMS 7890</t>
  </si>
  <si>
    <t>Cosmos Brewery (Thailand)</t>
  </si>
  <si>
    <t>ChemStation SW upgrade</t>
  </si>
  <si>
    <t>Hitachi Metals (Thailand) co.,Ltd.</t>
  </si>
  <si>
    <t>GC/MSD 5975C</t>
  </si>
  <si>
    <t>SGS (Thailand) ltd.</t>
  </si>
  <si>
    <t>Upgrade GCMSMS</t>
  </si>
  <si>
    <t>Eastern Industrial Environment Research &amp; Development</t>
  </si>
  <si>
    <t>upgrade ICP-MS 7750</t>
  </si>
  <si>
    <t>Olic Thailand Ltd.</t>
  </si>
  <si>
    <t>1290  UHPLC</t>
  </si>
  <si>
    <t>Department of Disease Control, Ministry of Health</t>
  </si>
  <si>
    <t>Total Sale of Febuary 11</t>
  </si>
  <si>
    <t>Meditop</t>
  </si>
  <si>
    <t xml:space="preserve">LSCA Order Checklist March 2011 </t>
  </si>
  <si>
    <t>Faculty of Veterinary Technology, Kasetsart University</t>
  </si>
  <si>
    <t>GC 7820A</t>
  </si>
  <si>
    <t>Thai Poly Ethylene Co.,Ltd. (SCG)</t>
  </si>
  <si>
    <t>GC/MSD 5975C &amp; 7890A</t>
  </si>
  <si>
    <t>Charoen Phokpan Foods PCL.(Samutsakorn)</t>
  </si>
  <si>
    <t>HPLC 1290</t>
  </si>
  <si>
    <t>Kao Industrail (Thailand) Ltd.</t>
  </si>
  <si>
    <t>GC 7890A</t>
  </si>
  <si>
    <t>1260 ELSD</t>
  </si>
  <si>
    <t>NMB-Minebea Thai Ltd.</t>
  </si>
  <si>
    <t>Seksun Technology (Thailand) Co.,Ltd.</t>
  </si>
  <si>
    <t>SSL manufacturing (Thailand) Co.,Ltd.</t>
  </si>
  <si>
    <t>EZ chorome SW</t>
  </si>
  <si>
    <t>Western Digital (Thailand) Co.,Ltd.</t>
  </si>
  <si>
    <t>Thai Unique Co.,Ltd.</t>
  </si>
  <si>
    <t>Northeasthern Industrial Environment Research and Development, KhonKhen Province</t>
  </si>
  <si>
    <t>Armed Forces Reaearch Institute of Medical Sciences</t>
  </si>
  <si>
    <t>GC/MS 5975C</t>
  </si>
  <si>
    <t>Loyal Thai Army Medical (Pramongkut Hospital)</t>
  </si>
  <si>
    <t>National Metal and Materials Technology Center</t>
  </si>
  <si>
    <t>GC 7890</t>
  </si>
  <si>
    <t>Petroleum College, Chulalongkorn University</t>
  </si>
  <si>
    <t>Thai Traditional Medicine, Faculty of Medicine Siriraj, Mahidol</t>
  </si>
  <si>
    <t>GC/MS/QQQ 7000</t>
  </si>
  <si>
    <t>Department of Forensic Medicine, Faculty of Medicine Siriraj Hospital</t>
  </si>
  <si>
    <t>Department of Medical Science : Narcotic</t>
  </si>
  <si>
    <t>GC/MS 5975</t>
  </si>
  <si>
    <t>Total Sale of March 11</t>
  </si>
  <si>
    <t xml:space="preserve">LSCA Order Checklist April 2011 </t>
  </si>
  <si>
    <t>Boonrawd Brewery Co.,Ltd.</t>
  </si>
  <si>
    <t>Headspace</t>
  </si>
  <si>
    <t>Nestle (Thai) Co.,Ltd.</t>
  </si>
  <si>
    <t>1260 HPLC Additional from 303403938</t>
  </si>
  <si>
    <t>Demo 1200 HI-P ALS</t>
  </si>
  <si>
    <t>Department of Agriculture</t>
  </si>
  <si>
    <t>PTT Exploration and Production PCL.</t>
  </si>
  <si>
    <t>Eastern Thai Consulting 1992 Co.,Ltd.</t>
  </si>
  <si>
    <t>ATOMX</t>
  </si>
  <si>
    <t>Procter &amp; Gamble Manufacturing (Thailand) Ltd.</t>
  </si>
  <si>
    <t>Upgrade Autoinjector</t>
  </si>
  <si>
    <t>Department of pathology, Faculty of Medicine, Prince of Songkla</t>
  </si>
  <si>
    <t>Upgrade Auto Injector for GC6890</t>
  </si>
  <si>
    <t>Central Equipment Center, Faculty of Science, Rangsit University</t>
  </si>
  <si>
    <t>UHPLC 5975x1, HPLCDAD 1260x1, HPLCELSD1260x1</t>
  </si>
  <si>
    <t>Office of Forensic Science, Royal Thai Police</t>
  </si>
  <si>
    <t>GC7890Ax5</t>
  </si>
  <si>
    <t>HPLC 1260</t>
  </si>
  <si>
    <t xml:space="preserve">1260 HPLCx30 </t>
  </si>
  <si>
    <t>303593145
303593147
303593151</t>
  </si>
  <si>
    <t>National Healthcare Systems Co.,Ltd.</t>
  </si>
  <si>
    <t xml:space="preserve">1261 HPLCx2 </t>
  </si>
  <si>
    <t>Mega Lifesciences Ltd.</t>
  </si>
  <si>
    <t>Department of Medical Science: Narcotic</t>
  </si>
  <si>
    <t>G1674AA RTL</t>
  </si>
  <si>
    <t>KDK- FUJIKURA (Thailand) Ltd.</t>
  </si>
  <si>
    <t>G1552A</t>
  </si>
  <si>
    <t>Siriraj Hospital</t>
  </si>
  <si>
    <t>WSG buy HK Phrama</t>
  </si>
  <si>
    <t>Demo HPLC 1120</t>
  </si>
  <si>
    <t>WSG buy Demo</t>
  </si>
  <si>
    <t>Demo HPLC 1200 Series</t>
  </si>
  <si>
    <t>Demo GC Autoinjector</t>
  </si>
  <si>
    <t>Total Sale of April 11</t>
  </si>
  <si>
    <t>Atotech Thailand Ltd.</t>
  </si>
  <si>
    <t>ICP</t>
  </si>
  <si>
    <t>Pattarawoo</t>
  </si>
  <si>
    <t>2010/207</t>
  </si>
  <si>
    <t>TMM/SMT/191010/003</t>
  </si>
  <si>
    <t>Y</t>
  </si>
  <si>
    <t>Technicolor (Thailand) Ltd.</t>
  </si>
  <si>
    <t>SpectrAA50</t>
  </si>
  <si>
    <t>2010/208</t>
  </si>
  <si>
    <t>TMM/SMT/191010/004</t>
  </si>
  <si>
    <t>SCI ECO Service Co.,Ltd.</t>
  </si>
  <si>
    <t>ICP 725</t>
  </si>
  <si>
    <t>2010/213</t>
  </si>
  <si>
    <t>TCH/SMT/ICP/ThaiUnique/231110/13</t>
  </si>
  <si>
    <t>MTEC</t>
  </si>
  <si>
    <t>490-GC</t>
  </si>
  <si>
    <t>2010/214</t>
  </si>
  <si>
    <t>TCH/SMT/ICP/ThaiUnique/231110/01</t>
  </si>
  <si>
    <t>Total of TUQ</t>
  </si>
  <si>
    <t>Total of Meditop</t>
  </si>
  <si>
    <t xml:space="preserve">MTEC-PTT </t>
  </si>
  <si>
    <t>2010/223</t>
  </si>
  <si>
    <t>9.12.2010</t>
  </si>
  <si>
    <t>TCH/THAI/CSD/121110/23</t>
  </si>
  <si>
    <t>R.P.C.International</t>
  </si>
  <si>
    <t>VK10020Rev.1</t>
  </si>
  <si>
    <t>13.12.2010</t>
  </si>
  <si>
    <t>TMM/SMT/221210/001</t>
  </si>
  <si>
    <t>23.12.2010</t>
  </si>
  <si>
    <t>Giffarine</t>
  </si>
  <si>
    <t>VK1019Rev.1</t>
  </si>
  <si>
    <t>30.11.2010</t>
  </si>
  <si>
    <t>TCH/SMT/120111/01</t>
  </si>
  <si>
    <t>Total of Med</t>
  </si>
  <si>
    <t>Regional Medical Science No. 4</t>
  </si>
  <si>
    <t>Varian 720-ES</t>
  </si>
  <si>
    <t>2011/011</t>
  </si>
  <si>
    <t>26.1.2011</t>
  </si>
  <si>
    <t>TMM/SMT/270111/001</t>
  </si>
  <si>
    <t>1.3.2011</t>
  </si>
  <si>
    <t>GPO Thailand</t>
  </si>
  <si>
    <t>Cover Basket</t>
  </si>
  <si>
    <t>VK11002</t>
  </si>
  <si>
    <t>18.01.2011</t>
  </si>
  <si>
    <t>TMM/SMT/210111/001</t>
  </si>
  <si>
    <t>Stock</t>
  </si>
  <si>
    <t>Vessel</t>
  </si>
  <si>
    <t>VK11003</t>
  </si>
  <si>
    <t>21.01.2011</t>
  </si>
  <si>
    <t>TMM/SMT/250111/006</t>
  </si>
  <si>
    <t>1st week of Feb 2011</t>
  </si>
  <si>
    <t>Panasonic</t>
  </si>
  <si>
    <t>SPS-3 Autosampler (AA, ICP-OES only)</t>
  </si>
  <si>
    <t>2011/020</t>
  </si>
  <si>
    <t xml:space="preserve">active discount </t>
  </si>
  <si>
    <t>10.3.2011</t>
  </si>
  <si>
    <t>03.03.2011</t>
  </si>
  <si>
    <t>Neo Entech</t>
  </si>
  <si>
    <t>Cary 50 Bio. Spectrometer</t>
  </si>
  <si>
    <t>2011/022</t>
  </si>
  <si>
    <t>TMM/SMT/280211/003</t>
  </si>
  <si>
    <t>Dept. for Development of Thai Traditional And Alternative Medicine Ministry of Public Health (DTAMMOPH)</t>
  </si>
  <si>
    <t>VK7010</t>
  </si>
  <si>
    <t>VK11004Rev.1</t>
  </si>
  <si>
    <t>TMM/SMT/250211/003</t>
  </si>
  <si>
    <t>VESSEL</t>
  </si>
  <si>
    <t>VK11005Rev.1</t>
  </si>
  <si>
    <t>TCH/SMT/280211/04</t>
  </si>
  <si>
    <t>Spin 12-1421</t>
  </si>
  <si>
    <t>VK11006Rev.1</t>
  </si>
  <si>
    <t>TCH/SMT/140311/01</t>
  </si>
  <si>
    <t>Pol. Col. Noppadol Kantakanith Office of Forensic Science Region 9 (Songkhla)</t>
  </si>
  <si>
    <t>280Z AA Spectrometer</t>
  </si>
  <si>
    <t>2011/034®1</t>
  </si>
  <si>
    <t>TMM/SMT/310311/002</t>
  </si>
  <si>
    <t>Agility Co.,Ltd.</t>
  </si>
  <si>
    <t>Basket Drive 12-2070</t>
  </si>
  <si>
    <t>VK11008</t>
  </si>
  <si>
    <t>TCH/SMT/110311/10</t>
  </si>
  <si>
    <t>Northeastern Industrial Environment Research and Development, Khon Kaen Province</t>
  </si>
  <si>
    <t>710 ICP-OES</t>
  </si>
  <si>
    <t>2011/040</t>
  </si>
  <si>
    <t>TCH/SMT/120411/11</t>
  </si>
  <si>
    <t>InLet &amp; OutLet</t>
  </si>
  <si>
    <t>2011/043</t>
  </si>
  <si>
    <t>Spare</t>
  </si>
  <si>
    <t>2011/048</t>
  </si>
  <si>
    <t>GPC220</t>
  </si>
  <si>
    <t>2011/047</t>
  </si>
  <si>
    <t>TCH/SMT/260411/11</t>
  </si>
  <si>
    <t>Chulalongkorn U.</t>
  </si>
  <si>
    <t>Micro-GC</t>
  </si>
  <si>
    <t>2011/045 R1</t>
  </si>
  <si>
    <t>TCH/SMT/270411/21</t>
  </si>
  <si>
    <t>Blue Scope Still</t>
  </si>
  <si>
    <t>AA 55B</t>
  </si>
  <si>
    <t>2011/044</t>
  </si>
  <si>
    <t xml:space="preserve">Linear </t>
  </si>
  <si>
    <t>VK11010</t>
  </si>
  <si>
    <t>activate</t>
  </si>
  <si>
    <t>VK11011</t>
  </si>
  <si>
    <t>Unison</t>
  </si>
  <si>
    <t>3005-0013</t>
  </si>
  <si>
    <t>VK11012</t>
  </si>
  <si>
    <t>Quotation No./Date</t>
  </si>
  <si>
    <t>P/O No or Contract No.</t>
  </si>
  <si>
    <t>Date of P/O</t>
  </si>
  <si>
    <t xml:space="preserve">Discount Approve code </t>
  </si>
  <si>
    <t>PA No.</t>
  </si>
  <si>
    <t>Local Purchase Worksheet</t>
  </si>
  <si>
    <t xml:space="preserve">Post Sales </t>
  </si>
  <si>
    <t>Enter Bundle</t>
  </si>
  <si>
    <t>Delivery Date</t>
  </si>
  <si>
    <t>Enter Order Days</t>
  </si>
  <si>
    <t>Order Enter from Distributor</t>
  </si>
  <si>
    <t>TH-SL10-1110-010</t>
  </si>
  <si>
    <t>TH-04-1110-043_B</t>
  </si>
  <si>
    <t>LP-QA-346/10</t>
  </si>
  <si>
    <t>TMM/SMT/181110/001</t>
  </si>
  <si>
    <t>TMM/SMT/121010/004</t>
  </si>
  <si>
    <t>TH-SL10-1110-021</t>
  </si>
  <si>
    <t>243/WB/10</t>
  </si>
  <si>
    <t>TMM/SMT/121110/002</t>
  </si>
  <si>
    <t>TH-SL10-1110-018</t>
  </si>
  <si>
    <t>247/WB/10</t>
  </si>
  <si>
    <t>TH-SL10-1110-017</t>
  </si>
  <si>
    <t>244/WB/10</t>
  </si>
  <si>
    <t>TH-SL10-1110-016</t>
  </si>
  <si>
    <t>245/WB/10</t>
  </si>
  <si>
    <t>TH-SL10-1110-015</t>
  </si>
  <si>
    <t>249/WB/10</t>
  </si>
  <si>
    <t>TH-SL10-1110-014</t>
  </si>
  <si>
    <t>248/WB/10</t>
  </si>
  <si>
    <t>TH-SL10-1110-013</t>
  </si>
  <si>
    <t>246/WB/10</t>
  </si>
  <si>
    <t>TH-SL10-1010-COT-020</t>
  </si>
  <si>
    <t>480/4500932364/440</t>
  </si>
  <si>
    <t>PTTP-J8M1AA-2010-LPH-308</t>
  </si>
  <si>
    <t>PS2010-Syngenta-ALSGC-01</t>
  </si>
  <si>
    <t>TMM/SMT/121110/001</t>
  </si>
  <si>
    <t>TH-WT-1010-LPH-024_rev3</t>
  </si>
  <si>
    <t>LGJ110910A</t>
  </si>
  <si>
    <t>USD 64,655.60</t>
  </si>
  <si>
    <t>1000 USD</t>
  </si>
  <si>
    <t>SP10-InAxes-6850GC-01-R3</t>
  </si>
  <si>
    <t>10W073-01</t>
  </si>
  <si>
    <t>TMM/SMT/231110/002</t>
  </si>
  <si>
    <t>SP10-Pollution Control-upgradeGC-01-R1</t>
  </si>
  <si>
    <t>10W074-01</t>
  </si>
  <si>
    <t>10W070-01</t>
  </si>
  <si>
    <t>10W071-01</t>
  </si>
  <si>
    <t>10W072-01</t>
  </si>
  <si>
    <t>SD/J8CAG/221102/075</t>
  </si>
  <si>
    <t>SD/J8CAG/22105/075</t>
  </si>
  <si>
    <t>SD/J8CAG/080306/028</t>
  </si>
  <si>
    <t xml:space="preserve"> -</t>
  </si>
  <si>
    <t>G5T17</t>
  </si>
  <si>
    <t>SD/TL-LSCA/240306/030</t>
  </si>
  <si>
    <t>Kittisak</t>
  </si>
  <si>
    <t>Trade Up Program</t>
  </si>
  <si>
    <t>T24/4510079035</t>
  </si>
  <si>
    <t>TMM/SMT/071210/001</t>
  </si>
  <si>
    <t>TH-J8AA1A-1110-CFD-087</t>
  </si>
  <si>
    <t>POOE5312001</t>
  </si>
  <si>
    <t>TCH/SMT/031210/01</t>
  </si>
  <si>
    <t>1260 UHPLC</t>
  </si>
  <si>
    <t>TH-J8AA1A-1110-CFD-086</t>
  </si>
  <si>
    <t>PUR21557</t>
  </si>
  <si>
    <t>TCH/SMT/221210/10</t>
  </si>
  <si>
    <t>1800 USD</t>
  </si>
  <si>
    <t>1400 USD</t>
  </si>
  <si>
    <t>2750 USD</t>
  </si>
  <si>
    <t>TH-01-1210-078</t>
  </si>
  <si>
    <t>9963</t>
  </si>
  <si>
    <t>TMM/SMT/241210/004</t>
  </si>
  <si>
    <t>10W075-01</t>
  </si>
  <si>
    <t>no</t>
  </si>
  <si>
    <t>10W051-00</t>
  </si>
  <si>
    <t>TMM/SMT/241210/002</t>
  </si>
  <si>
    <t>TH-04-1210-067</t>
  </si>
  <si>
    <t>10W076-00</t>
  </si>
  <si>
    <t>TMM/SMT/211210/002</t>
  </si>
  <si>
    <t>10W077-00</t>
  </si>
  <si>
    <t>TMM/SMT/280111/001</t>
  </si>
  <si>
    <t>TMM/SMT/241210/003</t>
  </si>
  <si>
    <t>TMM/SMT/270111/004</t>
  </si>
  <si>
    <t>TCH/SMT/241210/14</t>
  </si>
  <si>
    <t>TMM/SMT/100111/001</t>
  </si>
  <si>
    <t>SMT/TMM/110111/001</t>
  </si>
  <si>
    <t>TCH/SMT/280111/02</t>
  </si>
  <si>
    <t>TMM/SMT/110111/002</t>
  </si>
  <si>
    <t>39152</t>
  </si>
  <si>
    <t>TMM/SMT/280111/003</t>
  </si>
  <si>
    <t>TMM/SMT/280111/002</t>
  </si>
  <si>
    <t>(Delivery Block)</t>
  </si>
  <si>
    <t>TMM/SMT/100111/002</t>
  </si>
  <si>
    <t>USD 547.28</t>
  </si>
  <si>
    <t>USD 500</t>
  </si>
  <si>
    <t>USD 511.88</t>
  </si>
  <si>
    <t>TMM/SMT/190111/002</t>
  </si>
  <si>
    <t>TMM/SMT/240111/001</t>
  </si>
  <si>
    <t>TCH/SMT/240111/11</t>
  </si>
  <si>
    <t>USD 1,163.93</t>
  </si>
  <si>
    <t>USD 200</t>
  </si>
  <si>
    <t>TCH/SMT/240111/10</t>
  </si>
  <si>
    <t>TMM/SMT/050111/001</t>
  </si>
  <si>
    <t>TMM/SMT/270111/003</t>
  </si>
  <si>
    <t>TMM/SMT/240111/002</t>
  </si>
  <si>
    <t>TCH/SMT/220111/01</t>
  </si>
  <si>
    <t>TCH/SMT/050111/10</t>
  </si>
  <si>
    <t>USD 643.57</t>
  </si>
  <si>
    <t>PTT Asahi from OR302941707 22 Oct 2009</t>
  </si>
  <si>
    <t>deduct I&amp;F</t>
  </si>
  <si>
    <t>United Analyst &amp;Engineering</t>
  </si>
  <si>
    <t>Additional item from order 303042755</t>
  </si>
  <si>
    <t>27/01/2011</t>
  </si>
  <si>
    <t>TH-SL10-111-092</t>
  </si>
  <si>
    <t>MOQA1102018</t>
  </si>
  <si>
    <t>TMM/SMT/010211/001</t>
  </si>
  <si>
    <t>TH-SL10-111-095</t>
  </si>
  <si>
    <t>TH-SL10-211-108</t>
  </si>
  <si>
    <t>2JLTA-12162</t>
  </si>
  <si>
    <t>TCH/SMT/280211/02</t>
  </si>
  <si>
    <t>USD 482</t>
  </si>
  <si>
    <t>USD 1225</t>
  </si>
  <si>
    <t>NS2010-PCF-GCMSDQQQ Demo-001-R4final</t>
  </si>
  <si>
    <t>TCH/SMT/250211/01</t>
  </si>
  <si>
    <t>500 USD</t>
  </si>
  <si>
    <t>TH-SL10-211-117</t>
  </si>
  <si>
    <t>TH-WT-211-014</t>
  </si>
  <si>
    <t>11W007-00</t>
  </si>
  <si>
    <t>TCH/SMT/070211/01</t>
  </si>
  <si>
    <t>11W005-00</t>
  </si>
  <si>
    <t>TMM/SMT/250211/001</t>
  </si>
  <si>
    <t>S.N.P. Scientific Co.,Ltd.</t>
  </si>
  <si>
    <t>11W001-01</t>
  </si>
  <si>
    <t>TH-SL10-211-100</t>
  </si>
  <si>
    <t>0069</t>
  </si>
  <si>
    <t>TMM/SMT/100311/002</t>
  </si>
  <si>
    <t>TH-SL10-211-107</t>
  </si>
  <si>
    <t>0062</t>
  </si>
  <si>
    <t>TH-SL10-111-083</t>
  </si>
  <si>
    <t>BOI-Customs NC13023</t>
  </si>
  <si>
    <t>TMM/SMT/070311/001</t>
  </si>
  <si>
    <t>TH-SL10-111-094</t>
  </si>
  <si>
    <t>Q/00344/11</t>
  </si>
  <si>
    <t>TMM/SMT/250211/002</t>
  </si>
  <si>
    <t>TH-SL10-1210-053</t>
  </si>
  <si>
    <t>TMM/SMT/150311/003</t>
  </si>
  <si>
    <t>TH-PJ-011-211-032 revised 4</t>
  </si>
  <si>
    <t>Si Q</t>
  </si>
  <si>
    <t>TMM/SMT/290311/001</t>
  </si>
  <si>
    <t>TH-SL10-111-096</t>
  </si>
  <si>
    <t>BA11060133EC</t>
  </si>
  <si>
    <t>TMM/SMT/260111/003</t>
  </si>
  <si>
    <t>2011/031</t>
  </si>
  <si>
    <t>TMM/SMT/220311/002</t>
  </si>
  <si>
    <t>11W015</t>
  </si>
  <si>
    <t>TMM/SMT/220311/003</t>
  </si>
  <si>
    <t>11W017</t>
  </si>
  <si>
    <t>TMM/SMT/290311/002</t>
  </si>
  <si>
    <t>11W018</t>
  </si>
  <si>
    <t>TCH/SMT/220311/10</t>
  </si>
  <si>
    <t>11W008</t>
  </si>
  <si>
    <t>TCH/SMT/170311/16</t>
  </si>
  <si>
    <t>USD 475</t>
  </si>
  <si>
    <t>USD 2038</t>
  </si>
  <si>
    <t>11W012</t>
  </si>
  <si>
    <t>TMM/SMT/280311/002</t>
  </si>
  <si>
    <t>11W011</t>
  </si>
  <si>
    <t>TMM/SMT/220311/004</t>
  </si>
  <si>
    <t>11W010</t>
  </si>
  <si>
    <t>TCH/SMT/220311/11</t>
  </si>
  <si>
    <t>11W009</t>
  </si>
  <si>
    <t>TMM/SMT/220311/001</t>
  </si>
  <si>
    <t>11W014</t>
  </si>
  <si>
    <t>NS2011-Boonrawd-HS-001-R3</t>
  </si>
  <si>
    <t>TMM/SMT/070411/001</t>
  </si>
  <si>
    <t>TH-SL10-211-103</t>
  </si>
  <si>
    <t>Sign Q</t>
  </si>
  <si>
    <t>TMM/SMT/240311/001</t>
  </si>
  <si>
    <t>TH-WT-311-051</t>
  </si>
  <si>
    <t>PO-QC-2011000128</t>
  </si>
  <si>
    <t>TCH/SMT/110411/01</t>
  </si>
  <si>
    <t>NS2011-Nestle-GC-FID-001-R2</t>
  </si>
  <si>
    <t>TMM/SMT/250411/005</t>
  </si>
  <si>
    <t>TH-SL10-211-104</t>
  </si>
  <si>
    <t>TH-SL11-411-016</t>
  </si>
  <si>
    <t>GBP480-4500991449</t>
  </si>
  <si>
    <t>TH-PJ-010-078</t>
  </si>
  <si>
    <t>TMM/SMT/270411/007</t>
  </si>
  <si>
    <t>TH-WT-411-078</t>
  </si>
  <si>
    <t>GJ040711A</t>
  </si>
  <si>
    <t>TH-WT-311-070 rev1</t>
  </si>
  <si>
    <t>TCH/SMT/270411/01</t>
  </si>
  <si>
    <t>11W029-00</t>
  </si>
  <si>
    <t>TCH/SMT/DEMO/260411/01</t>
  </si>
  <si>
    <t>PO1104023</t>
  </si>
  <si>
    <t>TMM/SMT/250411/004</t>
  </si>
  <si>
    <t>SP10-RU-GCMS-01-R1,
SP11-RU-HPLC-01-R1,
SP11-RU-HPLC-02-R2</t>
  </si>
  <si>
    <t>11W022-00</t>
  </si>
  <si>
    <t>TCH/SMT/250411/03</t>
  </si>
  <si>
    <t>11W032-00</t>
  </si>
  <si>
    <t>TMM/SMT/270411/20</t>
  </si>
  <si>
    <t>TH-WT-411-092</t>
  </si>
  <si>
    <t>11W021-00</t>
  </si>
  <si>
    <t>TMM/SMT/260411/001</t>
  </si>
  <si>
    <t>11W026-00</t>
  </si>
  <si>
    <t>TCH/SMT/250411/10</t>
  </si>
  <si>
    <t>USD 1,700</t>
  </si>
  <si>
    <t>USD 1,800</t>
  </si>
  <si>
    <t>11W025-00</t>
  </si>
  <si>
    <t>TMM/SMT/250411/006</t>
  </si>
  <si>
    <t>11W0023-00</t>
  </si>
  <si>
    <t>11W0020-00</t>
  </si>
  <si>
    <t>Urgently</t>
  </si>
  <si>
    <t>11W0030-00</t>
  </si>
  <si>
    <t>TCH/SMT/DEMO/260411/02</t>
  </si>
  <si>
    <t>11W0031-00</t>
  </si>
  <si>
    <t>TCH/SMT/DEMO/260411/01&amp;02</t>
  </si>
  <si>
    <t>80%+50%</t>
  </si>
  <si>
    <t>11W0033-00</t>
  </si>
  <si>
    <t>Month</t>
  </si>
  <si>
    <t>MED</t>
  </si>
  <si>
    <t>PTT Asahi Additional from old order</t>
  </si>
  <si>
    <t>United Analyst &amp;Engineering Additional from old order</t>
  </si>
  <si>
    <t>Total Sale 1HFY11</t>
  </si>
  <si>
    <t>By
AM/IAM</t>
  </si>
</sst>
</file>

<file path=xl/styles.xml><?xml version="1.0" encoding="utf-8"?>
<styleSheet xmlns="http://schemas.openxmlformats.org/spreadsheetml/2006/main">
  <numFmts count="6">
    <numFmt numFmtId="43" formatCode="_-* #,##0.00_-;\-* #,##0.00_-;_-* &quot;-&quot;??_-;_-@_-"/>
    <numFmt numFmtId="164" formatCode="_-* #,##0_-;\-* #,##0_-;_-* &quot;-&quot;??_-;_-@_-"/>
    <numFmt numFmtId="165" formatCode="[$-1010000]d/m/yy;@"/>
    <numFmt numFmtId="166" formatCode="B1d\-mmm\-yy"/>
    <numFmt numFmtId="167" formatCode="0.0%"/>
    <numFmt numFmtId="168" formatCode="B1mmm\-yy"/>
  </numFmts>
  <fonts count="19">
    <font>
      <sz val="10"/>
      <name val="Arial"/>
      <family val="2"/>
    </font>
    <font>
      <sz val="10"/>
      <name val="Arial"/>
      <family val="2"/>
    </font>
    <font>
      <b/>
      <sz val="24"/>
      <color indexed="61"/>
      <name val="Arial"/>
      <family val="2"/>
    </font>
    <font>
      <b/>
      <sz val="18"/>
      <color indexed="61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sz val="9"/>
      <name val="Arial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9"/>
      <name val="Arial"/>
      <family val="2"/>
    </font>
    <font>
      <sz val="11"/>
      <name val="Calibri"/>
      <family val="2"/>
    </font>
    <font>
      <sz val="14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5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Alignment="1">
      <alignment horizontal="left"/>
    </xf>
    <xf numFmtId="0" fontId="4" fillId="0" borderId="0" xfId="0" applyFont="1" applyAlignment="1"/>
    <xf numFmtId="0" fontId="0" fillId="0" borderId="0" xfId="0" applyBorder="1" applyAlignment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/>
    </xf>
    <xf numFmtId="0" fontId="0" fillId="0" borderId="4" xfId="0" applyBorder="1" applyAlignment="1"/>
    <xf numFmtId="0" fontId="5" fillId="2" borderId="5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wrapText="1"/>
    </xf>
    <xf numFmtId="0" fontId="5" fillId="6" borderId="7" xfId="0" applyFont="1" applyFill="1" applyBorder="1" applyAlignment="1">
      <alignment horizontal="center" wrapText="1"/>
    </xf>
    <xf numFmtId="0" fontId="1" fillId="0" borderId="8" xfId="0" applyFont="1" applyFill="1" applyBorder="1"/>
    <xf numFmtId="0" fontId="1" fillId="0" borderId="9" xfId="0" applyFont="1" applyFill="1" applyBorder="1" applyAlignment="1">
      <alignment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3" fontId="1" fillId="0" borderId="10" xfId="0" applyNumberFormat="1" applyFont="1" applyFill="1" applyBorder="1" applyAlignment="1">
      <alignment wrapText="1"/>
    </xf>
    <xf numFmtId="164" fontId="1" fillId="0" borderId="10" xfId="1" applyNumberFormat="1" applyFont="1" applyFill="1" applyBorder="1"/>
    <xf numFmtId="3" fontId="1" fillId="0" borderId="8" xfId="0" applyNumberFormat="1" applyFont="1" applyFill="1" applyBorder="1"/>
    <xf numFmtId="0" fontId="1" fillId="0" borderId="0" xfId="0" applyFont="1" applyFill="1" applyBorder="1"/>
    <xf numFmtId="0" fontId="0" fillId="0" borderId="0" xfId="0" applyFill="1" applyBorder="1"/>
    <xf numFmtId="0" fontId="0" fillId="0" borderId="11" xfId="0" applyFill="1" applyBorder="1"/>
    <xf numFmtId="0" fontId="5" fillId="0" borderId="8" xfId="0" applyFont="1" applyFill="1" applyBorder="1"/>
    <xf numFmtId="0" fontId="5" fillId="0" borderId="11" xfId="0" applyFont="1" applyFill="1" applyBorder="1"/>
    <xf numFmtId="0" fontId="5" fillId="8" borderId="9" xfId="0" applyFont="1" applyFill="1" applyBorder="1" applyAlignment="1">
      <alignment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center" wrapText="1"/>
    </xf>
    <xf numFmtId="0" fontId="5" fillId="0" borderId="8" xfId="0" applyFont="1" applyFill="1" applyBorder="1" applyAlignment="1">
      <alignment horizontal="center" wrapText="1"/>
    </xf>
    <xf numFmtId="3" fontId="5" fillId="0" borderId="10" xfId="0" applyNumberFormat="1" applyFont="1" applyFill="1" applyBorder="1" applyAlignment="1">
      <alignment wrapText="1"/>
    </xf>
    <xf numFmtId="164" fontId="5" fillId="0" borderId="10" xfId="1" applyNumberFormat="1" applyFont="1" applyFill="1" applyBorder="1"/>
    <xf numFmtId="3" fontId="5" fillId="8" borderId="12" xfId="0" applyNumberFormat="1" applyFont="1" applyFill="1" applyBorder="1"/>
    <xf numFmtId="3" fontId="5" fillId="0" borderId="8" xfId="0" applyNumberFormat="1" applyFont="1" applyFill="1" applyBorder="1"/>
    <xf numFmtId="0" fontId="5" fillId="0" borderId="0" xfId="0" applyFont="1" applyFill="1" applyBorder="1"/>
    <xf numFmtId="0" fontId="5" fillId="0" borderId="9" xfId="0" applyFont="1" applyFill="1" applyBorder="1" applyAlignment="1">
      <alignment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center" wrapText="1"/>
    </xf>
    <xf numFmtId="3" fontId="5" fillId="0" borderId="8" xfId="0" applyNumberFormat="1" applyFont="1" applyFill="1" applyBorder="1" applyAlignment="1">
      <alignment wrapText="1"/>
    </xf>
    <xf numFmtId="164" fontId="5" fillId="0" borderId="8" xfId="1" applyNumberFormat="1" applyFont="1" applyFill="1" applyBorder="1"/>
    <xf numFmtId="0" fontId="1" fillId="0" borderId="8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center" wrapText="1"/>
    </xf>
    <xf numFmtId="3" fontId="1" fillId="0" borderId="8" xfId="0" applyNumberFormat="1" applyFont="1" applyFill="1" applyBorder="1" applyAlignment="1">
      <alignment wrapText="1"/>
    </xf>
    <xf numFmtId="164" fontId="1" fillId="0" borderId="8" xfId="1" applyNumberFormat="1" applyFont="1" applyFill="1" applyBorder="1"/>
    <xf numFmtId="0" fontId="1" fillId="0" borderId="11" xfId="0" applyFont="1" applyFill="1" applyBorder="1"/>
    <xf numFmtId="0" fontId="1" fillId="0" borderId="13" xfId="0" applyFont="1" applyFill="1" applyBorder="1" applyAlignment="1">
      <alignment wrapText="1"/>
    </xf>
    <xf numFmtId="0" fontId="6" fillId="0" borderId="0" xfId="0" applyFont="1" applyFill="1" applyBorder="1"/>
    <xf numFmtId="164" fontId="5" fillId="8" borderId="12" xfId="1" applyNumberFormat="1" applyFont="1" applyFill="1" applyBorder="1"/>
    <xf numFmtId="0" fontId="0" fillId="0" borderId="11" xfId="0" applyBorder="1" applyAlignment="1">
      <alignment wrapText="1"/>
    </xf>
    <xf numFmtId="0" fontId="1" fillId="0" borderId="10" xfId="0" applyFont="1" applyFill="1" applyBorder="1" applyAlignment="1">
      <alignment wrapText="1"/>
    </xf>
    <xf numFmtId="0" fontId="1" fillId="0" borderId="10" xfId="0" applyFont="1" applyFill="1" applyBorder="1" applyAlignment="1">
      <alignment horizontal="center" wrapText="1"/>
    </xf>
    <xf numFmtId="0" fontId="0" fillId="0" borderId="0" xfId="0" applyBorder="1"/>
    <xf numFmtId="0" fontId="0" fillId="0" borderId="11" xfId="0" applyBorder="1"/>
    <xf numFmtId="0" fontId="6" fillId="0" borderId="10" xfId="0" applyFont="1" applyFill="1" applyBorder="1" applyAlignment="1">
      <alignment horizontal="left" vertical="center" wrapText="1"/>
    </xf>
    <xf numFmtId="3" fontId="1" fillId="0" borderId="10" xfId="0" applyNumberFormat="1" applyFont="1" applyFill="1" applyBorder="1"/>
    <xf numFmtId="3" fontId="0" fillId="0" borderId="8" xfId="0" applyNumberFormat="1" applyBorder="1"/>
    <xf numFmtId="0" fontId="1" fillId="0" borderId="10" xfId="0" applyFont="1" applyFill="1" applyBorder="1"/>
    <xf numFmtId="0" fontId="7" fillId="0" borderId="10" xfId="0" applyFont="1" applyFill="1" applyBorder="1"/>
    <xf numFmtId="0" fontId="0" fillId="0" borderId="10" xfId="0" applyFill="1" applyBorder="1"/>
    <xf numFmtId="0" fontId="1" fillId="0" borderId="9" xfId="0" applyFont="1" applyFill="1" applyBorder="1"/>
    <xf numFmtId="3" fontId="0" fillId="0" borderId="8" xfId="0" applyNumberFormat="1" applyFill="1" applyBorder="1"/>
    <xf numFmtId="0" fontId="0" fillId="0" borderId="8" xfId="0" applyFill="1" applyBorder="1"/>
    <xf numFmtId="0" fontId="7" fillId="0" borderId="8" xfId="0" applyFont="1" applyFill="1" applyBorder="1"/>
    <xf numFmtId="0" fontId="0" fillId="0" borderId="9" xfId="0" applyFill="1" applyBorder="1"/>
    <xf numFmtId="0" fontId="0" fillId="0" borderId="14" xfId="0" applyFill="1" applyBorder="1"/>
    <xf numFmtId="3" fontId="0" fillId="0" borderId="10" xfId="0" applyNumberFormat="1" applyFill="1" applyBorder="1"/>
    <xf numFmtId="0" fontId="0" fillId="0" borderId="15" xfId="0" applyBorder="1"/>
    <xf numFmtId="0" fontId="0" fillId="0" borderId="9" xfId="0" applyBorder="1"/>
    <xf numFmtId="0" fontId="5" fillId="0" borderId="10" xfId="0" applyFont="1" applyBorder="1"/>
    <xf numFmtId="0" fontId="1" fillId="0" borderId="10" xfId="0" applyFont="1" applyBorder="1"/>
    <xf numFmtId="0" fontId="0" fillId="0" borderId="10" xfId="0" applyBorder="1"/>
    <xf numFmtId="3" fontId="0" fillId="0" borderId="10" xfId="0" applyNumberFormat="1" applyBorder="1"/>
    <xf numFmtId="3" fontId="5" fillId="0" borderId="12" xfId="0" applyNumberFormat="1" applyFont="1" applyBorder="1"/>
    <xf numFmtId="0" fontId="0" fillId="0" borderId="8" xfId="0" applyBorder="1"/>
    <xf numFmtId="0" fontId="0" fillId="0" borderId="16" xfId="0" applyBorder="1"/>
    <xf numFmtId="0" fontId="0" fillId="0" borderId="17" xfId="0" applyBorder="1"/>
    <xf numFmtId="3" fontId="0" fillId="0" borderId="17" xfId="0" applyNumberFormat="1" applyBorder="1"/>
    <xf numFmtId="0" fontId="1" fillId="0" borderId="0" xfId="0" applyFont="1"/>
    <xf numFmtId="0" fontId="0" fillId="9" borderId="18" xfId="0" applyFill="1" applyBorder="1"/>
    <xf numFmtId="0" fontId="1" fillId="10" borderId="10" xfId="0" applyFont="1" applyFill="1" applyBorder="1"/>
    <xf numFmtId="3" fontId="1" fillId="10" borderId="10" xfId="0" applyNumberFormat="1" applyFont="1" applyFill="1" applyBorder="1"/>
    <xf numFmtId="0" fontId="0" fillId="2" borderId="8" xfId="0" applyFill="1" applyBorder="1"/>
    <xf numFmtId="0" fontId="0" fillId="10" borderId="18" xfId="0" applyFill="1" applyBorder="1"/>
    <xf numFmtId="0" fontId="1" fillId="11" borderId="10" xfId="0" applyFont="1" applyFill="1" applyBorder="1"/>
    <xf numFmtId="3" fontId="1" fillId="11" borderId="10" xfId="0" applyNumberFormat="1" applyFont="1" applyFill="1" applyBorder="1"/>
    <xf numFmtId="4" fontId="5" fillId="0" borderId="10" xfId="0" applyNumberFormat="1" applyFont="1" applyBorder="1"/>
    <xf numFmtId="0" fontId="5" fillId="12" borderId="10" xfId="0" applyFont="1" applyFill="1" applyBorder="1"/>
    <xf numFmtId="4" fontId="0" fillId="0" borderId="10" xfId="0" applyNumberFormat="1" applyFill="1" applyBorder="1"/>
    <xf numFmtId="0" fontId="2" fillId="0" borderId="0" xfId="0" applyFont="1" applyAlignment="1"/>
    <xf numFmtId="0" fontId="5" fillId="2" borderId="19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wrapText="1"/>
    </xf>
    <xf numFmtId="0" fontId="5" fillId="3" borderId="21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/>
    </xf>
    <xf numFmtId="3" fontId="1" fillId="0" borderId="23" xfId="0" applyNumberFormat="1" applyFont="1" applyFill="1" applyBorder="1"/>
    <xf numFmtId="0" fontId="1" fillId="0" borderId="24" xfId="0" applyFont="1" applyFill="1" applyBorder="1"/>
    <xf numFmtId="0" fontId="1" fillId="0" borderId="24" xfId="0" applyFont="1" applyFill="1" applyBorder="1" applyAlignment="1">
      <alignment wrapText="1"/>
    </xf>
    <xf numFmtId="0" fontId="1" fillId="0" borderId="24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center" wrapText="1"/>
    </xf>
    <xf numFmtId="3" fontId="1" fillId="0" borderId="24" xfId="0" applyNumberFormat="1" applyFont="1" applyFill="1" applyBorder="1" applyAlignment="1">
      <alignment wrapText="1"/>
    </xf>
    <xf numFmtId="164" fontId="1" fillId="0" borderId="25" xfId="1" applyNumberFormat="1" applyFont="1" applyFill="1" applyBorder="1"/>
    <xf numFmtId="3" fontId="1" fillId="0" borderId="24" xfId="0" applyNumberFormat="1" applyFont="1" applyFill="1" applyBorder="1"/>
    <xf numFmtId="3" fontId="1" fillId="0" borderId="7" xfId="0" applyNumberFormat="1" applyFont="1" applyFill="1" applyBorder="1"/>
    <xf numFmtId="0" fontId="0" fillId="0" borderId="10" xfId="0" applyBorder="1" applyAlignment="1">
      <alignment wrapText="1"/>
    </xf>
    <xf numFmtId="164" fontId="1" fillId="0" borderId="26" xfId="1" applyNumberFormat="1" applyFont="1" applyFill="1" applyBorder="1"/>
    <xf numFmtId="164" fontId="5" fillId="8" borderId="27" xfId="1" applyNumberFormat="1" applyFont="1" applyFill="1" applyBorder="1"/>
    <xf numFmtId="3" fontId="1" fillId="0" borderId="18" xfId="0" applyNumberFormat="1" applyFont="1" applyFill="1" applyBorder="1"/>
    <xf numFmtId="3" fontId="5" fillId="8" borderId="27" xfId="0" applyNumberFormat="1" applyFont="1" applyFill="1" applyBorder="1"/>
    <xf numFmtId="0" fontId="6" fillId="0" borderId="9" xfId="0" applyFont="1" applyFill="1" applyBorder="1" applyAlignment="1">
      <alignment wrapText="1"/>
    </xf>
    <xf numFmtId="0" fontId="6" fillId="0" borderId="10" xfId="0" applyFont="1" applyBorder="1" applyAlignment="1">
      <alignment wrapText="1"/>
    </xf>
    <xf numFmtId="0" fontId="6" fillId="0" borderId="10" xfId="0" applyFont="1" applyFill="1" applyBorder="1" applyAlignment="1">
      <alignment wrapText="1"/>
    </xf>
    <xf numFmtId="0" fontId="6" fillId="0" borderId="9" xfId="0" applyFont="1" applyFill="1" applyBorder="1" applyAlignment="1">
      <alignment horizontal="center" wrapText="1"/>
    </xf>
    <xf numFmtId="3" fontId="6" fillId="0" borderId="10" xfId="0" applyNumberFormat="1" applyFont="1" applyFill="1" applyBorder="1"/>
    <xf numFmtId="164" fontId="6" fillId="0" borderId="10" xfId="1" applyNumberFormat="1" applyFont="1" applyFill="1" applyBorder="1"/>
    <xf numFmtId="3" fontId="6" fillId="0" borderId="18" xfId="0" applyNumberFormat="1" applyFont="1" applyFill="1" applyBorder="1"/>
    <xf numFmtId="3" fontId="8" fillId="8" borderId="27" xfId="0" applyNumberFormat="1" applyFont="1" applyFill="1" applyBorder="1"/>
    <xf numFmtId="0" fontId="6" fillId="0" borderId="11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/>
    </xf>
    <xf numFmtId="3" fontId="1" fillId="0" borderId="26" xfId="0" applyNumberFormat="1" applyFont="1" applyFill="1" applyBorder="1"/>
    <xf numFmtId="0" fontId="8" fillId="0" borderId="10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wrapText="1"/>
    </xf>
    <xf numFmtId="0" fontId="1" fillId="0" borderId="10" xfId="0" applyNumberFormat="1" applyFont="1" applyFill="1" applyBorder="1" applyAlignment="1">
      <alignment horizontal="center" vertical="center" wrapText="1"/>
    </xf>
    <xf numFmtId="9" fontId="1" fillId="0" borderId="0" xfId="0" applyNumberFormat="1" applyFont="1"/>
    <xf numFmtId="43" fontId="0" fillId="0" borderId="0" xfId="1" applyFont="1"/>
    <xf numFmtId="3" fontId="0" fillId="0" borderId="0" xfId="0" applyNumberFormat="1"/>
    <xf numFmtId="0" fontId="5" fillId="2" borderId="28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center" wrapText="1"/>
    </xf>
    <xf numFmtId="0" fontId="5" fillId="5" borderId="28" xfId="0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 wrapText="1"/>
    </xf>
    <xf numFmtId="0" fontId="5" fillId="6" borderId="29" xfId="0" applyFont="1" applyFill="1" applyBorder="1" applyAlignment="1">
      <alignment horizontal="center" vertical="center" wrapText="1"/>
    </xf>
    <xf numFmtId="0" fontId="5" fillId="6" borderId="28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wrapText="1"/>
    </xf>
    <xf numFmtId="0" fontId="1" fillId="0" borderId="30" xfId="0" applyFont="1" applyFill="1" applyBorder="1"/>
    <xf numFmtId="0" fontId="1" fillId="0" borderId="30" xfId="0" applyFont="1" applyFill="1" applyBorder="1" applyAlignment="1">
      <alignment horizontal="left" vertical="center" wrapText="1"/>
    </xf>
    <xf numFmtId="0" fontId="1" fillId="0" borderId="30" xfId="0" applyFont="1" applyFill="1" applyBorder="1" applyAlignment="1">
      <alignment horizontal="center" wrapText="1"/>
    </xf>
    <xf numFmtId="0" fontId="1" fillId="0" borderId="31" xfId="0" applyFont="1" applyFill="1" applyBorder="1" applyAlignment="1">
      <alignment wrapText="1"/>
    </xf>
    <xf numFmtId="0" fontId="9" fillId="0" borderId="30" xfId="0" applyFont="1" applyFill="1" applyBorder="1" applyAlignment="1">
      <alignment horizontal="center" wrapText="1"/>
    </xf>
    <xf numFmtId="3" fontId="1" fillId="0" borderId="30" xfId="0" applyNumberFormat="1" applyFont="1" applyFill="1" applyBorder="1"/>
    <xf numFmtId="164" fontId="1" fillId="0" borderId="32" xfId="1" applyNumberFormat="1" applyFont="1" applyFill="1" applyBorder="1"/>
    <xf numFmtId="3" fontId="1" fillId="0" borderId="31" xfId="0" applyNumberFormat="1" applyFont="1" applyFill="1" applyBorder="1"/>
    <xf numFmtId="3" fontId="1" fillId="0" borderId="18" xfId="0" applyNumberFormat="1" applyFont="1" applyFill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0" xfId="0" applyFont="1" applyBorder="1"/>
    <xf numFmtId="0" fontId="1" fillId="0" borderId="11" xfId="0" applyFont="1" applyBorder="1"/>
    <xf numFmtId="0" fontId="1" fillId="0" borderId="11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9" xfId="0" applyFill="1" applyBorder="1" applyAlignment="1"/>
    <xf numFmtId="0" fontId="1" fillId="0" borderId="33" xfId="0" applyFont="1" applyFill="1" applyBorder="1" applyAlignment="1">
      <alignment wrapText="1"/>
    </xf>
    <xf numFmtId="0" fontId="1" fillId="0" borderId="8" xfId="0" applyNumberFormat="1" applyFont="1" applyFill="1" applyBorder="1" applyAlignment="1">
      <alignment horizontal="center" vertical="center" wrapText="1"/>
    </xf>
    <xf numFmtId="0" fontId="7" fillId="13" borderId="8" xfId="0" applyFont="1" applyFill="1" applyBorder="1"/>
    <xf numFmtId="0" fontId="5" fillId="13" borderId="17" xfId="0" applyFont="1" applyFill="1" applyBorder="1" applyAlignment="1">
      <alignment wrapText="1"/>
    </xf>
    <xf numFmtId="0" fontId="5" fillId="13" borderId="10" xfId="0" applyFont="1" applyFill="1" applyBorder="1"/>
    <xf numFmtId="0" fontId="1" fillId="13" borderId="10" xfId="0" applyFont="1" applyFill="1" applyBorder="1"/>
    <xf numFmtId="0" fontId="1" fillId="13" borderId="9" xfId="0" applyFont="1" applyFill="1" applyBorder="1"/>
    <xf numFmtId="0" fontId="0" fillId="13" borderId="10" xfId="0" applyFill="1" applyBorder="1"/>
    <xf numFmtId="0" fontId="5" fillId="13" borderId="14" xfId="0" applyFont="1" applyFill="1" applyBorder="1"/>
    <xf numFmtId="3" fontId="5" fillId="13" borderId="27" xfId="0" applyNumberFormat="1" applyFont="1" applyFill="1" applyBorder="1"/>
    <xf numFmtId="3" fontId="5" fillId="13" borderId="18" xfId="0" applyNumberFormat="1" applyFont="1" applyFill="1" applyBorder="1"/>
    <xf numFmtId="0" fontId="0" fillId="13" borderId="0" xfId="0" applyFill="1" applyBorder="1"/>
    <xf numFmtId="0" fontId="0" fillId="13" borderId="11" xfId="0" applyFill="1" applyBorder="1"/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wrapText="1"/>
    </xf>
    <xf numFmtId="0" fontId="5" fillId="7" borderId="5" xfId="0" applyFont="1" applyFill="1" applyBorder="1" applyAlignment="1">
      <alignment horizontal="center" wrapText="1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164" fontId="1" fillId="0" borderId="18" xfId="1" applyNumberFormat="1" applyFont="1" applyFill="1" applyBorder="1"/>
    <xf numFmtId="0" fontId="1" fillId="0" borderId="33" xfId="0" applyFont="1" applyBorder="1" applyAlignment="1">
      <alignment wrapText="1"/>
    </xf>
    <xf numFmtId="43" fontId="6" fillId="0" borderId="0" xfId="1" applyFont="1"/>
    <xf numFmtId="0" fontId="6" fillId="0" borderId="8" xfId="0" applyFont="1" applyFill="1" applyBorder="1"/>
    <xf numFmtId="0" fontId="6" fillId="0" borderId="33" xfId="0" applyFont="1" applyFill="1" applyBorder="1" applyAlignment="1">
      <alignment wrapText="1"/>
    </xf>
    <xf numFmtId="0" fontId="6" fillId="0" borderId="13" xfId="0" applyFont="1" applyFill="1" applyBorder="1" applyAlignment="1">
      <alignment horizontal="center" wrapText="1"/>
    </xf>
    <xf numFmtId="0" fontId="6" fillId="0" borderId="13" xfId="0" applyFont="1" applyFill="1" applyBorder="1" applyAlignment="1">
      <alignment wrapText="1"/>
    </xf>
    <xf numFmtId="0" fontId="6" fillId="0" borderId="8" xfId="0" applyFont="1" applyFill="1" applyBorder="1" applyAlignment="1">
      <alignment horizontal="center" wrapText="1"/>
    </xf>
    <xf numFmtId="3" fontId="6" fillId="0" borderId="8" xfId="0" applyNumberFormat="1" applyFont="1" applyFill="1" applyBorder="1"/>
    <xf numFmtId="164" fontId="6" fillId="0" borderId="8" xfId="1" applyNumberFormat="1" applyFont="1" applyFill="1" applyBorder="1"/>
    <xf numFmtId="0" fontId="6" fillId="0" borderId="0" xfId="0" applyFont="1" applyBorder="1"/>
    <xf numFmtId="0" fontId="6" fillId="0" borderId="11" xfId="0" applyFont="1" applyBorder="1"/>
    <xf numFmtId="0" fontId="1" fillId="0" borderId="23" xfId="0" applyNumberFormat="1" applyFont="1" applyFill="1" applyBorder="1" applyAlignment="1">
      <alignment horizontal="center" vertical="center" wrapText="1"/>
    </xf>
    <xf numFmtId="3" fontId="5" fillId="8" borderId="34" xfId="0" applyNumberFormat="1" applyFont="1" applyFill="1" applyBorder="1"/>
    <xf numFmtId="43" fontId="5" fillId="8" borderId="27" xfId="1" applyFont="1" applyFill="1" applyBorder="1" applyAlignment="1">
      <alignment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13" borderId="8" xfId="0" applyFont="1" applyFill="1" applyBorder="1"/>
    <xf numFmtId="0" fontId="1" fillId="13" borderId="10" xfId="0" applyFont="1" applyFill="1" applyBorder="1" applyAlignment="1">
      <alignment horizontal="left" vertical="center" wrapText="1"/>
    </xf>
    <xf numFmtId="0" fontId="1" fillId="13" borderId="10" xfId="0" applyFont="1" applyFill="1" applyBorder="1" applyAlignment="1">
      <alignment wrapText="1"/>
    </xf>
    <xf numFmtId="0" fontId="1" fillId="13" borderId="9" xfId="0" applyFont="1" applyFill="1" applyBorder="1" applyAlignment="1">
      <alignment horizontal="center" wrapText="1"/>
    </xf>
    <xf numFmtId="0" fontId="1" fillId="13" borderId="9" xfId="0" applyFont="1" applyFill="1" applyBorder="1" applyAlignment="1">
      <alignment wrapText="1"/>
    </xf>
    <xf numFmtId="0" fontId="1" fillId="13" borderId="10" xfId="0" applyFont="1" applyFill="1" applyBorder="1" applyAlignment="1">
      <alignment horizontal="center" wrapText="1"/>
    </xf>
    <xf numFmtId="164" fontId="5" fillId="13" borderId="10" xfId="1" applyNumberFormat="1" applyFont="1" applyFill="1" applyBorder="1"/>
    <xf numFmtId="3" fontId="1" fillId="13" borderId="18" xfId="0" applyNumberFormat="1" applyFont="1" applyFill="1" applyBorder="1"/>
    <xf numFmtId="0" fontId="1" fillId="0" borderId="8" xfId="0" applyFont="1" applyFill="1" applyBorder="1" applyAlignment="1">
      <alignment wrapText="1"/>
    </xf>
    <xf numFmtId="0" fontId="12" fillId="0" borderId="35" xfId="0" applyFont="1" applyBorder="1" applyAlignment="1">
      <alignment horizontal="center"/>
    </xf>
    <xf numFmtId="165" fontId="1" fillId="0" borderId="10" xfId="0" applyNumberFormat="1" applyFont="1" applyFill="1" applyBorder="1"/>
    <xf numFmtId="0" fontId="1" fillId="0" borderId="10" xfId="0" applyFont="1" applyBorder="1" applyAlignment="1">
      <alignment wrapText="1"/>
    </xf>
    <xf numFmtId="14" fontId="1" fillId="0" borderId="23" xfId="0" applyNumberFormat="1" applyFont="1" applyFill="1" applyBorder="1"/>
    <xf numFmtId="14" fontId="0" fillId="0" borderId="10" xfId="0" applyNumberFormat="1" applyFill="1" applyBorder="1"/>
    <xf numFmtId="0" fontId="12" fillId="0" borderId="36" xfId="0" applyFont="1" applyBorder="1" applyAlignment="1">
      <alignment horizontal="center"/>
    </xf>
    <xf numFmtId="164" fontId="0" fillId="0" borderId="10" xfId="1" applyNumberFormat="1" applyFont="1" applyFill="1" applyBorder="1"/>
    <xf numFmtId="165" fontId="0" fillId="0" borderId="10" xfId="0" applyNumberFormat="1" applyFill="1" applyBorder="1"/>
    <xf numFmtId="165" fontId="1" fillId="0" borderId="8" xfId="0" applyNumberFormat="1" applyFont="1" applyFill="1" applyBorder="1"/>
    <xf numFmtId="164" fontId="0" fillId="0" borderId="8" xfId="1" applyNumberFormat="1" applyFont="1" applyFill="1" applyBorder="1"/>
    <xf numFmtId="14" fontId="0" fillId="0" borderId="8" xfId="0" applyNumberFormat="1" applyFill="1" applyBorder="1"/>
    <xf numFmtId="0" fontId="1" fillId="0" borderId="9" xfId="0" applyFont="1" applyFill="1" applyBorder="1" applyAlignment="1">
      <alignment horizontal="left" vertical="center" wrapText="1"/>
    </xf>
    <xf numFmtId="0" fontId="12" fillId="0" borderId="9" xfId="0" applyFont="1" applyBorder="1" applyAlignment="1">
      <alignment horizontal="center"/>
    </xf>
    <xf numFmtId="3" fontId="1" fillId="0" borderId="37" xfId="0" applyNumberFormat="1" applyFont="1" applyFill="1" applyBorder="1"/>
    <xf numFmtId="3" fontId="13" fillId="14" borderId="8" xfId="0" applyNumberFormat="1" applyFont="1" applyFill="1" applyBorder="1"/>
    <xf numFmtId="14" fontId="1" fillId="0" borderId="10" xfId="0" applyNumberFormat="1" applyFont="1" applyFill="1" applyBorder="1"/>
    <xf numFmtId="166" fontId="0" fillId="0" borderId="10" xfId="0" applyNumberFormat="1" applyFill="1" applyBorder="1"/>
    <xf numFmtId="0" fontId="1" fillId="0" borderId="13" xfId="0" applyFont="1" applyFill="1" applyBorder="1"/>
    <xf numFmtId="0" fontId="0" fillId="0" borderId="10" xfId="0" applyFill="1" applyBorder="1" applyAlignment="1">
      <alignment horizontal="left" vertical="center" wrapText="1"/>
    </xf>
    <xf numFmtId="0" fontId="12" fillId="0" borderId="35" xfId="0" applyFont="1" applyFill="1" applyBorder="1" applyAlignment="1">
      <alignment horizontal="center"/>
    </xf>
    <xf numFmtId="3" fontId="13" fillId="15" borderId="8" xfId="0" applyNumberFormat="1" applyFont="1" applyFill="1" applyBorder="1"/>
    <xf numFmtId="0" fontId="12" fillId="0" borderId="36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center"/>
    </xf>
    <xf numFmtId="165" fontId="1" fillId="0" borderId="18" xfId="0" applyNumberFormat="1" applyFont="1" applyFill="1" applyBorder="1"/>
    <xf numFmtId="4" fontId="13" fillId="15" borderId="8" xfId="0" applyNumberFormat="1" applyFont="1" applyFill="1" applyBorder="1"/>
    <xf numFmtId="0" fontId="12" fillId="0" borderId="11" xfId="0" applyFont="1" applyBorder="1" applyAlignment="1">
      <alignment horizontal="center"/>
    </xf>
    <xf numFmtId="0" fontId="1" fillId="0" borderId="18" xfId="0" applyFont="1" applyBorder="1" applyAlignment="1">
      <alignment wrapText="1"/>
    </xf>
    <xf numFmtId="17" fontId="1" fillId="0" borderId="10" xfId="0" applyNumberFormat="1" applyFont="1" applyFill="1" applyBorder="1" applyAlignment="1">
      <alignment horizontal="left" vertical="center" wrapText="1"/>
    </xf>
    <xf numFmtId="165" fontId="0" fillId="0" borderId="18" xfId="0" applyNumberFormat="1" applyFill="1" applyBorder="1"/>
    <xf numFmtId="14" fontId="0" fillId="0" borderId="23" xfId="0" applyNumberFormat="1" applyFill="1" applyBorder="1"/>
    <xf numFmtId="43" fontId="0" fillId="0" borderId="0" xfId="1" applyNumberFormat="1" applyFont="1" applyFill="1" applyBorder="1"/>
    <xf numFmtId="0" fontId="1" fillId="0" borderId="18" xfId="0" applyFont="1" applyFill="1" applyBorder="1" applyAlignment="1">
      <alignment horizontal="left" vertical="center" wrapText="1"/>
    </xf>
    <xf numFmtId="0" fontId="5" fillId="16" borderId="3" xfId="0" applyFont="1" applyFill="1" applyBorder="1" applyAlignment="1">
      <alignment horizontal="center" wrapText="1"/>
    </xf>
    <xf numFmtId="0" fontId="5" fillId="17" borderId="1" xfId="0" applyFont="1" applyFill="1" applyBorder="1" applyAlignment="1">
      <alignment horizontal="center" wrapText="1"/>
    </xf>
    <xf numFmtId="0" fontId="5" fillId="11" borderId="1" xfId="0" applyFont="1" applyFill="1" applyBorder="1" applyAlignment="1">
      <alignment horizontal="center" vertical="center" wrapText="1"/>
    </xf>
    <xf numFmtId="0" fontId="5" fillId="18" borderId="1" xfId="0" applyFont="1" applyFill="1" applyBorder="1" applyAlignment="1">
      <alignment horizontal="center" wrapText="1"/>
    </xf>
    <xf numFmtId="0" fontId="5" fillId="19" borderId="1" xfId="0" applyFont="1" applyFill="1" applyBorder="1" applyAlignment="1">
      <alignment horizontal="center" vertical="center"/>
    </xf>
    <xf numFmtId="0" fontId="5" fillId="20" borderId="1" xfId="0" applyFont="1" applyFill="1" applyBorder="1" applyAlignment="1">
      <alignment horizontal="center" wrapText="1"/>
    </xf>
    <xf numFmtId="0" fontId="5" fillId="21" borderId="1" xfId="0" applyFont="1" applyFill="1" applyBorder="1" applyAlignment="1">
      <alignment horizontal="center" wrapText="1"/>
    </xf>
    <xf numFmtId="0" fontId="16" fillId="22" borderId="29" xfId="0" applyFont="1" applyFill="1" applyBorder="1" applyAlignment="1">
      <alignment horizontal="center" vertical="center"/>
    </xf>
    <xf numFmtId="0" fontId="16" fillId="22" borderId="38" xfId="0" applyFont="1" applyFill="1" applyBorder="1" applyAlignment="1">
      <alignment horizontal="center" vertical="center"/>
    </xf>
    <xf numFmtId="0" fontId="16" fillId="22" borderId="39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wrapText="1"/>
    </xf>
    <xf numFmtId="0" fontId="0" fillId="17" borderId="1" xfId="0" applyFill="1" applyBorder="1" applyAlignment="1">
      <alignment horizontal="center" wrapText="1"/>
    </xf>
    <xf numFmtId="0" fontId="0" fillId="23" borderId="1" xfId="0" applyFill="1" applyBorder="1" applyAlignment="1">
      <alignment horizontal="center" vertical="center" wrapText="1"/>
    </xf>
    <xf numFmtId="164" fontId="1" fillId="0" borderId="10" xfId="0" applyNumberFormat="1" applyFont="1" applyFill="1" applyBorder="1"/>
    <xf numFmtId="0" fontId="1" fillId="0" borderId="10" xfId="0" applyNumberFormat="1" applyFont="1" applyFill="1" applyBorder="1"/>
    <xf numFmtId="0" fontId="1" fillId="0" borderId="10" xfId="0" quotePrefix="1" applyFont="1" applyBorder="1" applyAlignment="1">
      <alignment wrapText="1"/>
    </xf>
    <xf numFmtId="14" fontId="1" fillId="0" borderId="8" xfId="0" applyNumberFormat="1" applyFont="1" applyFill="1" applyBorder="1"/>
    <xf numFmtId="0" fontId="0" fillId="0" borderId="8" xfId="0" applyNumberFormat="1" applyFill="1" applyBorder="1"/>
    <xf numFmtId="0" fontId="1" fillId="0" borderId="8" xfId="0" quotePrefix="1" applyFont="1" applyBorder="1" applyAlignment="1">
      <alignment wrapText="1"/>
    </xf>
    <xf numFmtId="165" fontId="6" fillId="0" borderId="8" xfId="0" applyNumberFormat="1" applyFont="1" applyFill="1" applyBorder="1"/>
    <xf numFmtId="14" fontId="6" fillId="0" borderId="8" xfId="0" applyNumberFormat="1" applyFont="1" applyFill="1" applyBorder="1"/>
    <xf numFmtId="165" fontId="0" fillId="0" borderId="8" xfId="0" applyNumberFormat="1" applyFill="1" applyBorder="1"/>
    <xf numFmtId="14" fontId="0" fillId="0" borderId="8" xfId="0" applyNumberFormat="1" applyBorder="1"/>
    <xf numFmtId="0" fontId="5" fillId="13" borderId="10" xfId="0" applyFont="1" applyFill="1" applyBorder="1" applyAlignment="1">
      <alignment wrapText="1"/>
    </xf>
    <xf numFmtId="165" fontId="0" fillId="13" borderId="10" xfId="0" applyNumberFormat="1" applyFill="1" applyBorder="1"/>
    <xf numFmtId="14" fontId="1" fillId="13" borderId="23" xfId="0" applyNumberFormat="1" applyFont="1" applyFill="1" applyBorder="1"/>
    <xf numFmtId="14" fontId="0" fillId="13" borderId="10" xfId="0" applyNumberFormat="1" applyFill="1" applyBorder="1"/>
    <xf numFmtId="14" fontId="0" fillId="0" borderId="10" xfId="0" applyNumberFormat="1" applyBorder="1"/>
    <xf numFmtId="9" fontId="0" fillId="0" borderId="10" xfId="0" applyNumberFormat="1" applyFill="1" applyBorder="1"/>
    <xf numFmtId="43" fontId="0" fillId="0" borderId="10" xfId="1" applyFont="1" applyFill="1" applyBorder="1"/>
    <xf numFmtId="0" fontId="1" fillId="13" borderId="9" xfId="0" applyFont="1" applyFill="1" applyBorder="1" applyAlignment="1">
      <alignment horizontal="center"/>
    </xf>
    <xf numFmtId="0" fontId="0" fillId="13" borderId="10" xfId="0" applyFill="1" applyBorder="1" applyAlignment="1">
      <alignment wrapText="1"/>
    </xf>
    <xf numFmtId="0" fontId="1" fillId="13" borderId="14" xfId="0" applyFont="1" applyFill="1" applyBorder="1"/>
    <xf numFmtId="165" fontId="1" fillId="13" borderId="10" xfId="0" applyNumberFormat="1" applyFont="1" applyFill="1" applyBorder="1"/>
    <xf numFmtId="164" fontId="1" fillId="13" borderId="10" xfId="1" applyNumberFormat="1" applyFont="1" applyFill="1" applyBorder="1"/>
    <xf numFmtId="3" fontId="1" fillId="13" borderId="10" xfId="0" applyNumberFormat="1" applyFont="1" applyFill="1" applyBorder="1"/>
    <xf numFmtId="165" fontId="1" fillId="10" borderId="10" xfId="0" applyNumberFormat="1" applyFont="1" applyFill="1" applyBorder="1"/>
    <xf numFmtId="165" fontId="1" fillId="11" borderId="10" xfId="0" applyNumberFormat="1" applyFont="1" applyFill="1" applyBorder="1"/>
    <xf numFmtId="165" fontId="0" fillId="0" borderId="10" xfId="0" applyNumberFormat="1" applyBorder="1"/>
    <xf numFmtId="165" fontId="7" fillId="0" borderId="10" xfId="0" applyNumberFormat="1" applyFont="1" applyBorder="1"/>
    <xf numFmtId="166" fontId="1" fillId="0" borderId="8" xfId="0" applyNumberFormat="1" applyFont="1" applyBorder="1"/>
    <xf numFmtId="9" fontId="1" fillId="0" borderId="8" xfId="4" applyFont="1" applyFill="1" applyBorder="1"/>
    <xf numFmtId="0" fontId="1" fillId="0" borderId="8" xfId="0" quotePrefix="1" applyFont="1" applyFill="1" applyBorder="1"/>
    <xf numFmtId="43" fontId="1" fillId="0" borderId="0" xfId="1" applyFont="1"/>
    <xf numFmtId="14" fontId="1" fillId="0" borderId="8" xfId="0" applyNumberFormat="1" applyFont="1" applyBorder="1"/>
    <xf numFmtId="3" fontId="1" fillId="0" borderId="11" xfId="0" applyNumberFormat="1" applyFont="1" applyFill="1" applyBorder="1"/>
    <xf numFmtId="166" fontId="1" fillId="0" borderId="10" xfId="0" applyNumberFormat="1" applyFont="1" applyFill="1" applyBorder="1"/>
    <xf numFmtId="43" fontId="1" fillId="0" borderId="8" xfId="1" applyFont="1" applyBorder="1"/>
    <xf numFmtId="166" fontId="17" fillId="0" borderId="0" xfId="0" applyNumberFormat="1" applyFont="1"/>
    <xf numFmtId="43" fontId="1" fillId="0" borderId="8" xfId="1" quotePrefix="1" applyFont="1" applyFill="1" applyBorder="1"/>
    <xf numFmtId="164" fontId="1" fillId="0" borderId="0" xfId="1" applyNumberFormat="1" applyFont="1" applyFill="1"/>
    <xf numFmtId="166" fontId="0" fillId="0" borderId="8" xfId="0" applyNumberFormat="1" applyFill="1" applyBorder="1"/>
    <xf numFmtId="166" fontId="0" fillId="0" borderId="8" xfId="0" applyNumberFormat="1" applyBorder="1"/>
    <xf numFmtId="14" fontId="1" fillId="0" borderId="10" xfId="0" applyNumberFormat="1" applyFont="1" applyBorder="1"/>
    <xf numFmtId="166" fontId="1" fillId="0" borderId="10" xfId="0" applyNumberFormat="1" applyFont="1" applyBorder="1"/>
    <xf numFmtId="0" fontId="6" fillId="0" borderId="10" xfId="0" applyFont="1" applyFill="1" applyBorder="1"/>
    <xf numFmtId="164" fontId="5" fillId="13" borderId="27" xfId="1" applyNumberFormat="1" applyFont="1" applyFill="1" applyBorder="1"/>
    <xf numFmtId="43" fontId="0" fillId="13" borderId="10" xfId="0" applyNumberFormat="1" applyFill="1" applyBorder="1"/>
    <xf numFmtId="0" fontId="5" fillId="13" borderId="26" xfId="0" applyFont="1" applyFill="1" applyBorder="1" applyAlignment="1">
      <alignment wrapText="1"/>
    </xf>
    <xf numFmtId="165" fontId="1" fillId="0" borderId="8" xfId="0" applyNumberFormat="1" applyFont="1" applyFill="1" applyBorder="1" applyAlignment="1">
      <alignment wrapText="1"/>
    </xf>
    <xf numFmtId="10" fontId="1" fillId="0" borderId="8" xfId="4" applyNumberFormat="1" applyFont="1" applyFill="1" applyBorder="1"/>
    <xf numFmtId="9" fontId="1" fillId="0" borderId="33" xfId="4" applyFont="1" applyFill="1" applyBorder="1"/>
    <xf numFmtId="165" fontId="6" fillId="0" borderId="10" xfId="0" applyNumberFormat="1" applyFont="1" applyFill="1" applyBorder="1"/>
    <xf numFmtId="14" fontId="6" fillId="0" borderId="23" xfId="0" applyNumberFormat="1" applyFont="1" applyFill="1" applyBorder="1"/>
    <xf numFmtId="14" fontId="6" fillId="0" borderId="10" xfId="0" applyNumberFormat="1" applyFont="1" applyBorder="1"/>
    <xf numFmtId="166" fontId="6" fillId="0" borderId="10" xfId="0" applyNumberFormat="1" applyFont="1" applyBorder="1"/>
    <xf numFmtId="9" fontId="1" fillId="0" borderId="10" xfId="4" applyFont="1" applyFill="1" applyBorder="1"/>
    <xf numFmtId="10" fontId="1" fillId="0" borderId="10" xfId="4" applyNumberFormat="1" applyFont="1" applyFill="1" applyBorder="1"/>
    <xf numFmtId="167" fontId="1" fillId="0" borderId="8" xfId="4" applyNumberFormat="1" applyFont="1" applyFill="1" applyBorder="1"/>
    <xf numFmtId="165" fontId="1" fillId="0" borderId="10" xfId="0" applyNumberFormat="1" applyFont="1" applyFill="1" applyBorder="1" applyAlignment="1">
      <alignment wrapText="1"/>
    </xf>
    <xf numFmtId="9" fontId="6" fillId="0" borderId="10" xfId="4" applyFont="1" applyFill="1" applyBorder="1"/>
    <xf numFmtId="43" fontId="1" fillId="0" borderId="0" xfId="1" applyFont="1" applyFill="1"/>
    <xf numFmtId="166" fontId="1" fillId="0" borderId="8" xfId="0" applyNumberFormat="1" applyFont="1" applyFill="1" applyBorder="1"/>
    <xf numFmtId="0" fontId="1" fillId="0" borderId="0" xfId="0" applyFont="1" applyFill="1"/>
    <xf numFmtId="0" fontId="0" fillId="13" borderId="33" xfId="0" applyFill="1" applyBorder="1"/>
    <xf numFmtId="0" fontId="0" fillId="0" borderId="8" xfId="0" applyFill="1" applyBorder="1" applyAlignment="1">
      <alignment wrapText="1"/>
    </xf>
    <xf numFmtId="0" fontId="0" fillId="8" borderId="8" xfId="0" applyFill="1" applyBorder="1" applyAlignment="1">
      <alignment horizontal="left" vertical="center" wrapText="1"/>
    </xf>
    <xf numFmtId="168" fontId="0" fillId="0" borderId="33" xfId="0" applyNumberFormat="1" applyFill="1" applyBorder="1"/>
    <xf numFmtId="0" fontId="0" fillId="0" borderId="10" xfId="0" applyFill="1" applyBorder="1" applyAlignment="1">
      <alignment wrapText="1"/>
    </xf>
    <xf numFmtId="168" fontId="0" fillId="0" borderId="0" xfId="0" applyNumberFormat="1"/>
    <xf numFmtId="0" fontId="0" fillId="11" borderId="10" xfId="0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5" fillId="7" borderId="5" xfId="0" applyFont="1" applyFill="1" applyBorder="1" applyAlignment="1">
      <alignment horizontal="center" vertical="center" wrapText="1"/>
    </xf>
  </cellXfs>
  <cellStyles count="5">
    <cellStyle name="Comma" xfId="1" builtinId="3"/>
    <cellStyle name="Comma 2" xfId="2"/>
    <cellStyle name="Comma 3" xfId="3"/>
    <cellStyle name="Normal" xfId="0" builtinId="0"/>
    <cellStyle name="Percent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C61"/>
  <sheetViews>
    <sheetView topLeftCell="A17" zoomScale="82" zoomScaleNormal="82" workbookViewId="0">
      <selection activeCell="J44" sqref="J44"/>
    </sheetView>
  </sheetViews>
  <sheetFormatPr defaultRowHeight="12.75"/>
  <cols>
    <col min="1" max="1" width="4.85546875" customWidth="1"/>
    <col min="2" max="2" width="10.85546875" customWidth="1"/>
    <col min="3" max="3" width="22.28515625" customWidth="1"/>
    <col min="4" max="4" width="37.7109375" customWidth="1"/>
    <col min="5" max="5" width="13.42578125" customWidth="1"/>
    <col min="6" max="6" width="6.7109375" customWidth="1"/>
    <col min="7" max="7" width="12.7109375" customWidth="1"/>
    <col min="8" max="8" width="13.140625" hidden="1" customWidth="1"/>
    <col min="9" max="9" width="11.42578125" hidden="1" customWidth="1"/>
    <col min="10" max="10" width="11.5703125" customWidth="1"/>
    <col min="11" max="11" width="10.140625" hidden="1" customWidth="1"/>
    <col min="12" max="12" width="10.7109375" hidden="1" customWidth="1"/>
  </cols>
  <sheetData>
    <row r="1" spans="1:185" s="3" customFormat="1" ht="3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85" s="3" customFormat="1" ht="23.25">
      <c r="A2" s="4" t="s">
        <v>1</v>
      </c>
      <c r="D2" s="5">
        <v>29.945</v>
      </c>
      <c r="M2" s="6">
        <v>29.945</v>
      </c>
      <c r="N2" s="6"/>
      <c r="O2" s="6"/>
    </row>
    <row r="3" spans="1:185" s="3" customFormat="1">
      <c r="A3" s="7"/>
      <c r="C3" s="8"/>
      <c r="D3" s="8"/>
      <c r="E3" s="9"/>
      <c r="F3" s="9"/>
      <c r="G3" s="10"/>
      <c r="H3" s="11"/>
      <c r="I3" s="12"/>
      <c r="J3" s="11" t="s">
        <v>2</v>
      </c>
      <c r="K3" s="13" t="s">
        <v>3</v>
      </c>
      <c r="L3" s="14" t="s">
        <v>4</v>
      </c>
      <c r="M3" s="15"/>
      <c r="N3" s="6"/>
      <c r="O3" s="6"/>
      <c r="P3" s="6"/>
      <c r="Q3" s="6"/>
    </row>
    <row r="4" spans="1:185" s="3" customFormat="1" ht="13.5" customHeight="1">
      <c r="A4" s="16" t="s">
        <v>5</v>
      </c>
      <c r="B4" s="17" t="s">
        <v>6</v>
      </c>
      <c r="C4" s="18" t="s">
        <v>7</v>
      </c>
      <c r="D4" s="18" t="s">
        <v>8</v>
      </c>
      <c r="E4" s="19" t="s">
        <v>9</v>
      </c>
      <c r="F4" s="19" t="s">
        <v>10</v>
      </c>
      <c r="G4" s="20" t="s">
        <v>11</v>
      </c>
      <c r="H4" s="21" t="s">
        <v>12</v>
      </c>
      <c r="I4" s="22" t="s">
        <v>13</v>
      </c>
      <c r="J4" s="23" t="s">
        <v>14</v>
      </c>
      <c r="K4" s="24" t="s">
        <v>15</v>
      </c>
      <c r="L4" s="24" t="s">
        <v>16</v>
      </c>
      <c r="M4" s="15"/>
      <c r="N4" s="6"/>
      <c r="O4" s="6"/>
      <c r="P4" s="6"/>
      <c r="Q4" s="6"/>
    </row>
    <row r="5" spans="1:185" s="35" customFormat="1" ht="25.5">
      <c r="A5" s="25">
        <v>1</v>
      </c>
      <c r="B5" s="26" t="s">
        <v>17</v>
      </c>
      <c r="C5" s="27" t="s">
        <v>18</v>
      </c>
      <c r="D5" s="27" t="s">
        <v>18</v>
      </c>
      <c r="E5" s="27" t="s">
        <v>19</v>
      </c>
      <c r="F5" s="28">
        <v>1</v>
      </c>
      <c r="G5" s="29">
        <v>303373855</v>
      </c>
      <c r="H5" s="30">
        <v>406542.06</v>
      </c>
      <c r="I5" s="31"/>
      <c r="J5" s="32">
        <v>13576.291868425447</v>
      </c>
      <c r="K5" s="32"/>
      <c r="L5" s="32"/>
      <c r="M5" s="33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</row>
    <row r="6" spans="1:185" s="37" customFormat="1" ht="13.5" thickBot="1">
      <c r="A6" s="36"/>
      <c r="C6" s="38" t="s">
        <v>20</v>
      </c>
      <c r="D6" s="39"/>
      <c r="E6" s="39"/>
      <c r="F6" s="40"/>
      <c r="G6" s="41"/>
      <c r="H6" s="42"/>
      <c r="I6" s="43"/>
      <c r="J6" s="44">
        <f>SUM(J5)</f>
        <v>13576.291868425447</v>
      </c>
      <c r="K6" s="45"/>
      <c r="L6" s="45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  <c r="CD6" s="46"/>
      <c r="CE6" s="46"/>
      <c r="CF6" s="46"/>
      <c r="CG6" s="46"/>
      <c r="CH6" s="46"/>
      <c r="CI6" s="46"/>
      <c r="CJ6" s="46"/>
      <c r="CK6" s="46"/>
      <c r="CL6" s="46"/>
      <c r="CM6" s="46"/>
      <c r="CN6" s="46"/>
      <c r="CO6" s="46"/>
      <c r="CP6" s="46"/>
      <c r="CQ6" s="46"/>
      <c r="CR6" s="46"/>
      <c r="CS6" s="46"/>
      <c r="CT6" s="46"/>
      <c r="CU6" s="46"/>
      <c r="CV6" s="46"/>
      <c r="CW6" s="46"/>
      <c r="CX6" s="46"/>
      <c r="CY6" s="46"/>
      <c r="CZ6" s="46"/>
      <c r="DA6" s="46"/>
      <c r="DB6" s="46"/>
      <c r="DC6" s="46"/>
      <c r="DD6" s="46"/>
      <c r="DE6" s="46"/>
      <c r="DF6" s="46"/>
      <c r="DG6" s="46"/>
      <c r="DH6" s="46"/>
      <c r="DI6" s="46"/>
      <c r="DJ6" s="46"/>
      <c r="DK6" s="46"/>
      <c r="DL6" s="46"/>
      <c r="DM6" s="46"/>
      <c r="DN6" s="46"/>
      <c r="DO6" s="46"/>
      <c r="DP6" s="46"/>
      <c r="DQ6" s="46"/>
      <c r="DR6" s="46"/>
      <c r="DS6" s="46"/>
      <c r="DT6" s="46"/>
      <c r="DU6" s="46"/>
      <c r="DV6" s="46"/>
      <c r="DW6" s="46"/>
      <c r="DX6" s="46"/>
      <c r="DY6" s="46"/>
      <c r="DZ6" s="46"/>
      <c r="EA6" s="46"/>
      <c r="EB6" s="46"/>
      <c r="EC6" s="46"/>
      <c r="ED6" s="46"/>
      <c r="EE6" s="46"/>
      <c r="EF6" s="46"/>
      <c r="EG6" s="46"/>
      <c r="EH6" s="46"/>
      <c r="EI6" s="46"/>
      <c r="EJ6" s="46"/>
      <c r="EK6" s="46"/>
      <c r="EL6" s="46"/>
      <c r="EM6" s="46"/>
      <c r="EN6" s="46"/>
      <c r="EO6" s="46"/>
      <c r="EP6" s="46"/>
      <c r="EQ6" s="46"/>
      <c r="ER6" s="46"/>
      <c r="ES6" s="46"/>
      <c r="ET6" s="46"/>
      <c r="EU6" s="46"/>
      <c r="EV6" s="46"/>
      <c r="EW6" s="46"/>
      <c r="EX6" s="46"/>
      <c r="EY6" s="46"/>
      <c r="EZ6" s="46"/>
      <c r="FA6" s="46"/>
      <c r="FB6" s="46"/>
      <c r="FC6" s="46"/>
      <c r="FD6" s="46"/>
      <c r="FE6" s="46"/>
      <c r="FF6" s="46"/>
      <c r="FG6" s="46"/>
      <c r="FH6" s="46"/>
      <c r="FI6" s="46"/>
      <c r="FJ6" s="46"/>
      <c r="FK6" s="46"/>
      <c r="FL6" s="46"/>
      <c r="FM6" s="46"/>
      <c r="FN6" s="46"/>
      <c r="FO6" s="46"/>
      <c r="FP6" s="46"/>
      <c r="FQ6" s="46"/>
      <c r="FR6" s="46"/>
      <c r="FS6" s="46"/>
      <c r="FT6" s="46"/>
      <c r="FU6" s="46"/>
      <c r="FV6" s="46"/>
      <c r="FW6" s="46"/>
      <c r="FX6" s="46"/>
      <c r="FY6" s="46"/>
      <c r="FZ6" s="46"/>
      <c r="GA6" s="46"/>
      <c r="GB6" s="46"/>
      <c r="GC6" s="46"/>
    </row>
    <row r="7" spans="1:185" s="35" customFormat="1" ht="13.5" thickTop="1">
      <c r="A7" s="25">
        <v>1</v>
      </c>
      <c r="B7" s="26" t="s">
        <v>21</v>
      </c>
      <c r="C7" s="27" t="s">
        <v>22</v>
      </c>
      <c r="D7" s="27" t="s">
        <v>22</v>
      </c>
      <c r="E7" s="27" t="s">
        <v>23</v>
      </c>
      <c r="F7" s="28">
        <v>1</v>
      </c>
      <c r="G7" s="29">
        <v>303380708</v>
      </c>
      <c r="H7" s="30">
        <v>1980000</v>
      </c>
      <c r="I7" s="31"/>
      <c r="J7" s="232">
        <v>66121.222240774747</v>
      </c>
      <c r="K7" s="32"/>
      <c r="L7" s="32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</row>
    <row r="8" spans="1:185" s="35" customFormat="1" ht="25.5">
      <c r="A8" s="25">
        <v>2</v>
      </c>
      <c r="B8" s="26" t="s">
        <v>21</v>
      </c>
      <c r="C8" s="27" t="s">
        <v>24</v>
      </c>
      <c r="D8" s="27" t="s">
        <v>24</v>
      </c>
      <c r="E8" s="27" t="s">
        <v>25</v>
      </c>
      <c r="F8" s="28">
        <v>1</v>
      </c>
      <c r="G8" s="29">
        <v>303380510</v>
      </c>
      <c r="H8" s="30">
        <v>174140.32</v>
      </c>
      <c r="I8" s="31"/>
      <c r="J8" s="32">
        <v>5815.3387877775922</v>
      </c>
      <c r="K8" s="32"/>
      <c r="L8" s="32"/>
      <c r="M8" s="33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</row>
    <row r="9" spans="1:185" s="46" customFormat="1" ht="13.5" thickBot="1">
      <c r="A9" s="36"/>
      <c r="B9" s="47"/>
      <c r="C9" s="38" t="s">
        <v>26</v>
      </c>
      <c r="D9" s="48"/>
      <c r="E9" s="39"/>
      <c r="F9" s="40"/>
      <c r="G9" s="49"/>
      <c r="H9" s="50"/>
      <c r="I9" s="51"/>
      <c r="J9" s="44">
        <f>SUM(J7:J8)</f>
        <v>71936.561028552343</v>
      </c>
      <c r="K9" s="45"/>
      <c r="L9" s="45"/>
    </row>
    <row r="10" spans="1:185" s="34" customFormat="1" ht="26.25" thickTop="1">
      <c r="A10" s="25">
        <v>1</v>
      </c>
      <c r="B10" s="26" t="s">
        <v>27</v>
      </c>
      <c r="C10" s="52" t="s">
        <v>28</v>
      </c>
      <c r="D10" s="52" t="s">
        <v>28</v>
      </c>
      <c r="E10" s="27" t="s">
        <v>29</v>
      </c>
      <c r="F10" s="28">
        <v>1</v>
      </c>
      <c r="G10" s="53">
        <v>303362565</v>
      </c>
      <c r="H10" s="54">
        <v>84000</v>
      </c>
      <c r="I10" s="55"/>
      <c r="J10" s="32">
        <v>2805.1427617298382</v>
      </c>
      <c r="K10" s="32"/>
      <c r="L10" s="32"/>
    </row>
    <row r="11" spans="1:185" s="56" customFormat="1" ht="25.5">
      <c r="A11" s="25">
        <v>3</v>
      </c>
      <c r="B11" s="26" t="s">
        <v>27</v>
      </c>
      <c r="C11" s="27" t="s">
        <v>30</v>
      </c>
      <c r="D11" s="27" t="s">
        <v>30</v>
      </c>
      <c r="E11" s="27" t="s">
        <v>31</v>
      </c>
      <c r="F11" s="28">
        <v>1</v>
      </c>
      <c r="G11" s="29">
        <v>303358330</v>
      </c>
      <c r="H11" s="30">
        <v>1810818.86</v>
      </c>
      <c r="I11" s="31"/>
      <c r="J11" s="32">
        <v>60471.493070629491</v>
      </c>
      <c r="K11" s="32"/>
      <c r="L11" s="32"/>
      <c r="M11" s="34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</row>
    <row r="12" spans="1:185" s="35" customFormat="1" ht="25.5">
      <c r="A12" s="25">
        <v>4</v>
      </c>
      <c r="B12" s="26" t="s">
        <v>27</v>
      </c>
      <c r="C12" s="27" t="s">
        <v>32</v>
      </c>
      <c r="D12" s="27" t="s">
        <v>32</v>
      </c>
      <c r="E12" s="27" t="s">
        <v>33</v>
      </c>
      <c r="F12" s="28">
        <v>1</v>
      </c>
      <c r="G12" s="29">
        <v>303380858</v>
      </c>
      <c r="H12" s="30">
        <v>63423.05</v>
      </c>
      <c r="I12" s="31"/>
      <c r="J12" s="32">
        <v>2117.9846385039241</v>
      </c>
      <c r="K12" s="32"/>
      <c r="L12" s="32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  <c r="EA12" s="34"/>
      <c r="EB12" s="34"/>
      <c r="EC12" s="34"/>
      <c r="ED12" s="34"/>
      <c r="EE12" s="34"/>
      <c r="EF12" s="34"/>
      <c r="EG12" s="34"/>
      <c r="EH12" s="34"/>
      <c r="EI12" s="34"/>
      <c r="EJ12" s="34"/>
      <c r="EK12" s="34"/>
      <c r="EL12" s="34"/>
      <c r="EM12" s="34"/>
      <c r="EN12" s="34"/>
      <c r="EO12" s="34"/>
      <c r="EP12" s="34"/>
      <c r="EQ12" s="34"/>
      <c r="ER12" s="34"/>
      <c r="ES12" s="34"/>
      <c r="ET12" s="34"/>
      <c r="EU12" s="34"/>
      <c r="EV12" s="34"/>
      <c r="EW12" s="34"/>
      <c r="EX12" s="34"/>
      <c r="EY12" s="34"/>
      <c r="EZ12" s="34"/>
      <c r="FA12" s="34"/>
      <c r="FB12" s="34"/>
      <c r="FC12" s="34"/>
      <c r="FD12" s="34"/>
      <c r="FE12" s="34"/>
      <c r="FF12" s="34"/>
      <c r="FG12" s="34"/>
      <c r="FH12" s="34"/>
      <c r="FI12" s="34"/>
      <c r="FJ12" s="34"/>
      <c r="FK12" s="34"/>
      <c r="FL12" s="34"/>
      <c r="FM12" s="34"/>
      <c r="FN12" s="34"/>
      <c r="FO12" s="34"/>
      <c r="FP12" s="34"/>
      <c r="FQ12" s="34"/>
      <c r="FR12" s="34"/>
      <c r="FS12" s="34"/>
      <c r="FT12" s="34"/>
      <c r="FU12" s="34"/>
      <c r="FV12" s="34"/>
      <c r="FW12" s="34"/>
      <c r="FX12" s="34"/>
      <c r="FY12" s="34"/>
      <c r="FZ12" s="34"/>
      <c r="GA12" s="34"/>
      <c r="GB12" s="34"/>
      <c r="GC12" s="34"/>
    </row>
    <row r="13" spans="1:185" s="35" customFormat="1" ht="25.5">
      <c r="A13" s="25">
        <v>5</v>
      </c>
      <c r="B13" s="26" t="s">
        <v>27</v>
      </c>
      <c r="C13" s="27" t="s">
        <v>32</v>
      </c>
      <c r="D13" s="27" t="s">
        <v>32</v>
      </c>
      <c r="E13" s="27" t="s">
        <v>34</v>
      </c>
      <c r="F13" s="28">
        <v>1</v>
      </c>
      <c r="G13" s="29">
        <v>303380877</v>
      </c>
      <c r="H13" s="30">
        <v>142756.20000000001</v>
      </c>
      <c r="I13" s="31"/>
      <c r="J13" s="32">
        <v>4767.280013357823</v>
      </c>
      <c r="K13" s="32"/>
      <c r="L13" s="32"/>
      <c r="M13" s="33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  <c r="ES13" s="34"/>
      <c r="ET13" s="34"/>
      <c r="EU13" s="34"/>
      <c r="EV13" s="34"/>
      <c r="EW13" s="34"/>
      <c r="EX13" s="34"/>
      <c r="EY13" s="34"/>
      <c r="EZ13" s="34"/>
      <c r="FA13" s="34"/>
      <c r="FB13" s="34"/>
      <c r="FC13" s="34"/>
      <c r="FD13" s="34"/>
      <c r="FE13" s="34"/>
      <c r="FF13" s="34"/>
      <c r="FG13" s="34"/>
      <c r="FH13" s="34"/>
      <c r="FI13" s="34"/>
      <c r="FJ13" s="34"/>
      <c r="FK13" s="34"/>
      <c r="FL13" s="34"/>
      <c r="FM13" s="34"/>
      <c r="FN13" s="34"/>
      <c r="FO13" s="34"/>
      <c r="FP13" s="34"/>
      <c r="FQ13" s="34"/>
      <c r="FR13" s="34"/>
      <c r="FS13" s="34"/>
      <c r="FT13" s="34"/>
      <c r="FU13" s="34"/>
      <c r="FV13" s="34"/>
      <c r="FW13" s="34"/>
      <c r="FX13" s="34"/>
      <c r="FY13" s="34"/>
      <c r="FZ13" s="34"/>
      <c r="GA13" s="34"/>
      <c r="GB13" s="34"/>
      <c r="GC13" s="34"/>
    </row>
    <row r="14" spans="1:185" s="34" customFormat="1" ht="25.5">
      <c r="A14" s="25">
        <v>6</v>
      </c>
      <c r="B14" s="26" t="s">
        <v>27</v>
      </c>
      <c r="C14" s="52" t="s">
        <v>32</v>
      </c>
      <c r="D14" s="52" t="s">
        <v>32</v>
      </c>
      <c r="E14" s="27" t="s">
        <v>35</v>
      </c>
      <c r="F14" s="28">
        <v>1</v>
      </c>
      <c r="G14" s="53">
        <v>303380835</v>
      </c>
      <c r="H14" s="54">
        <v>234804.85</v>
      </c>
      <c r="I14" s="55"/>
      <c r="J14" s="32">
        <v>7841.2038737685762</v>
      </c>
      <c r="K14" s="32"/>
      <c r="L14" s="32"/>
    </row>
    <row r="15" spans="1:185" s="34" customFormat="1" ht="25.5">
      <c r="A15" s="25">
        <v>7</v>
      </c>
      <c r="B15" s="57" t="s">
        <v>27</v>
      </c>
      <c r="C15" s="52" t="s">
        <v>32</v>
      </c>
      <c r="D15" s="52" t="s">
        <v>32</v>
      </c>
      <c r="E15" s="27" t="s">
        <v>36</v>
      </c>
      <c r="F15" s="53">
        <v>1</v>
      </c>
      <c r="G15" s="53">
        <v>303380889</v>
      </c>
      <c r="H15" s="54">
        <v>100203.95</v>
      </c>
      <c r="I15" s="55"/>
      <c r="J15" s="32">
        <v>3346.2664885623644</v>
      </c>
      <c r="K15" s="32"/>
      <c r="L15" s="32"/>
    </row>
    <row r="16" spans="1:185" s="58" customFormat="1" ht="25.5">
      <c r="A16" s="25">
        <v>8</v>
      </c>
      <c r="B16" s="57" t="s">
        <v>27</v>
      </c>
      <c r="C16" s="52" t="s">
        <v>32</v>
      </c>
      <c r="D16" s="52" t="s">
        <v>32</v>
      </c>
      <c r="E16" s="27" t="s">
        <v>36</v>
      </c>
      <c r="F16" s="53">
        <v>1</v>
      </c>
      <c r="G16" s="53">
        <v>303380894</v>
      </c>
      <c r="H16" s="54">
        <v>346088.55</v>
      </c>
      <c r="I16" s="55"/>
      <c r="J16" s="32">
        <v>11557.473701786608</v>
      </c>
      <c r="K16" s="32"/>
      <c r="L16" s="32"/>
      <c r="M16" s="34"/>
    </row>
    <row r="17" spans="1:185" s="33" customFormat="1" ht="25.5">
      <c r="A17" s="25">
        <v>9</v>
      </c>
      <c r="B17" s="57" t="s">
        <v>27</v>
      </c>
      <c r="C17" s="52" t="s">
        <v>32</v>
      </c>
      <c r="D17" s="52" t="s">
        <v>32</v>
      </c>
      <c r="E17" s="27" t="s">
        <v>37</v>
      </c>
      <c r="F17" s="53">
        <v>1</v>
      </c>
      <c r="G17" s="53">
        <v>303380898</v>
      </c>
      <c r="H17" s="54">
        <v>116634.45</v>
      </c>
      <c r="I17" s="55"/>
      <c r="J17" s="32">
        <v>3894.9557522123891</v>
      </c>
      <c r="K17" s="32"/>
      <c r="L17" s="32"/>
      <c r="M17" s="34"/>
    </row>
    <row r="18" spans="1:185" s="33" customFormat="1" ht="25.5">
      <c r="A18" s="25">
        <v>10</v>
      </c>
      <c r="B18" s="57" t="s">
        <v>27</v>
      </c>
      <c r="C18" s="52" t="s">
        <v>32</v>
      </c>
      <c r="D18" s="52" t="s">
        <v>32</v>
      </c>
      <c r="E18" s="27" t="s">
        <v>38</v>
      </c>
      <c r="F18" s="53">
        <v>1</v>
      </c>
      <c r="G18" s="53">
        <v>303380913</v>
      </c>
      <c r="H18" s="54">
        <v>628131.69999999995</v>
      </c>
      <c r="I18" s="55"/>
      <c r="J18" s="32">
        <v>20976.179662714974</v>
      </c>
      <c r="K18" s="32"/>
      <c r="L18" s="32"/>
      <c r="M18" s="58"/>
    </row>
    <row r="19" spans="1:185" s="33" customFormat="1" ht="25.5">
      <c r="A19" s="25">
        <v>11</v>
      </c>
      <c r="B19" s="57" t="s">
        <v>27</v>
      </c>
      <c r="C19" s="52" t="s">
        <v>39</v>
      </c>
      <c r="D19" s="52" t="str">
        <f>C19</f>
        <v>Procter &amp; Gamble Manufacturing (Thailand)</v>
      </c>
      <c r="E19" s="27" t="s">
        <v>23</v>
      </c>
      <c r="F19" s="53">
        <v>1</v>
      </c>
      <c r="G19" s="53">
        <v>303347594</v>
      </c>
      <c r="H19" s="54">
        <v>2183078.4</v>
      </c>
      <c r="I19" s="55"/>
      <c r="J19" s="32">
        <v>72902.935381532807</v>
      </c>
      <c r="K19" s="32"/>
      <c r="L19" s="32"/>
    </row>
    <row r="20" spans="1:185" s="33" customFormat="1" ht="13.5" thickBot="1">
      <c r="A20" s="25"/>
      <c r="B20" s="57"/>
      <c r="C20" s="38" t="s">
        <v>40</v>
      </c>
      <c r="D20" s="52"/>
      <c r="E20" s="27"/>
      <c r="F20" s="53"/>
      <c r="G20" s="53"/>
      <c r="H20" s="54"/>
      <c r="I20" s="55"/>
      <c r="J20" s="44">
        <f>SUM(J10:J19)</f>
        <v>190680.91534479882</v>
      </c>
      <c r="K20" s="32"/>
      <c r="L20" s="32"/>
    </row>
    <row r="21" spans="1:185" s="33" customFormat="1" ht="26.25" thickTop="1">
      <c r="A21" s="25">
        <v>1</v>
      </c>
      <c r="B21" s="57" t="s">
        <v>41</v>
      </c>
      <c r="C21" s="52" t="s">
        <v>42</v>
      </c>
      <c r="D21" s="52" t="s">
        <v>42</v>
      </c>
      <c r="E21" s="27" t="s">
        <v>23</v>
      </c>
      <c r="F21" s="53">
        <v>1</v>
      </c>
      <c r="G21" s="53">
        <v>303376141</v>
      </c>
      <c r="H21" s="54">
        <v>1869158.88</v>
      </c>
      <c r="I21" s="55"/>
      <c r="J21" s="32">
        <v>62419.732175655365</v>
      </c>
      <c r="K21" s="32"/>
      <c r="L21" s="32"/>
      <c r="M21" s="34"/>
    </row>
    <row r="22" spans="1:185" s="33" customFormat="1" ht="25.5">
      <c r="A22" s="25">
        <v>2</v>
      </c>
      <c r="B22" s="57" t="s">
        <v>41</v>
      </c>
      <c r="C22" s="52" t="s">
        <v>43</v>
      </c>
      <c r="D22" s="52" t="s">
        <v>43</v>
      </c>
      <c r="E22" s="27">
        <v>1290</v>
      </c>
      <c r="F22" s="53">
        <v>1</v>
      </c>
      <c r="G22" s="53">
        <v>303363453</v>
      </c>
      <c r="H22" s="54"/>
      <c r="I22" s="55">
        <v>659532.06000000006</v>
      </c>
      <c r="J22" s="55">
        <v>659532.06000000006</v>
      </c>
      <c r="K22" s="32"/>
      <c r="L22" s="32"/>
    </row>
    <row r="23" spans="1:185" s="33" customFormat="1" ht="13.5" thickBot="1">
      <c r="A23" s="25"/>
      <c r="B23" s="57"/>
      <c r="C23" s="38" t="s">
        <v>44</v>
      </c>
      <c r="D23" s="52"/>
      <c r="E23" s="27"/>
      <c r="F23" s="53"/>
      <c r="G23" s="53"/>
      <c r="H23" s="54"/>
      <c r="I23" s="55"/>
      <c r="J23" s="59">
        <f>SUM(J21:J22)</f>
        <v>721951.79217565537</v>
      </c>
      <c r="K23" s="32"/>
      <c r="L23" s="32"/>
    </row>
    <row r="24" spans="1:185" s="64" customFormat="1" ht="13.5" thickTop="1">
      <c r="A24" s="25">
        <v>1</v>
      </c>
      <c r="B24" s="57" t="s">
        <v>45</v>
      </c>
      <c r="C24" s="60" t="s">
        <v>46</v>
      </c>
      <c r="D24" s="27" t="s">
        <v>47</v>
      </c>
      <c r="E24" s="61" t="s">
        <v>48</v>
      </c>
      <c r="F24" s="53">
        <v>1</v>
      </c>
      <c r="G24" s="62">
        <v>303389737</v>
      </c>
      <c r="H24" s="32">
        <v>745824.28</v>
      </c>
      <c r="I24" s="31"/>
      <c r="J24" s="32">
        <v>24906.471197194856</v>
      </c>
      <c r="K24" s="32"/>
      <c r="L24" s="32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3"/>
      <c r="BV24" s="63"/>
      <c r="BW24" s="63"/>
      <c r="BX24" s="63"/>
      <c r="BY24" s="63"/>
      <c r="BZ24" s="63"/>
      <c r="CA24" s="63"/>
      <c r="CB24" s="63"/>
      <c r="CC24" s="63"/>
      <c r="CD24" s="63"/>
      <c r="CE24" s="63"/>
      <c r="CF24" s="63"/>
      <c r="CG24" s="63"/>
      <c r="CH24" s="63"/>
      <c r="CI24" s="63"/>
      <c r="CJ24" s="63"/>
      <c r="CK24" s="63"/>
      <c r="CL24" s="63"/>
      <c r="CM24" s="63"/>
      <c r="CN24" s="63"/>
      <c r="CO24" s="63"/>
      <c r="CP24" s="63"/>
      <c r="CQ24" s="63"/>
      <c r="CR24" s="63"/>
      <c r="CS24" s="63"/>
      <c r="CT24" s="63"/>
      <c r="CU24" s="63"/>
      <c r="CV24" s="63"/>
      <c r="CW24" s="63"/>
      <c r="CX24" s="63"/>
      <c r="CY24" s="63"/>
      <c r="CZ24" s="63"/>
      <c r="DA24" s="63"/>
      <c r="DB24" s="63"/>
      <c r="DC24" s="63"/>
      <c r="DD24" s="63"/>
      <c r="DE24" s="63"/>
      <c r="DF24" s="63"/>
      <c r="DG24" s="63"/>
      <c r="DH24" s="63"/>
      <c r="DI24" s="63"/>
      <c r="DJ24" s="63"/>
      <c r="DK24" s="63"/>
      <c r="DL24" s="63"/>
      <c r="DM24" s="63"/>
      <c r="DN24" s="63"/>
      <c r="DO24" s="63"/>
      <c r="DP24" s="63"/>
      <c r="DQ24" s="63"/>
      <c r="DR24" s="63"/>
      <c r="DS24" s="63"/>
      <c r="DT24" s="63"/>
      <c r="DU24" s="63"/>
      <c r="DV24" s="63"/>
      <c r="DW24" s="63"/>
      <c r="DX24" s="63"/>
      <c r="DY24" s="63"/>
      <c r="DZ24" s="63"/>
      <c r="EA24" s="63"/>
      <c r="EB24" s="63"/>
      <c r="EC24" s="63"/>
      <c r="ED24" s="63"/>
      <c r="EE24" s="63"/>
      <c r="EF24" s="63"/>
      <c r="EG24" s="63"/>
      <c r="EH24" s="63"/>
      <c r="EI24" s="63"/>
      <c r="EJ24" s="63"/>
      <c r="EK24" s="63"/>
      <c r="EL24" s="63"/>
      <c r="EM24" s="63"/>
      <c r="EN24" s="63"/>
      <c r="EO24" s="63"/>
      <c r="EP24" s="63"/>
      <c r="EQ24" s="63"/>
      <c r="ER24" s="63"/>
      <c r="ES24" s="63"/>
      <c r="ET24" s="63"/>
      <c r="EU24" s="63"/>
      <c r="EV24" s="63"/>
      <c r="EW24" s="63"/>
      <c r="EX24" s="63"/>
      <c r="EY24" s="63"/>
      <c r="EZ24" s="63"/>
      <c r="FA24" s="63"/>
      <c r="FB24" s="63"/>
      <c r="FC24" s="63"/>
      <c r="FD24" s="63"/>
      <c r="FE24" s="63"/>
      <c r="FF24" s="63"/>
      <c r="FG24" s="63"/>
      <c r="FH24" s="63"/>
      <c r="FI24" s="63"/>
      <c r="FJ24" s="63"/>
      <c r="FK24" s="63"/>
      <c r="FL24" s="63"/>
      <c r="FM24" s="63"/>
      <c r="FN24" s="63"/>
      <c r="FO24" s="63"/>
      <c r="FP24" s="63"/>
      <c r="FQ24" s="63"/>
      <c r="FR24" s="63"/>
      <c r="FS24" s="63"/>
      <c r="FT24" s="63"/>
      <c r="FU24" s="63"/>
      <c r="FV24" s="63"/>
      <c r="FW24" s="63"/>
      <c r="FX24" s="63"/>
      <c r="FY24" s="63"/>
      <c r="FZ24" s="63"/>
      <c r="GA24" s="63"/>
      <c r="GB24" s="63"/>
      <c r="GC24" s="63"/>
    </row>
    <row r="25" spans="1:185" s="64" customFormat="1" ht="25.5">
      <c r="A25" s="25">
        <v>2</v>
      </c>
      <c r="B25" s="57" t="s">
        <v>45</v>
      </c>
      <c r="C25" s="60" t="s">
        <v>46</v>
      </c>
      <c r="D25" s="27" t="s">
        <v>49</v>
      </c>
      <c r="E25" s="61" t="s">
        <v>50</v>
      </c>
      <c r="F25" s="53">
        <v>1</v>
      </c>
      <c r="G25" s="62">
        <v>303385106</v>
      </c>
      <c r="H25" s="32">
        <v>282825.03999999998</v>
      </c>
      <c r="I25" s="31"/>
      <c r="J25" s="32">
        <v>9444.8168308565691</v>
      </c>
      <c r="K25" s="32"/>
      <c r="L25" s="32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  <c r="BV25" s="63"/>
      <c r="BW25" s="63"/>
      <c r="BX25" s="63"/>
      <c r="BY25" s="63"/>
      <c r="BZ25" s="63"/>
      <c r="CA25" s="63"/>
      <c r="CB25" s="63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3"/>
      <c r="CX25" s="63"/>
      <c r="CY25" s="63"/>
      <c r="CZ25" s="63"/>
      <c r="DA25" s="63"/>
      <c r="DB25" s="63"/>
      <c r="DC25" s="63"/>
      <c r="DD25" s="63"/>
      <c r="DE25" s="63"/>
      <c r="DF25" s="63"/>
      <c r="DG25" s="63"/>
      <c r="DH25" s="63"/>
      <c r="DI25" s="63"/>
      <c r="DJ25" s="63"/>
      <c r="DK25" s="63"/>
      <c r="DL25" s="63"/>
      <c r="DM25" s="63"/>
      <c r="DN25" s="63"/>
      <c r="DO25" s="63"/>
      <c r="DP25" s="63"/>
      <c r="DQ25" s="63"/>
      <c r="DR25" s="63"/>
      <c r="DS25" s="63"/>
      <c r="DT25" s="63"/>
      <c r="DU25" s="63"/>
      <c r="DV25" s="63"/>
      <c r="DW25" s="63"/>
      <c r="DX25" s="63"/>
      <c r="DY25" s="63"/>
      <c r="DZ25" s="63"/>
      <c r="EA25" s="63"/>
      <c r="EB25" s="63"/>
      <c r="EC25" s="63"/>
      <c r="ED25" s="63"/>
      <c r="EE25" s="63"/>
      <c r="EF25" s="63"/>
      <c r="EG25" s="63"/>
      <c r="EH25" s="63"/>
      <c r="EI25" s="63"/>
      <c r="EJ25" s="63"/>
      <c r="EK25" s="63"/>
      <c r="EL25" s="63"/>
      <c r="EM25" s="63"/>
      <c r="EN25" s="63"/>
      <c r="EO25" s="63"/>
      <c r="EP25" s="63"/>
      <c r="EQ25" s="63"/>
      <c r="ER25" s="63"/>
      <c r="ES25" s="63"/>
      <c r="ET25" s="63"/>
      <c r="EU25" s="63"/>
      <c r="EV25" s="63"/>
      <c r="EW25" s="63"/>
      <c r="EX25" s="63"/>
      <c r="EY25" s="63"/>
      <c r="EZ25" s="63"/>
      <c r="FA25" s="63"/>
      <c r="FB25" s="63"/>
      <c r="FC25" s="63"/>
      <c r="FD25" s="63"/>
      <c r="FE25" s="63"/>
      <c r="FF25" s="63"/>
      <c r="FG25" s="63"/>
      <c r="FH25" s="63"/>
      <c r="FI25" s="63"/>
      <c r="FJ25" s="63"/>
      <c r="FK25" s="63"/>
      <c r="FL25" s="63"/>
      <c r="FM25" s="63"/>
      <c r="FN25" s="63"/>
      <c r="FO25" s="63"/>
      <c r="FP25" s="63"/>
      <c r="FQ25" s="63"/>
      <c r="FR25" s="63"/>
      <c r="FS25" s="63"/>
      <c r="FT25" s="63"/>
      <c r="FU25" s="63"/>
      <c r="FV25" s="63"/>
      <c r="FW25" s="63"/>
      <c r="FX25" s="63"/>
      <c r="FY25" s="63"/>
      <c r="FZ25" s="63"/>
      <c r="GA25" s="63"/>
      <c r="GB25" s="63"/>
      <c r="GC25" s="63"/>
    </row>
    <row r="26" spans="1:185" s="64" customFormat="1" ht="13.5" thickBot="1">
      <c r="A26" s="25"/>
      <c r="B26" s="57"/>
      <c r="C26" s="38" t="s">
        <v>51</v>
      </c>
      <c r="D26" s="27"/>
      <c r="E26" s="61"/>
      <c r="F26" s="53"/>
      <c r="G26" s="62"/>
      <c r="H26" s="32"/>
      <c r="I26" s="31"/>
      <c r="J26" s="44">
        <f>SUM(J24:J25)</f>
        <v>34351.288028051422</v>
      </c>
      <c r="K26" s="32"/>
      <c r="L26" s="32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63"/>
      <c r="DE26" s="63"/>
      <c r="DF26" s="63"/>
      <c r="DG26" s="63"/>
      <c r="DH26" s="63"/>
      <c r="DI26" s="63"/>
      <c r="DJ26" s="63"/>
      <c r="DK26" s="63"/>
      <c r="DL26" s="63"/>
      <c r="DM26" s="63"/>
      <c r="DN26" s="63"/>
      <c r="DO26" s="63"/>
      <c r="DP26" s="63"/>
      <c r="DQ26" s="63"/>
      <c r="DR26" s="63"/>
      <c r="DS26" s="63"/>
      <c r="DT26" s="63"/>
      <c r="DU26" s="63"/>
      <c r="DV26" s="63"/>
      <c r="DW26" s="63"/>
      <c r="DX26" s="63"/>
      <c r="DY26" s="63"/>
      <c r="DZ26" s="63"/>
      <c r="EA26" s="63"/>
      <c r="EB26" s="63"/>
      <c r="EC26" s="63"/>
      <c r="ED26" s="63"/>
      <c r="EE26" s="63"/>
      <c r="EF26" s="63"/>
      <c r="EG26" s="63"/>
      <c r="EH26" s="63"/>
      <c r="EI26" s="63"/>
      <c r="EJ26" s="63"/>
      <c r="EK26" s="63"/>
      <c r="EL26" s="63"/>
      <c r="EM26" s="63"/>
      <c r="EN26" s="63"/>
      <c r="EO26" s="63"/>
      <c r="EP26" s="63"/>
      <c r="EQ26" s="63"/>
      <c r="ER26" s="63"/>
      <c r="ES26" s="63"/>
      <c r="ET26" s="63"/>
      <c r="EU26" s="63"/>
      <c r="EV26" s="63"/>
      <c r="EW26" s="63"/>
      <c r="EX26" s="63"/>
      <c r="EY26" s="63"/>
      <c r="EZ26" s="63"/>
      <c r="FA26" s="63"/>
      <c r="FB26" s="63"/>
      <c r="FC26" s="63"/>
      <c r="FD26" s="63"/>
      <c r="FE26" s="63"/>
      <c r="FF26" s="63"/>
      <c r="FG26" s="63"/>
      <c r="FH26" s="63"/>
      <c r="FI26" s="63"/>
      <c r="FJ26" s="63"/>
      <c r="FK26" s="63"/>
      <c r="FL26" s="63"/>
      <c r="FM26" s="63"/>
      <c r="FN26" s="63"/>
      <c r="FO26" s="63"/>
      <c r="FP26" s="63"/>
      <c r="FQ26" s="63"/>
      <c r="FR26" s="63"/>
      <c r="FS26" s="63"/>
      <c r="FT26" s="63"/>
      <c r="FU26" s="63"/>
      <c r="FV26" s="63"/>
      <c r="FW26" s="63"/>
      <c r="FX26" s="63"/>
      <c r="FY26" s="63"/>
      <c r="FZ26" s="63"/>
      <c r="GA26" s="63"/>
      <c r="GB26" s="63"/>
      <c r="GC26" s="63"/>
    </row>
    <row r="27" spans="1:185" s="64" customFormat="1" ht="13.5" thickTop="1">
      <c r="A27" s="25">
        <v>3</v>
      </c>
      <c r="B27" s="57" t="s">
        <v>46</v>
      </c>
      <c r="C27" s="65" t="s">
        <v>52</v>
      </c>
      <c r="D27" s="27" t="s">
        <v>53</v>
      </c>
      <c r="E27" s="27" t="s">
        <v>31</v>
      </c>
      <c r="F27" s="53">
        <v>1</v>
      </c>
      <c r="G27" s="62">
        <v>303349451</v>
      </c>
      <c r="H27" s="66">
        <v>937114.18</v>
      </c>
      <c r="I27" s="31"/>
      <c r="J27" s="32">
        <v>31294.512606445151</v>
      </c>
      <c r="K27" s="32"/>
      <c r="L27" s="32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X27" s="63"/>
      <c r="BY27" s="63"/>
      <c r="BZ27" s="63"/>
      <c r="CA27" s="63"/>
      <c r="CB27" s="63"/>
      <c r="CC27" s="63"/>
      <c r="CD27" s="63"/>
      <c r="CE27" s="63"/>
      <c r="CF27" s="63"/>
      <c r="CG27" s="63"/>
      <c r="CH27" s="63"/>
      <c r="CI27" s="63"/>
      <c r="CJ27" s="63"/>
      <c r="CK27" s="63"/>
      <c r="CL27" s="63"/>
      <c r="CM27" s="63"/>
      <c r="CN27" s="63"/>
      <c r="CO27" s="63"/>
      <c r="CP27" s="63"/>
      <c r="CQ27" s="63"/>
      <c r="CR27" s="63"/>
      <c r="CS27" s="63"/>
      <c r="CT27" s="63"/>
      <c r="CU27" s="63"/>
      <c r="CV27" s="63"/>
      <c r="CW27" s="63"/>
      <c r="CX27" s="63"/>
      <c r="CY27" s="63"/>
      <c r="CZ27" s="63"/>
      <c r="DA27" s="63"/>
      <c r="DB27" s="63"/>
      <c r="DC27" s="63"/>
      <c r="DD27" s="63"/>
      <c r="DE27" s="63"/>
      <c r="DF27" s="63"/>
      <c r="DG27" s="63"/>
      <c r="DH27" s="63"/>
      <c r="DI27" s="63"/>
      <c r="DJ27" s="63"/>
      <c r="DK27" s="63"/>
      <c r="DL27" s="63"/>
      <c r="DM27" s="63"/>
      <c r="DN27" s="63"/>
      <c r="DO27" s="63"/>
      <c r="DP27" s="63"/>
      <c r="DQ27" s="63"/>
      <c r="DR27" s="63"/>
      <c r="DS27" s="63"/>
      <c r="DT27" s="63"/>
      <c r="DU27" s="63"/>
      <c r="DV27" s="63"/>
      <c r="DW27" s="63"/>
      <c r="DX27" s="63"/>
      <c r="DY27" s="63"/>
      <c r="DZ27" s="63"/>
      <c r="EA27" s="63"/>
      <c r="EB27" s="63"/>
      <c r="EC27" s="63"/>
      <c r="ED27" s="63"/>
      <c r="EE27" s="63"/>
      <c r="EF27" s="63"/>
      <c r="EG27" s="63"/>
      <c r="EH27" s="63"/>
      <c r="EI27" s="63"/>
      <c r="EJ27" s="63"/>
      <c r="EK27" s="63"/>
      <c r="EL27" s="63"/>
      <c r="EM27" s="63"/>
      <c r="EN27" s="63"/>
      <c r="EO27" s="63"/>
      <c r="EP27" s="63"/>
      <c r="EQ27" s="63"/>
      <c r="ER27" s="63"/>
      <c r="ES27" s="63"/>
      <c r="ET27" s="63"/>
      <c r="EU27" s="63"/>
      <c r="EV27" s="63"/>
      <c r="EW27" s="63"/>
      <c r="EX27" s="63"/>
      <c r="EY27" s="63"/>
      <c r="EZ27" s="63"/>
      <c r="FA27" s="63"/>
      <c r="FB27" s="63"/>
      <c r="FC27" s="63"/>
      <c r="FD27" s="63"/>
      <c r="FE27" s="63"/>
      <c r="FF27" s="63"/>
      <c r="FG27" s="63"/>
      <c r="FH27" s="63"/>
      <c r="FI27" s="63"/>
      <c r="FJ27" s="63"/>
      <c r="FK27" s="63"/>
      <c r="FL27" s="63"/>
      <c r="FM27" s="63"/>
      <c r="FN27" s="63"/>
      <c r="FO27" s="63"/>
      <c r="FP27" s="63"/>
      <c r="FQ27" s="63"/>
      <c r="FR27" s="63"/>
      <c r="FS27" s="63"/>
      <c r="FT27" s="63"/>
      <c r="FU27" s="63"/>
      <c r="FV27" s="63"/>
      <c r="FW27" s="63"/>
      <c r="FX27" s="63"/>
      <c r="FY27" s="63"/>
      <c r="FZ27" s="63"/>
      <c r="GA27" s="63"/>
      <c r="GB27" s="63"/>
      <c r="GC27" s="63"/>
    </row>
    <row r="28" spans="1:185" s="64" customFormat="1">
      <c r="A28" s="25">
        <v>4</v>
      </c>
      <c r="B28" s="57" t="s">
        <v>46</v>
      </c>
      <c r="C28" s="65" t="s">
        <v>52</v>
      </c>
      <c r="D28" s="27" t="s">
        <v>53</v>
      </c>
      <c r="E28" s="27">
        <v>1120</v>
      </c>
      <c r="F28" s="53">
        <v>1</v>
      </c>
      <c r="G28" s="62">
        <v>303349456</v>
      </c>
      <c r="H28" s="66">
        <v>760669.26</v>
      </c>
      <c r="I28" s="31"/>
      <c r="J28" s="32">
        <v>25402.212723326098</v>
      </c>
      <c r="K28" s="32"/>
      <c r="L28" s="32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63"/>
      <c r="CY28" s="63"/>
      <c r="CZ28" s="63"/>
      <c r="DA28" s="63"/>
      <c r="DB28" s="63"/>
      <c r="DC28" s="63"/>
      <c r="DD28" s="63"/>
      <c r="DE28" s="63"/>
      <c r="DF28" s="63"/>
      <c r="DG28" s="63"/>
      <c r="DH28" s="63"/>
      <c r="DI28" s="63"/>
      <c r="DJ28" s="63"/>
      <c r="DK28" s="63"/>
      <c r="DL28" s="63"/>
      <c r="DM28" s="63"/>
      <c r="DN28" s="63"/>
      <c r="DO28" s="63"/>
      <c r="DP28" s="63"/>
      <c r="DQ28" s="63"/>
      <c r="DR28" s="63"/>
      <c r="DS28" s="63"/>
      <c r="DT28" s="63"/>
      <c r="DU28" s="63"/>
      <c r="DV28" s="63"/>
      <c r="DW28" s="63"/>
      <c r="DX28" s="63"/>
      <c r="DY28" s="63"/>
      <c r="DZ28" s="63"/>
      <c r="EA28" s="63"/>
      <c r="EB28" s="63"/>
      <c r="EC28" s="63"/>
      <c r="ED28" s="63"/>
      <c r="EE28" s="63"/>
      <c r="EF28" s="63"/>
      <c r="EG28" s="63"/>
      <c r="EH28" s="63"/>
      <c r="EI28" s="63"/>
      <c r="EJ28" s="63"/>
      <c r="EK28" s="63"/>
      <c r="EL28" s="63"/>
      <c r="EM28" s="63"/>
      <c r="EN28" s="63"/>
      <c r="EO28" s="63"/>
      <c r="EP28" s="63"/>
      <c r="EQ28" s="63"/>
      <c r="ER28" s="63"/>
      <c r="ES28" s="63"/>
      <c r="ET28" s="63"/>
      <c r="EU28" s="63"/>
      <c r="EV28" s="63"/>
      <c r="EW28" s="63"/>
      <c r="EX28" s="63"/>
      <c r="EY28" s="63"/>
      <c r="EZ28" s="63"/>
      <c r="FA28" s="63"/>
      <c r="FB28" s="63"/>
      <c r="FC28" s="63"/>
      <c r="FD28" s="63"/>
      <c r="FE28" s="63"/>
      <c r="FF28" s="63"/>
      <c r="FG28" s="63"/>
      <c r="FH28" s="63"/>
      <c r="FI28" s="63"/>
      <c r="FJ28" s="63"/>
      <c r="FK28" s="63"/>
      <c r="FL28" s="63"/>
      <c r="FM28" s="63"/>
      <c r="FN28" s="63"/>
      <c r="FO28" s="63"/>
      <c r="FP28" s="63"/>
      <c r="FQ28" s="63"/>
      <c r="FR28" s="63"/>
      <c r="FS28" s="63"/>
      <c r="FT28" s="63"/>
      <c r="FU28" s="63"/>
      <c r="FV28" s="63"/>
      <c r="FW28" s="63"/>
      <c r="FX28" s="63"/>
      <c r="FY28" s="63"/>
      <c r="FZ28" s="63"/>
      <c r="GA28" s="63"/>
      <c r="GB28" s="63"/>
      <c r="GC28" s="63"/>
    </row>
    <row r="29" spans="1:185" s="64" customFormat="1">
      <c r="A29" s="25">
        <v>5</v>
      </c>
      <c r="B29" s="26" t="s">
        <v>46</v>
      </c>
      <c r="C29" s="65" t="s">
        <v>52</v>
      </c>
      <c r="D29" s="61" t="s">
        <v>54</v>
      </c>
      <c r="E29" s="27">
        <v>1260</v>
      </c>
      <c r="F29" s="53">
        <v>1</v>
      </c>
      <c r="G29" s="62">
        <v>303349499</v>
      </c>
      <c r="H29" s="67">
        <v>1862953.42</v>
      </c>
      <c r="I29" s="68"/>
      <c r="J29" s="32">
        <v>62212.503589914842</v>
      </c>
      <c r="K29" s="32"/>
      <c r="L29" s="32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3"/>
      <c r="CX29" s="63"/>
      <c r="CY29" s="63"/>
      <c r="CZ29" s="63"/>
      <c r="DA29" s="63"/>
      <c r="DB29" s="63"/>
      <c r="DC29" s="63"/>
      <c r="DD29" s="63"/>
      <c r="DE29" s="63"/>
      <c r="DF29" s="63"/>
      <c r="DG29" s="63"/>
      <c r="DH29" s="63"/>
      <c r="DI29" s="63"/>
      <c r="DJ29" s="63"/>
      <c r="DK29" s="63"/>
      <c r="DL29" s="63"/>
      <c r="DM29" s="63"/>
      <c r="DN29" s="63"/>
      <c r="DO29" s="63"/>
      <c r="DP29" s="63"/>
      <c r="DQ29" s="63"/>
      <c r="DR29" s="63"/>
      <c r="DS29" s="63"/>
      <c r="DT29" s="63"/>
      <c r="DU29" s="63"/>
      <c r="DV29" s="63"/>
      <c r="DW29" s="63"/>
      <c r="DX29" s="63"/>
      <c r="DY29" s="63"/>
      <c r="DZ29" s="63"/>
      <c r="EA29" s="63"/>
      <c r="EB29" s="63"/>
      <c r="EC29" s="63"/>
      <c r="ED29" s="63"/>
      <c r="EE29" s="63"/>
      <c r="EF29" s="63"/>
      <c r="EG29" s="63"/>
      <c r="EH29" s="63"/>
      <c r="EI29" s="63"/>
      <c r="EJ29" s="63"/>
      <c r="EK29" s="63"/>
      <c r="EL29" s="63"/>
      <c r="EM29" s="63"/>
      <c r="EN29" s="63"/>
      <c r="EO29" s="63"/>
      <c r="EP29" s="63"/>
      <c r="EQ29" s="63"/>
      <c r="ER29" s="63"/>
      <c r="ES29" s="63"/>
      <c r="ET29" s="63"/>
      <c r="EU29" s="63"/>
      <c r="EV29" s="63"/>
      <c r="EW29" s="63"/>
      <c r="EX29" s="63"/>
      <c r="EY29" s="63"/>
      <c r="EZ29" s="63"/>
      <c r="FA29" s="63"/>
      <c r="FB29" s="63"/>
      <c r="FC29" s="63"/>
      <c r="FD29" s="63"/>
      <c r="FE29" s="63"/>
      <c r="FF29" s="63"/>
      <c r="FG29" s="63"/>
      <c r="FH29" s="63"/>
      <c r="FI29" s="63"/>
      <c r="FJ29" s="63"/>
      <c r="FK29" s="63"/>
      <c r="FL29" s="63"/>
      <c r="FM29" s="63"/>
      <c r="FN29" s="63"/>
      <c r="FO29" s="63"/>
      <c r="FP29" s="63"/>
      <c r="FQ29" s="63"/>
      <c r="FR29" s="63"/>
      <c r="FS29" s="63"/>
      <c r="FT29" s="63"/>
      <c r="FU29" s="63"/>
      <c r="FV29" s="63"/>
      <c r="FW29" s="63"/>
      <c r="FX29" s="63"/>
      <c r="FY29" s="63"/>
      <c r="FZ29" s="63"/>
      <c r="GA29" s="63"/>
      <c r="GB29" s="63"/>
      <c r="GC29" s="63"/>
    </row>
    <row r="30" spans="1:185" s="64" customFormat="1" ht="13.5" thickBot="1">
      <c r="A30" s="69"/>
      <c r="B30" s="70"/>
      <c r="C30" s="38" t="s">
        <v>55</v>
      </c>
      <c r="D30" s="70"/>
      <c r="E30" s="68"/>
      <c r="F30" s="71"/>
      <c r="G30" s="35"/>
      <c r="H30" s="72"/>
      <c r="I30" s="70"/>
      <c r="J30" s="44">
        <f>SUM(J27:J29)</f>
        <v>118909.22891968608</v>
      </c>
      <c r="K30" s="73"/>
      <c r="L30" s="7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3"/>
      <c r="BW30" s="63"/>
      <c r="BX30" s="63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63"/>
      <c r="CY30" s="63"/>
      <c r="CZ30" s="63"/>
      <c r="DA30" s="63"/>
      <c r="DB30" s="63"/>
      <c r="DC30" s="63"/>
      <c r="DD30" s="63"/>
      <c r="DE30" s="63"/>
      <c r="DF30" s="63"/>
      <c r="DG30" s="63"/>
      <c r="DH30" s="63"/>
      <c r="DI30" s="63"/>
      <c r="DJ30" s="63"/>
      <c r="DK30" s="63"/>
      <c r="DL30" s="63"/>
      <c r="DM30" s="63"/>
      <c r="DN30" s="63"/>
      <c r="DO30" s="63"/>
      <c r="DP30" s="63"/>
      <c r="DQ30" s="63"/>
      <c r="DR30" s="63"/>
      <c r="DS30" s="63"/>
      <c r="DT30" s="63"/>
      <c r="DU30" s="63"/>
      <c r="DV30" s="63"/>
      <c r="DW30" s="63"/>
      <c r="DX30" s="63"/>
      <c r="DY30" s="63"/>
      <c r="DZ30" s="63"/>
      <c r="EA30" s="63"/>
      <c r="EB30" s="63"/>
      <c r="EC30" s="63"/>
      <c r="ED30" s="63"/>
      <c r="EE30" s="63"/>
      <c r="EF30" s="63"/>
      <c r="EG30" s="63"/>
      <c r="EH30" s="63"/>
      <c r="EI30" s="63"/>
      <c r="EJ30" s="63"/>
      <c r="EK30" s="63"/>
      <c r="EL30" s="63"/>
      <c r="EM30" s="63"/>
      <c r="EN30" s="63"/>
      <c r="EO30" s="63"/>
      <c r="EP30" s="63"/>
      <c r="EQ30" s="63"/>
      <c r="ER30" s="63"/>
      <c r="ES30" s="63"/>
      <c r="ET30" s="63"/>
      <c r="EU30" s="63"/>
      <c r="EV30" s="63"/>
      <c r="EW30" s="63"/>
      <c r="EX30" s="63"/>
      <c r="EY30" s="63"/>
      <c r="EZ30" s="63"/>
      <c r="FA30" s="63"/>
      <c r="FB30" s="63"/>
      <c r="FC30" s="63"/>
      <c r="FD30" s="63"/>
      <c r="FE30" s="63"/>
      <c r="FF30" s="63"/>
      <c r="FG30" s="63"/>
      <c r="FH30" s="63"/>
      <c r="FI30" s="63"/>
      <c r="FJ30" s="63"/>
      <c r="FK30" s="63"/>
      <c r="FL30" s="63"/>
      <c r="FM30" s="63"/>
      <c r="FN30" s="63"/>
      <c r="FO30" s="63"/>
      <c r="FP30" s="63"/>
      <c r="FQ30" s="63"/>
      <c r="FR30" s="63"/>
      <c r="FS30" s="63"/>
      <c r="FT30" s="63"/>
      <c r="FU30" s="63"/>
      <c r="FV30" s="63"/>
      <c r="FW30" s="63"/>
      <c r="FX30" s="63"/>
      <c r="FY30" s="63"/>
      <c r="FZ30" s="63"/>
      <c r="GA30" s="63"/>
      <c r="GB30" s="63"/>
      <c r="GC30" s="63"/>
    </row>
    <row r="31" spans="1:185" s="78" customFormat="1" ht="13.5" thickTop="1">
      <c r="A31" s="74"/>
      <c r="B31" s="70"/>
      <c r="C31" s="70"/>
      <c r="D31" s="70"/>
      <c r="E31" s="70"/>
      <c r="F31" s="75"/>
      <c r="G31" s="76"/>
      <c r="H31" s="77"/>
      <c r="I31" s="70"/>
      <c r="J31" s="73"/>
      <c r="K31" s="70"/>
      <c r="L31" s="70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63"/>
      <c r="CA31" s="63"/>
      <c r="CB31" s="63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63"/>
      <c r="CY31" s="63"/>
      <c r="CZ31" s="63"/>
      <c r="DA31" s="63"/>
      <c r="DB31" s="63"/>
      <c r="DC31" s="63"/>
      <c r="DD31" s="63"/>
      <c r="DE31" s="63"/>
      <c r="DF31" s="63"/>
      <c r="DG31" s="63"/>
      <c r="DH31" s="63"/>
      <c r="DI31" s="63"/>
      <c r="DJ31" s="63"/>
      <c r="DK31" s="63"/>
      <c r="DL31" s="63"/>
      <c r="DM31" s="63"/>
      <c r="DN31" s="63"/>
      <c r="DO31" s="63"/>
      <c r="DP31" s="63"/>
      <c r="DQ31" s="63"/>
      <c r="DR31" s="63"/>
      <c r="DS31" s="63"/>
      <c r="DT31" s="63"/>
      <c r="DU31" s="63"/>
      <c r="DV31" s="63"/>
      <c r="DW31" s="63"/>
      <c r="DX31" s="63"/>
      <c r="DY31" s="63"/>
      <c r="DZ31" s="63"/>
      <c r="EA31" s="63"/>
      <c r="EB31" s="63"/>
      <c r="EC31" s="63"/>
      <c r="ED31" s="63"/>
      <c r="EE31" s="63"/>
      <c r="EF31" s="63"/>
      <c r="EG31" s="63"/>
      <c r="EH31" s="63"/>
      <c r="EI31" s="63"/>
      <c r="EJ31" s="63"/>
      <c r="EK31" s="63"/>
      <c r="EL31" s="63"/>
      <c r="EM31" s="63"/>
      <c r="EN31" s="63"/>
      <c r="EO31" s="63"/>
      <c r="EP31" s="63"/>
      <c r="EQ31" s="63"/>
      <c r="ER31" s="63"/>
      <c r="ES31" s="63"/>
      <c r="ET31" s="63"/>
      <c r="EU31" s="63"/>
      <c r="EV31" s="63"/>
      <c r="EW31" s="63"/>
      <c r="EX31" s="63"/>
      <c r="EY31" s="63"/>
      <c r="EZ31" s="63"/>
      <c r="FA31" s="63"/>
      <c r="FB31" s="63"/>
      <c r="FC31" s="63"/>
      <c r="FD31" s="63"/>
      <c r="FE31" s="63"/>
      <c r="FF31" s="63"/>
      <c r="FG31" s="63"/>
      <c r="FH31" s="63"/>
      <c r="FI31" s="63"/>
      <c r="FJ31" s="63"/>
      <c r="FK31" s="63"/>
      <c r="FL31" s="63"/>
      <c r="FM31" s="63"/>
      <c r="FN31" s="63"/>
      <c r="FO31" s="63"/>
      <c r="FP31" s="63"/>
      <c r="FQ31" s="63"/>
      <c r="FR31" s="63"/>
      <c r="FS31" s="63"/>
      <c r="FT31" s="63"/>
      <c r="FU31" s="63"/>
    </row>
    <row r="32" spans="1:185" s="35" customFormat="1" ht="15">
      <c r="A32" s="25">
        <v>1</v>
      </c>
      <c r="B32" s="218" t="s">
        <v>215</v>
      </c>
      <c r="C32" s="27" t="s">
        <v>164</v>
      </c>
      <c r="D32" s="27" t="s">
        <v>213</v>
      </c>
      <c r="E32" s="27" t="s">
        <v>214</v>
      </c>
      <c r="F32" s="28">
        <v>1</v>
      </c>
      <c r="G32" s="219">
        <v>303378427</v>
      </c>
      <c r="H32" s="30"/>
      <c r="I32" s="31">
        <v>54768.480000000003</v>
      </c>
      <c r="J32" s="32">
        <v>54768.480000000003</v>
      </c>
      <c r="K32" s="220"/>
      <c r="L32" s="221" t="s">
        <v>216</v>
      </c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CY32" s="34"/>
      <c r="CZ32" s="34"/>
      <c r="DA32" s="34"/>
      <c r="DB32" s="34"/>
      <c r="DC32" s="34"/>
      <c r="DD32" s="34"/>
      <c r="DE32" s="34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  <c r="DQ32" s="34"/>
      <c r="DR32" s="34"/>
      <c r="DS32" s="34"/>
      <c r="DT32" s="34"/>
      <c r="DU32" s="34"/>
      <c r="DV32" s="34"/>
      <c r="DW32" s="34"/>
      <c r="DX32" s="34"/>
      <c r="DY32" s="34"/>
      <c r="DZ32" s="34"/>
      <c r="EA32" s="34"/>
      <c r="EB32" s="34"/>
      <c r="EC32" s="34"/>
      <c r="ED32" s="34"/>
      <c r="EE32" s="34"/>
      <c r="EF32" s="34"/>
      <c r="EG32" s="34"/>
      <c r="EH32" s="34"/>
      <c r="EI32" s="34"/>
      <c r="EJ32" s="34"/>
      <c r="EK32" s="34"/>
      <c r="EL32" s="34"/>
      <c r="EM32" s="34"/>
      <c r="EN32" s="34"/>
      <c r="EO32" s="34"/>
      <c r="EP32" s="34"/>
      <c r="EQ32" s="34"/>
      <c r="ER32" s="34"/>
      <c r="ES32" s="34"/>
      <c r="ET32" s="34"/>
      <c r="EU32" s="34"/>
      <c r="EV32" s="34"/>
      <c r="EW32" s="34"/>
      <c r="EX32" s="34"/>
      <c r="EY32" s="34"/>
      <c r="EZ32" s="34"/>
      <c r="FA32" s="34"/>
      <c r="FB32" s="34"/>
      <c r="FC32" s="34"/>
      <c r="FD32" s="34"/>
      <c r="FE32" s="34"/>
      <c r="FF32" s="34"/>
      <c r="FG32" s="34"/>
      <c r="FH32" s="34"/>
      <c r="FI32" s="34"/>
      <c r="FJ32" s="34"/>
      <c r="FK32" s="34"/>
      <c r="FL32" s="34"/>
      <c r="FM32" s="34"/>
      <c r="FN32" s="34"/>
      <c r="FO32" s="34"/>
      <c r="FP32" s="34"/>
      <c r="FQ32" s="34"/>
      <c r="FR32" s="34"/>
      <c r="FS32" s="34"/>
      <c r="FT32" s="34"/>
      <c r="FU32" s="34"/>
      <c r="FV32" s="34"/>
      <c r="FW32" s="34"/>
      <c r="FX32" s="34"/>
      <c r="FY32" s="34"/>
      <c r="FZ32" s="34"/>
      <c r="GA32" s="34"/>
      <c r="GB32" s="34"/>
      <c r="GC32" s="34"/>
    </row>
    <row r="33" spans="1:185" s="35" customFormat="1" ht="15">
      <c r="A33" s="25">
        <v>2</v>
      </c>
      <c r="B33" s="61" t="s">
        <v>215</v>
      </c>
      <c r="C33" s="27" t="s">
        <v>164</v>
      </c>
      <c r="D33" s="27" t="s">
        <v>219</v>
      </c>
      <c r="E33" s="27" t="s">
        <v>220</v>
      </c>
      <c r="F33" s="28">
        <v>1</v>
      </c>
      <c r="G33" s="224">
        <v>303378459</v>
      </c>
      <c r="H33" s="30"/>
      <c r="I33" s="31">
        <v>12137.8</v>
      </c>
      <c r="J33" s="31">
        <v>12137.8</v>
      </c>
      <c r="K33" s="220"/>
      <c r="L33" s="221" t="s">
        <v>221</v>
      </c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4"/>
      <c r="EI33" s="34"/>
      <c r="EJ33" s="34"/>
      <c r="EK33" s="34"/>
      <c r="EL33" s="34"/>
      <c r="EM33" s="34"/>
      <c r="EN33" s="34"/>
      <c r="EO33" s="34"/>
      <c r="EP33" s="34"/>
      <c r="EQ33" s="34"/>
      <c r="ER33" s="34"/>
      <c r="ES33" s="34"/>
      <c r="ET33" s="34"/>
      <c r="EU33" s="34"/>
      <c r="EV33" s="34"/>
      <c r="EW33" s="34"/>
      <c r="EX33" s="34"/>
      <c r="EY33" s="34"/>
      <c r="EZ33" s="34"/>
      <c r="FA33" s="34"/>
      <c r="FB33" s="34"/>
      <c r="FC33" s="34"/>
      <c r="FD33" s="34"/>
      <c r="FE33" s="34"/>
      <c r="FF33" s="34"/>
      <c r="FG33" s="34"/>
      <c r="FH33" s="34"/>
      <c r="FI33" s="34"/>
      <c r="FJ33" s="34"/>
      <c r="FK33" s="34"/>
      <c r="FL33" s="34"/>
      <c r="FM33" s="34"/>
      <c r="FN33" s="34"/>
      <c r="FO33" s="34"/>
      <c r="FP33" s="34"/>
      <c r="FQ33" s="34"/>
      <c r="FR33" s="34"/>
      <c r="FS33" s="34"/>
      <c r="FT33" s="34"/>
      <c r="FU33" s="34"/>
      <c r="FV33" s="34"/>
      <c r="FW33" s="34"/>
      <c r="FX33" s="34"/>
      <c r="FY33" s="34"/>
      <c r="FZ33" s="34"/>
      <c r="GA33" s="34"/>
      <c r="GB33" s="34"/>
      <c r="GC33" s="34"/>
    </row>
    <row r="34" spans="1:185" s="35" customFormat="1" ht="15">
      <c r="A34" s="25">
        <v>3</v>
      </c>
      <c r="B34" s="61" t="s">
        <v>215</v>
      </c>
      <c r="C34" s="27" t="s">
        <v>164</v>
      </c>
      <c r="D34" s="27" t="s">
        <v>223</v>
      </c>
      <c r="E34" s="27" t="s">
        <v>224</v>
      </c>
      <c r="F34" s="28">
        <v>1</v>
      </c>
      <c r="G34" s="224">
        <v>303382530</v>
      </c>
      <c r="H34" s="30"/>
      <c r="I34" s="31">
        <v>63663.09</v>
      </c>
      <c r="J34" s="31">
        <v>63663.09</v>
      </c>
      <c r="K34" s="226"/>
      <c r="L34" s="221" t="s">
        <v>225</v>
      </c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4"/>
      <c r="EI34" s="34"/>
      <c r="EJ34" s="34"/>
      <c r="EK34" s="34"/>
      <c r="EL34" s="34"/>
      <c r="EM34" s="34"/>
      <c r="EN34" s="34"/>
      <c r="EO34" s="34"/>
      <c r="EP34" s="34"/>
      <c r="EQ34" s="34"/>
      <c r="ER34" s="34"/>
      <c r="ES34" s="34"/>
      <c r="ET34" s="34"/>
      <c r="EU34" s="34"/>
      <c r="EV34" s="34"/>
      <c r="EW34" s="34"/>
      <c r="EX34" s="34"/>
      <c r="EY34" s="34"/>
      <c r="EZ34" s="34"/>
      <c r="FA34" s="34"/>
      <c r="FB34" s="34"/>
      <c r="FC34" s="34"/>
      <c r="FD34" s="34"/>
      <c r="FE34" s="34"/>
      <c r="FF34" s="34"/>
      <c r="FG34" s="34"/>
      <c r="FH34" s="34"/>
      <c r="FI34" s="34"/>
      <c r="FJ34" s="34"/>
      <c r="FK34" s="34"/>
      <c r="FL34" s="34"/>
      <c r="FM34" s="34"/>
      <c r="FN34" s="34"/>
      <c r="FO34" s="34"/>
      <c r="FP34" s="34"/>
      <c r="FQ34" s="34"/>
      <c r="FR34" s="34"/>
      <c r="FS34" s="34"/>
      <c r="FT34" s="34"/>
      <c r="FU34" s="34"/>
      <c r="FV34" s="34"/>
      <c r="FW34" s="34"/>
      <c r="FX34" s="34"/>
      <c r="FY34" s="34"/>
      <c r="FZ34" s="34"/>
      <c r="GA34" s="34"/>
      <c r="GB34" s="34"/>
      <c r="GC34" s="34"/>
    </row>
    <row r="35" spans="1:185" s="34" customFormat="1" ht="15">
      <c r="A35" s="25">
        <v>4</v>
      </c>
      <c r="B35" s="61" t="s">
        <v>215</v>
      </c>
      <c r="C35" s="27" t="s">
        <v>164</v>
      </c>
      <c r="D35" s="52" t="s">
        <v>227</v>
      </c>
      <c r="E35" s="27" t="s">
        <v>228</v>
      </c>
      <c r="F35" s="28">
        <v>1</v>
      </c>
      <c r="G35" s="224">
        <v>303385011</v>
      </c>
      <c r="H35" s="54"/>
      <c r="I35" s="55">
        <v>19730.2</v>
      </c>
      <c r="J35" s="55">
        <v>19730.2</v>
      </c>
      <c r="K35" s="227"/>
      <c r="L35" s="160" t="s">
        <v>229</v>
      </c>
    </row>
    <row r="36" spans="1:185" s="34" customFormat="1" ht="15.75" thickBot="1">
      <c r="A36" s="25"/>
      <c r="B36" s="26"/>
      <c r="C36" s="38" t="s">
        <v>231</v>
      </c>
      <c r="D36" s="52"/>
      <c r="E36" s="27"/>
      <c r="F36" s="28"/>
      <c r="G36" s="231"/>
      <c r="H36" s="54"/>
      <c r="I36" s="55"/>
      <c r="J36" s="44">
        <f>SUM(J32:J35)</f>
        <v>150299.57</v>
      </c>
      <c r="K36" s="227"/>
      <c r="L36" s="160"/>
    </row>
    <row r="37" spans="1:185" s="34" customFormat="1" ht="15.75" thickTop="1">
      <c r="A37" s="25"/>
      <c r="B37" s="26"/>
      <c r="C37" s="230"/>
      <c r="D37" s="52"/>
      <c r="E37" s="27"/>
      <c r="F37" s="28"/>
      <c r="G37" s="231"/>
      <c r="H37" s="54"/>
      <c r="I37" s="55"/>
      <c r="J37" s="193"/>
      <c r="K37" s="227"/>
      <c r="L37" s="160"/>
    </row>
    <row r="38" spans="1:185" s="34" customFormat="1" ht="15.75" thickBot="1">
      <c r="A38" s="25"/>
      <c r="B38" s="26"/>
      <c r="C38" s="38" t="s">
        <v>232</v>
      </c>
      <c r="D38" s="52"/>
      <c r="E38" s="27"/>
      <c r="F38" s="28"/>
      <c r="G38" s="231"/>
      <c r="H38" s="54"/>
      <c r="I38" s="55"/>
      <c r="J38" s="44">
        <v>0</v>
      </c>
      <c r="K38" s="227"/>
      <c r="L38" s="160"/>
    </row>
    <row r="39" spans="1:185" s="34" customFormat="1" ht="15.75" thickTop="1">
      <c r="A39" s="25"/>
      <c r="B39" s="26"/>
      <c r="C39" s="230"/>
      <c r="D39" s="52"/>
      <c r="E39" s="27"/>
      <c r="F39" s="28"/>
      <c r="G39" s="231"/>
      <c r="H39" s="54"/>
      <c r="I39" s="55"/>
      <c r="J39" s="193"/>
      <c r="K39" s="227"/>
      <c r="L39" s="160"/>
    </row>
    <row r="40" spans="1:185" s="34" customFormat="1" ht="15">
      <c r="A40" s="25"/>
      <c r="B40" s="26"/>
      <c r="C40" s="230"/>
      <c r="D40" s="52"/>
      <c r="E40" s="27"/>
      <c r="F40" s="28"/>
      <c r="G40" s="231"/>
      <c r="H40" s="54"/>
      <c r="I40" s="55"/>
      <c r="J40" s="193"/>
      <c r="K40" s="227"/>
      <c r="L40" s="160"/>
    </row>
    <row r="41" spans="1:185" s="34" customFormat="1" ht="15">
      <c r="A41" s="25"/>
      <c r="B41" s="26"/>
      <c r="C41" s="230"/>
      <c r="D41" s="52"/>
      <c r="E41" s="27"/>
      <c r="F41" s="28"/>
      <c r="G41" s="231"/>
      <c r="H41" s="54"/>
      <c r="I41" s="55"/>
      <c r="J41" s="193"/>
      <c r="K41" s="227"/>
      <c r="L41" s="160"/>
    </row>
    <row r="42" spans="1:185" s="34" customFormat="1" ht="15">
      <c r="A42" s="25"/>
      <c r="B42" s="26"/>
      <c r="C42" s="230"/>
      <c r="D42" s="52"/>
      <c r="E42" s="27"/>
      <c r="F42" s="28"/>
      <c r="G42" s="231"/>
      <c r="H42" s="54"/>
      <c r="I42" s="55"/>
      <c r="J42" s="193"/>
      <c r="K42" s="227"/>
      <c r="L42" s="160"/>
    </row>
    <row r="43" spans="1:185" ht="13.5" thickBot="1">
      <c r="A43" s="69"/>
      <c r="B43" s="79"/>
      <c r="C43" s="79"/>
      <c r="D43" s="80" t="s">
        <v>56</v>
      </c>
      <c r="E43" s="81"/>
      <c r="F43" s="82"/>
      <c r="G43" s="82"/>
      <c r="H43" s="83"/>
      <c r="I43" s="82"/>
      <c r="J43" s="84">
        <f>J38+J36+J30+J26+J23+J20+J9+J6</f>
        <v>1301705.6473651696</v>
      </c>
      <c r="K43" s="82"/>
      <c r="L43" s="82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63"/>
      <c r="BB43" s="63"/>
      <c r="BC43" s="63"/>
      <c r="BD43" s="63"/>
      <c r="BE43" s="63"/>
      <c r="BF43" s="63"/>
      <c r="BG43" s="63"/>
      <c r="BH43" s="63"/>
      <c r="BI43" s="63"/>
      <c r="BJ43" s="63"/>
      <c r="BK43" s="63"/>
      <c r="BL43" s="63"/>
      <c r="BM43" s="63"/>
      <c r="BN43" s="63"/>
      <c r="BO43" s="63"/>
      <c r="BP43" s="63"/>
      <c r="BQ43" s="63"/>
      <c r="BR43" s="63"/>
      <c r="BS43" s="63"/>
      <c r="BT43" s="63"/>
      <c r="BU43" s="63"/>
      <c r="BV43" s="63"/>
      <c r="BW43" s="63"/>
      <c r="BX43" s="63"/>
      <c r="BY43" s="63"/>
      <c r="BZ43" s="63"/>
      <c r="CA43" s="63"/>
      <c r="CB43" s="63"/>
      <c r="CC43" s="63"/>
      <c r="CD43" s="63"/>
      <c r="CE43" s="63"/>
      <c r="CF43" s="63"/>
      <c r="CG43" s="63"/>
      <c r="CH43" s="63"/>
      <c r="CI43" s="63"/>
      <c r="CJ43" s="63"/>
      <c r="CK43" s="63"/>
      <c r="CL43" s="63"/>
      <c r="CM43" s="63"/>
      <c r="CN43" s="63"/>
      <c r="CO43" s="63"/>
      <c r="CP43" s="63"/>
      <c r="CQ43" s="63"/>
      <c r="CR43" s="63"/>
      <c r="CS43" s="63"/>
      <c r="CT43" s="63"/>
      <c r="CU43" s="63"/>
      <c r="CV43" s="63"/>
      <c r="CW43" s="63"/>
      <c r="CX43" s="63"/>
      <c r="CY43" s="63"/>
      <c r="CZ43" s="63"/>
      <c r="DA43" s="63"/>
      <c r="DB43" s="63"/>
      <c r="DC43" s="63"/>
      <c r="DD43" s="63"/>
      <c r="DE43" s="63"/>
      <c r="DF43" s="63"/>
      <c r="DG43" s="63"/>
      <c r="DH43" s="63"/>
      <c r="DI43" s="63"/>
      <c r="DJ43" s="63"/>
      <c r="DK43" s="63"/>
      <c r="DL43" s="63"/>
      <c r="DM43" s="63"/>
      <c r="DN43" s="63"/>
      <c r="DO43" s="63"/>
      <c r="DP43" s="63"/>
      <c r="DQ43" s="63"/>
      <c r="DR43" s="63"/>
      <c r="DS43" s="63"/>
      <c r="DT43" s="63"/>
      <c r="DU43" s="63"/>
      <c r="DV43" s="63"/>
      <c r="DW43" s="63"/>
      <c r="DX43" s="63"/>
      <c r="DY43" s="63"/>
      <c r="DZ43" s="63"/>
      <c r="EA43" s="63"/>
      <c r="EB43" s="63"/>
      <c r="EC43" s="63"/>
      <c r="ED43" s="63"/>
      <c r="EE43" s="63"/>
      <c r="EF43" s="63"/>
      <c r="EG43" s="63"/>
      <c r="EH43" s="63"/>
      <c r="EI43" s="63"/>
      <c r="EJ43" s="63"/>
      <c r="EK43" s="63"/>
      <c r="EL43" s="63"/>
      <c r="EM43" s="63"/>
      <c r="EN43" s="63"/>
      <c r="EO43" s="63"/>
      <c r="EP43" s="63"/>
      <c r="EQ43" s="63"/>
      <c r="ER43" s="63"/>
      <c r="ES43" s="63"/>
      <c r="ET43" s="63"/>
      <c r="EU43" s="63"/>
      <c r="EV43" s="63"/>
      <c r="EW43" s="63"/>
      <c r="EX43" s="63"/>
      <c r="EY43" s="63"/>
      <c r="EZ43" s="63"/>
      <c r="FA43" s="63"/>
      <c r="FB43" s="63"/>
      <c r="FC43" s="63"/>
      <c r="FD43" s="63"/>
      <c r="FE43" s="63"/>
      <c r="FF43" s="63"/>
      <c r="FG43" s="63"/>
      <c r="FH43" s="63"/>
      <c r="FI43" s="63"/>
      <c r="FJ43" s="63"/>
      <c r="FK43" s="63"/>
      <c r="FL43" s="63"/>
      <c r="FM43" s="63"/>
      <c r="FN43" s="63"/>
      <c r="FO43" s="63"/>
      <c r="FP43" s="63"/>
      <c r="FQ43" s="63"/>
      <c r="FR43" s="63"/>
      <c r="FS43" s="63"/>
      <c r="FT43" s="63"/>
      <c r="FU43" s="63"/>
    </row>
    <row r="44" spans="1:185" ht="13.5" thickTop="1">
      <c r="A44" s="74"/>
      <c r="B44" s="79"/>
      <c r="C44" s="82"/>
      <c r="D44" s="82"/>
      <c r="E44" s="82"/>
      <c r="F44" s="79"/>
      <c r="G44" s="82"/>
      <c r="H44" s="83"/>
      <c r="I44" s="82"/>
      <c r="J44" s="85"/>
      <c r="K44" s="82"/>
      <c r="L44" s="82"/>
      <c r="M44" s="63"/>
      <c r="N44" s="63"/>
      <c r="O44" s="63"/>
    </row>
    <row r="45" spans="1:185">
      <c r="A45" s="74"/>
      <c r="B45" s="79"/>
      <c r="C45" s="82"/>
      <c r="D45" s="82"/>
      <c r="E45" s="82"/>
      <c r="F45" s="79"/>
      <c r="G45" s="82"/>
      <c r="H45" s="83"/>
      <c r="I45" s="82"/>
      <c r="J45" s="82"/>
      <c r="K45" s="82"/>
      <c r="L45" s="82"/>
      <c r="M45" s="63"/>
      <c r="N45" s="63"/>
      <c r="O45" s="63"/>
    </row>
    <row r="46" spans="1:185">
      <c r="A46" s="69"/>
      <c r="B46" s="79"/>
      <c r="C46" s="82"/>
      <c r="D46" s="82"/>
      <c r="E46" s="82"/>
      <c r="F46" s="79"/>
      <c r="G46" s="82"/>
      <c r="H46" s="83"/>
      <c r="I46" s="82"/>
      <c r="J46" s="82"/>
      <c r="K46" s="82"/>
      <c r="L46" s="82"/>
      <c r="M46" s="63"/>
      <c r="N46" s="63"/>
      <c r="O46" s="63"/>
    </row>
    <row r="47" spans="1:185">
      <c r="A47" s="74"/>
      <c r="B47" s="86"/>
      <c r="C47" s="87"/>
      <c r="D47" s="87"/>
      <c r="E47" s="87"/>
      <c r="F47" s="86"/>
      <c r="G47" s="87"/>
      <c r="H47" s="88"/>
      <c r="I47" s="87"/>
      <c r="J47" s="87"/>
      <c r="K47" s="87"/>
      <c r="L47" s="87"/>
      <c r="M47" s="63"/>
      <c r="N47" s="63"/>
      <c r="O47" s="63"/>
    </row>
    <row r="48" spans="1:185">
      <c r="C48" s="89"/>
      <c r="D48" s="89"/>
    </row>
    <row r="49" spans="1:12">
      <c r="D49" s="89"/>
    </row>
    <row r="50" spans="1:12">
      <c r="D50" s="89"/>
    </row>
    <row r="52" spans="1:12" hidden="1">
      <c r="A52" s="90">
        <v>4</v>
      </c>
      <c r="B52" s="82"/>
      <c r="C52" s="91" t="s">
        <v>57</v>
      </c>
      <c r="D52" s="91" t="s">
        <v>57</v>
      </c>
      <c r="E52" s="91" t="s">
        <v>58</v>
      </c>
      <c r="F52" s="91"/>
      <c r="G52" s="91">
        <v>301781013</v>
      </c>
      <c r="H52" s="92">
        <v>1450000</v>
      </c>
      <c r="I52" s="91">
        <v>509355</v>
      </c>
      <c r="J52" s="91">
        <v>1347</v>
      </c>
      <c r="K52" s="91"/>
      <c r="L52" s="91"/>
    </row>
    <row r="53" spans="1:12" hidden="1">
      <c r="A53" s="93">
        <v>5</v>
      </c>
      <c r="B53" s="82"/>
      <c r="C53" s="91" t="s">
        <v>57</v>
      </c>
      <c r="D53" s="91" t="s">
        <v>57</v>
      </c>
      <c r="E53" s="91" t="s">
        <v>58</v>
      </c>
      <c r="F53" s="91"/>
      <c r="G53" s="91">
        <v>301781010</v>
      </c>
      <c r="H53" s="92">
        <v>1450000</v>
      </c>
      <c r="I53" s="91">
        <v>508530</v>
      </c>
      <c r="J53" s="91">
        <v>1348</v>
      </c>
      <c r="K53" s="91"/>
      <c r="L53" s="91"/>
    </row>
    <row r="54" spans="1:12" hidden="1">
      <c r="A54" s="94">
        <v>6</v>
      </c>
      <c r="B54" s="82"/>
      <c r="C54" s="91" t="s">
        <v>57</v>
      </c>
      <c r="D54" s="91" t="s">
        <v>57</v>
      </c>
      <c r="E54" s="91" t="s">
        <v>58</v>
      </c>
      <c r="F54" s="91"/>
      <c r="G54" s="91">
        <v>301781979</v>
      </c>
      <c r="H54" s="92">
        <v>1450000</v>
      </c>
      <c r="I54" s="91">
        <v>509414</v>
      </c>
      <c r="J54" s="91">
        <v>1419</v>
      </c>
      <c r="K54" s="91"/>
      <c r="L54" s="91"/>
    </row>
    <row r="55" spans="1:12" ht="12.75" hidden="1" customHeight="1">
      <c r="A55" s="90">
        <v>7</v>
      </c>
      <c r="B55" s="332" t="s">
        <v>59</v>
      </c>
      <c r="C55" s="95" t="s">
        <v>57</v>
      </c>
      <c r="D55" s="95" t="s">
        <v>57</v>
      </c>
      <c r="E55" s="95" t="s">
        <v>58</v>
      </c>
      <c r="F55" s="95"/>
      <c r="G55" s="95">
        <v>301781982</v>
      </c>
      <c r="H55" s="96">
        <v>1450000</v>
      </c>
      <c r="I55" s="95">
        <v>509408</v>
      </c>
      <c r="J55" s="95">
        <v>172</v>
      </c>
      <c r="K55" s="95"/>
      <c r="L55" s="95"/>
    </row>
    <row r="56" spans="1:12" ht="12.75" hidden="1" customHeight="1">
      <c r="A56" s="93">
        <v>8</v>
      </c>
      <c r="B56" s="332"/>
      <c r="C56" s="95" t="s">
        <v>57</v>
      </c>
      <c r="D56" s="95" t="s">
        <v>57</v>
      </c>
      <c r="E56" s="95" t="s">
        <v>58</v>
      </c>
      <c r="F56" s="95"/>
      <c r="G56" s="95">
        <v>301781980</v>
      </c>
      <c r="H56" s="96">
        <v>1450000</v>
      </c>
      <c r="I56" s="95">
        <v>509400</v>
      </c>
      <c r="J56" s="95">
        <v>1370</v>
      </c>
      <c r="K56" s="95"/>
      <c r="L56" s="95"/>
    </row>
    <row r="57" spans="1:12" hidden="1">
      <c r="A57" s="94">
        <v>9</v>
      </c>
      <c r="B57" s="82"/>
      <c r="C57" s="91" t="s">
        <v>60</v>
      </c>
      <c r="D57" s="91" t="s">
        <v>60</v>
      </c>
      <c r="E57" s="91" t="s">
        <v>61</v>
      </c>
      <c r="F57" s="91"/>
      <c r="G57" s="91">
        <v>301786081</v>
      </c>
      <c r="H57" s="92">
        <v>58722</v>
      </c>
      <c r="I57" s="91">
        <v>500725</v>
      </c>
      <c r="J57" s="91" t="s">
        <v>62</v>
      </c>
      <c r="K57" s="91"/>
      <c r="L57" s="91"/>
    </row>
    <row r="58" spans="1:12" hidden="1">
      <c r="A58" s="90">
        <v>10</v>
      </c>
      <c r="B58" s="82"/>
      <c r="C58" s="80" t="s">
        <v>63</v>
      </c>
      <c r="D58" s="80" t="s">
        <v>63</v>
      </c>
      <c r="E58" s="81" t="s">
        <v>64</v>
      </c>
      <c r="F58" s="81"/>
      <c r="G58" s="80">
        <v>301794226</v>
      </c>
      <c r="H58" s="97">
        <v>67812.490000000005</v>
      </c>
      <c r="I58" s="80">
        <v>514955</v>
      </c>
      <c r="J58" s="98" t="s">
        <v>65</v>
      </c>
      <c r="K58" s="98"/>
      <c r="L58" s="98"/>
    </row>
    <row r="59" spans="1:12" hidden="1">
      <c r="A59" s="93">
        <v>11</v>
      </c>
      <c r="B59" s="82"/>
      <c r="C59" s="70" t="s">
        <v>66</v>
      </c>
      <c r="D59" s="70" t="s">
        <v>66</v>
      </c>
      <c r="E59" s="91" t="s">
        <v>61</v>
      </c>
      <c r="F59" s="91"/>
      <c r="G59">
        <v>301791097</v>
      </c>
      <c r="H59" s="99">
        <v>431303.3</v>
      </c>
      <c r="I59" s="70">
        <v>498904</v>
      </c>
      <c r="J59" s="70" t="s">
        <v>67</v>
      </c>
      <c r="K59" s="70"/>
      <c r="L59" s="70"/>
    </row>
    <row r="60" spans="1:12" hidden="1">
      <c r="A60" s="94">
        <v>12</v>
      </c>
      <c r="B60" s="82"/>
      <c r="C60" s="70" t="s">
        <v>68</v>
      </c>
      <c r="D60" s="70" t="s">
        <v>68</v>
      </c>
      <c r="E60" s="70" t="s">
        <v>58</v>
      </c>
      <c r="F60" s="70"/>
      <c r="G60" s="70">
        <v>301793204</v>
      </c>
      <c r="H60" s="70">
        <v>1765000</v>
      </c>
      <c r="I60" s="70">
        <v>514574</v>
      </c>
      <c r="J60" s="70">
        <v>325</v>
      </c>
      <c r="K60" s="70"/>
      <c r="L60" s="70"/>
    </row>
    <row r="61" spans="1:12" hidden="1">
      <c r="A61" s="93">
        <v>14</v>
      </c>
      <c r="B61" s="82"/>
      <c r="C61" s="70" t="s">
        <v>69</v>
      </c>
      <c r="D61" s="70" t="s">
        <v>69</v>
      </c>
      <c r="E61" s="70" t="s">
        <v>70</v>
      </c>
      <c r="F61" s="70"/>
      <c r="G61" s="70">
        <v>301793347</v>
      </c>
      <c r="H61" s="70">
        <v>1370000</v>
      </c>
      <c r="I61" s="70">
        <v>514598</v>
      </c>
      <c r="J61" s="70">
        <v>23714</v>
      </c>
      <c r="K61" s="70"/>
      <c r="L61" s="70"/>
    </row>
  </sheetData>
  <mergeCells count="1">
    <mergeCell ref="B55:B56"/>
  </mergeCells>
  <pageMargins left="0.31496062992125984" right="0.18" top="0.98425196850393704" bottom="0.98425196850393704" header="0.51181102362204722" footer="0.51181102362204722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W43"/>
  <sheetViews>
    <sheetView topLeftCell="A15" zoomScale="82" zoomScaleNormal="82" workbookViewId="0">
      <selection activeCell="I45" sqref="I45"/>
    </sheetView>
  </sheetViews>
  <sheetFormatPr defaultRowHeight="12.75"/>
  <cols>
    <col min="1" max="1" width="4.85546875" customWidth="1"/>
    <col min="2" max="2" width="11.5703125" bestFit="1" customWidth="1"/>
    <col min="3" max="3" width="26.140625" customWidth="1"/>
    <col min="4" max="4" width="37.7109375" customWidth="1"/>
    <col min="5" max="5" width="13.42578125" customWidth="1"/>
    <col min="6" max="6" width="6.7109375" customWidth="1"/>
    <col min="7" max="7" width="12.7109375" customWidth="1"/>
    <col min="8" max="8" width="13.140625" customWidth="1"/>
    <col min="9" max="9" width="11.42578125" customWidth="1"/>
    <col min="10" max="10" width="13.7109375" customWidth="1"/>
    <col min="11" max="11" width="10.140625" hidden="1" customWidth="1"/>
    <col min="12" max="12" width="10.7109375" hidden="1" customWidth="1"/>
  </cols>
  <sheetData>
    <row r="1" spans="1:171" s="3" customFormat="1" ht="30" customHeight="1">
      <c r="A1" s="100" t="s">
        <v>71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</row>
    <row r="2" spans="1:171" s="3" customFormat="1" ht="23.25" customHeight="1">
      <c r="A2" s="4" t="s">
        <v>1</v>
      </c>
      <c r="D2" s="5">
        <v>30.18</v>
      </c>
    </row>
    <row r="3" spans="1:171" s="3" customFormat="1" ht="23.25" customHeight="1" thickBot="1">
      <c r="A3" s="4"/>
      <c r="D3" s="5"/>
    </row>
    <row r="4" spans="1:171" s="64" customFormat="1" ht="39" thickBot="1">
      <c r="A4" s="101" t="s">
        <v>5</v>
      </c>
      <c r="B4" s="102" t="s">
        <v>6</v>
      </c>
      <c r="C4" s="103" t="s">
        <v>7</v>
      </c>
      <c r="D4" s="103" t="s">
        <v>8</v>
      </c>
      <c r="E4" s="104" t="s">
        <v>9</v>
      </c>
      <c r="F4" s="104" t="s">
        <v>10</v>
      </c>
      <c r="G4" s="105" t="s">
        <v>11</v>
      </c>
      <c r="H4" s="106" t="s">
        <v>12</v>
      </c>
      <c r="I4" s="107" t="s">
        <v>13</v>
      </c>
      <c r="J4" s="108" t="s">
        <v>2</v>
      </c>
      <c r="K4" s="109"/>
      <c r="L4" s="32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  <c r="DI4" s="63"/>
      <c r="DJ4" s="63"/>
      <c r="DK4" s="63"/>
      <c r="DL4" s="63"/>
      <c r="DM4" s="63"/>
      <c r="DN4" s="63"/>
      <c r="DO4" s="63"/>
      <c r="DP4" s="63"/>
      <c r="DQ4" s="63"/>
      <c r="DR4" s="63"/>
      <c r="DS4" s="63"/>
      <c r="DT4" s="63"/>
      <c r="DU4" s="63"/>
      <c r="DV4" s="63"/>
      <c r="DW4" s="63"/>
      <c r="DX4" s="63"/>
      <c r="DY4" s="63"/>
      <c r="DZ4" s="63"/>
      <c r="EA4" s="63"/>
      <c r="EB4" s="63"/>
      <c r="EC4" s="63"/>
      <c r="ED4" s="63"/>
      <c r="EE4" s="63"/>
      <c r="EF4" s="63"/>
      <c r="EG4" s="63"/>
      <c r="EH4" s="63"/>
      <c r="EI4" s="63"/>
      <c r="EJ4" s="63"/>
      <c r="EK4" s="63"/>
      <c r="EL4" s="63"/>
      <c r="EM4" s="63"/>
      <c r="EN4" s="63"/>
      <c r="EO4" s="63"/>
      <c r="EP4" s="63"/>
      <c r="EQ4" s="63"/>
      <c r="ER4" s="63"/>
      <c r="ES4" s="63"/>
      <c r="ET4" s="63"/>
      <c r="EU4" s="63"/>
      <c r="EV4" s="63"/>
      <c r="EW4" s="63"/>
      <c r="EX4" s="63"/>
      <c r="EY4" s="63"/>
      <c r="EZ4" s="63"/>
      <c r="FA4" s="63"/>
      <c r="FB4" s="63"/>
      <c r="FC4" s="63"/>
      <c r="FD4" s="63"/>
      <c r="FE4" s="63"/>
      <c r="FF4" s="63"/>
      <c r="FG4" s="63"/>
      <c r="FH4" s="63"/>
      <c r="FI4" s="63"/>
      <c r="FJ4" s="63"/>
      <c r="FK4" s="63"/>
      <c r="FL4" s="63"/>
      <c r="FM4" s="63"/>
      <c r="FN4" s="63"/>
      <c r="FO4" s="63"/>
    </row>
    <row r="5" spans="1:171" s="3" customFormat="1" ht="13.5" customHeight="1">
      <c r="A5" s="110">
        <v>1</v>
      </c>
      <c r="B5" s="111" t="s">
        <v>17</v>
      </c>
      <c r="C5" s="112" t="s">
        <v>72</v>
      </c>
      <c r="D5" s="112" t="s">
        <v>72</v>
      </c>
      <c r="E5" s="112" t="s">
        <v>23</v>
      </c>
      <c r="F5" s="113">
        <v>1</v>
      </c>
      <c r="G5" s="113">
        <v>303401982</v>
      </c>
      <c r="H5" s="114">
        <v>1794392.52</v>
      </c>
      <c r="I5" s="115"/>
      <c r="J5" s="116">
        <v>59456.345924453279</v>
      </c>
      <c r="K5" s="117"/>
      <c r="L5" s="117"/>
    </row>
    <row r="6" spans="1:171" s="35" customFormat="1">
      <c r="A6" s="68">
        <v>2</v>
      </c>
      <c r="B6" s="26" t="s">
        <v>17</v>
      </c>
      <c r="C6" s="27" t="s">
        <v>73</v>
      </c>
      <c r="D6" s="27" t="s">
        <v>74</v>
      </c>
      <c r="E6" s="27" t="s">
        <v>75</v>
      </c>
      <c r="F6" s="28">
        <v>1</v>
      </c>
      <c r="G6" s="62">
        <v>303424192</v>
      </c>
      <c r="H6" s="66"/>
      <c r="I6" s="31">
        <v>162000</v>
      </c>
      <c r="J6" s="66">
        <v>162000</v>
      </c>
      <c r="K6" s="32"/>
      <c r="L6" s="32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</row>
    <row r="7" spans="1:171" s="35" customFormat="1" ht="38.25">
      <c r="A7" s="68">
        <v>3</v>
      </c>
      <c r="B7" s="26" t="s">
        <v>17</v>
      </c>
      <c r="C7" s="118" t="s">
        <v>46</v>
      </c>
      <c r="D7" s="27" t="s">
        <v>76</v>
      </c>
      <c r="E7" s="61" t="s">
        <v>77</v>
      </c>
      <c r="F7" s="28">
        <v>1</v>
      </c>
      <c r="G7" s="62">
        <v>303406632</v>
      </c>
      <c r="H7" s="66"/>
      <c r="I7" s="31">
        <v>10015.66</v>
      </c>
      <c r="J7" s="119">
        <v>10015.66</v>
      </c>
      <c r="K7" s="32"/>
      <c r="L7" s="3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</row>
    <row r="8" spans="1:171" s="34" customFormat="1" ht="13.5" thickBot="1">
      <c r="A8" s="68"/>
      <c r="B8" s="26"/>
      <c r="C8" s="38" t="s">
        <v>20</v>
      </c>
      <c r="D8" s="27"/>
      <c r="E8" s="61"/>
      <c r="F8" s="28"/>
      <c r="G8" s="28"/>
      <c r="H8" s="66"/>
      <c r="I8" s="31"/>
      <c r="J8" s="120">
        <v>231472.00592445329</v>
      </c>
      <c r="K8" s="32"/>
      <c r="L8" s="32"/>
    </row>
    <row r="9" spans="1:171" s="33" customFormat="1" ht="26.25" thickTop="1">
      <c r="A9" s="68">
        <v>4</v>
      </c>
      <c r="B9" s="26" t="s">
        <v>21</v>
      </c>
      <c r="C9" s="27" t="s">
        <v>78</v>
      </c>
      <c r="D9" s="27" t="s">
        <v>78</v>
      </c>
      <c r="E9" s="27" t="s">
        <v>23</v>
      </c>
      <c r="F9" s="28">
        <v>1</v>
      </c>
      <c r="G9" s="28">
        <v>303403938</v>
      </c>
      <c r="H9" s="30">
        <v>1970000</v>
      </c>
      <c r="I9" s="31"/>
      <c r="J9" s="121">
        <v>65275.01656726309</v>
      </c>
      <c r="K9" s="32"/>
      <c r="L9" s="32"/>
    </row>
    <row r="10" spans="1:171" s="33" customFormat="1" ht="25.5">
      <c r="A10" s="68"/>
      <c r="B10" s="26"/>
      <c r="C10" s="27" t="s">
        <v>78</v>
      </c>
      <c r="D10" s="27" t="s">
        <v>78</v>
      </c>
      <c r="E10" s="27" t="s">
        <v>23</v>
      </c>
      <c r="F10" s="28">
        <v>1</v>
      </c>
      <c r="G10" s="29">
        <v>303480744</v>
      </c>
      <c r="H10" s="30">
        <v>178211</v>
      </c>
      <c r="I10" s="31"/>
      <c r="J10" s="121">
        <v>5904.9370444002652</v>
      </c>
      <c r="K10" s="32"/>
      <c r="L10" s="32"/>
    </row>
    <row r="11" spans="1:171" s="33" customFormat="1" ht="13.5" thickBot="1">
      <c r="A11" s="68"/>
      <c r="B11" s="26"/>
      <c r="C11" s="38" t="s">
        <v>26</v>
      </c>
      <c r="D11" s="27"/>
      <c r="E11" s="27"/>
      <c r="F11" s="28"/>
      <c r="G11" s="28"/>
      <c r="H11" s="30"/>
      <c r="I11" s="31"/>
      <c r="J11" s="122">
        <v>71179.953611663354</v>
      </c>
      <c r="K11" s="32"/>
      <c r="L11" s="32"/>
    </row>
    <row r="12" spans="1:171" ht="13.5" customHeight="1" thickTop="1">
      <c r="A12" s="68">
        <v>5</v>
      </c>
      <c r="B12" s="123" t="s">
        <v>45</v>
      </c>
      <c r="C12" s="124" t="s">
        <v>46</v>
      </c>
      <c r="D12" s="65" t="s">
        <v>79</v>
      </c>
      <c r="E12" s="125" t="s">
        <v>80</v>
      </c>
      <c r="F12" s="126">
        <v>1</v>
      </c>
      <c r="G12" s="126"/>
      <c r="H12" s="127">
        <v>3078121.66</v>
      </c>
      <c r="I12" s="128"/>
      <c r="J12" s="129">
        <v>101992.10271703116</v>
      </c>
      <c r="K12" s="32"/>
      <c r="L12" s="32"/>
    </row>
    <row r="13" spans="1:171" ht="13.5" customHeight="1" thickBot="1">
      <c r="A13" s="68"/>
      <c r="B13" s="123"/>
      <c r="C13" s="38" t="s">
        <v>51</v>
      </c>
      <c r="D13" s="65"/>
      <c r="E13" s="125"/>
      <c r="F13" s="126"/>
      <c r="G13" s="126"/>
      <c r="H13" s="127"/>
      <c r="I13" s="128"/>
      <c r="J13" s="130">
        <v>101992.10271703116</v>
      </c>
      <c r="K13" s="32"/>
      <c r="L13" s="32"/>
    </row>
    <row r="14" spans="1:171" ht="25.5" customHeight="1" thickTop="1">
      <c r="A14" s="68">
        <v>6</v>
      </c>
      <c r="B14" s="26" t="s">
        <v>41</v>
      </c>
      <c r="C14" s="27" t="s">
        <v>81</v>
      </c>
      <c r="D14" s="27" t="s">
        <v>81</v>
      </c>
      <c r="E14" s="27"/>
      <c r="F14" s="28">
        <v>1</v>
      </c>
      <c r="G14" s="28">
        <v>303425668</v>
      </c>
      <c r="H14" s="30">
        <v>2830000</v>
      </c>
      <c r="I14" s="31"/>
      <c r="J14" s="32">
        <v>93770.709078860178</v>
      </c>
      <c r="K14" s="32"/>
      <c r="L14" s="32"/>
    </row>
    <row r="15" spans="1:171" s="64" customFormat="1" ht="25.5">
      <c r="A15" s="68">
        <v>7</v>
      </c>
      <c r="B15" s="123" t="s">
        <v>41</v>
      </c>
      <c r="C15" s="131" t="s">
        <v>82</v>
      </c>
      <c r="D15" s="65" t="s">
        <v>82</v>
      </c>
      <c r="E15" s="65">
        <v>1260</v>
      </c>
      <c r="F15" s="126">
        <v>1</v>
      </c>
      <c r="G15" s="132"/>
      <c r="H15" s="127">
        <v>1200000</v>
      </c>
      <c r="I15" s="128"/>
      <c r="J15" s="127">
        <v>39761.431411530815</v>
      </c>
      <c r="K15" s="133" t="s">
        <v>3</v>
      </c>
      <c r="L15" s="134" t="s">
        <v>4</v>
      </c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  <c r="CO15" s="63"/>
      <c r="CP15" s="63"/>
      <c r="CQ15" s="63"/>
      <c r="CR15" s="63"/>
      <c r="CS15" s="63"/>
      <c r="CT15" s="63"/>
      <c r="CU15" s="63"/>
      <c r="CV15" s="63"/>
      <c r="CW15" s="63"/>
      <c r="CX15" s="63"/>
      <c r="CY15" s="63"/>
      <c r="CZ15" s="63"/>
      <c r="DA15" s="63"/>
      <c r="DB15" s="63"/>
      <c r="DC15" s="63"/>
      <c r="DD15" s="63"/>
      <c r="DE15" s="63"/>
      <c r="DF15" s="63"/>
      <c r="DG15" s="63"/>
      <c r="DH15" s="63"/>
      <c r="DI15" s="63"/>
      <c r="DJ15" s="63"/>
      <c r="DK15" s="63"/>
      <c r="DL15" s="63"/>
      <c r="DM15" s="63"/>
      <c r="DN15" s="63"/>
      <c r="DO15" s="63"/>
      <c r="DP15" s="63"/>
      <c r="DQ15" s="63"/>
      <c r="DR15" s="63"/>
      <c r="DS15" s="63"/>
      <c r="DT15" s="63"/>
      <c r="DU15" s="63"/>
      <c r="DV15" s="63"/>
      <c r="DW15" s="63"/>
      <c r="DX15" s="63"/>
      <c r="DY15" s="63"/>
      <c r="DZ15" s="63"/>
      <c r="EA15" s="63"/>
      <c r="EB15" s="63"/>
      <c r="EC15" s="63"/>
      <c r="ED15" s="63"/>
      <c r="EE15" s="63"/>
      <c r="EF15" s="63"/>
      <c r="EG15" s="63"/>
      <c r="EH15" s="63"/>
      <c r="EI15" s="63"/>
      <c r="EJ15" s="63"/>
      <c r="EK15" s="63"/>
      <c r="EL15" s="63"/>
      <c r="EM15" s="63"/>
      <c r="EN15" s="63"/>
      <c r="EO15" s="63"/>
      <c r="EP15" s="63"/>
      <c r="EQ15" s="63"/>
      <c r="ER15" s="63"/>
      <c r="ES15" s="63"/>
      <c r="ET15" s="63"/>
      <c r="EU15" s="63"/>
      <c r="EV15" s="63"/>
      <c r="EW15" s="63"/>
      <c r="EX15" s="63"/>
      <c r="EY15" s="63"/>
      <c r="EZ15" s="63"/>
      <c r="FA15" s="63"/>
      <c r="FB15" s="63"/>
      <c r="FC15" s="63"/>
      <c r="FD15" s="63"/>
      <c r="FE15" s="63"/>
      <c r="FF15" s="63"/>
      <c r="FG15" s="63"/>
      <c r="FH15" s="63"/>
      <c r="FI15" s="63"/>
      <c r="FJ15" s="63"/>
      <c r="FK15" s="63"/>
      <c r="FL15" s="63"/>
      <c r="FM15" s="63"/>
      <c r="FN15" s="63"/>
      <c r="FO15" s="63"/>
    </row>
    <row r="16" spans="1:171" s="64" customFormat="1">
      <c r="A16" s="68">
        <v>8</v>
      </c>
      <c r="B16" s="26" t="s">
        <v>41</v>
      </c>
      <c r="C16" s="60" t="s">
        <v>46</v>
      </c>
      <c r="D16" s="27" t="s">
        <v>83</v>
      </c>
      <c r="E16" s="61" t="s">
        <v>84</v>
      </c>
      <c r="F16" s="28">
        <v>1</v>
      </c>
      <c r="G16" s="62">
        <v>303424192</v>
      </c>
      <c r="H16" s="66">
        <v>304125.28000000003</v>
      </c>
      <c r="I16" s="31"/>
      <c r="J16" s="135">
        <v>10077.047051027172</v>
      </c>
      <c r="K16" s="32"/>
      <c r="L16" s="32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63"/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  <c r="CO16" s="63"/>
      <c r="CP16" s="63"/>
      <c r="CQ16" s="63"/>
      <c r="CR16" s="63"/>
      <c r="CS16" s="63"/>
      <c r="CT16" s="63"/>
      <c r="CU16" s="63"/>
      <c r="CV16" s="63"/>
      <c r="CW16" s="63"/>
      <c r="CX16" s="63"/>
      <c r="CY16" s="63"/>
      <c r="CZ16" s="63"/>
      <c r="DA16" s="63"/>
      <c r="DB16" s="63"/>
      <c r="DC16" s="63"/>
      <c r="DD16" s="63"/>
      <c r="DE16" s="63"/>
      <c r="DF16" s="63"/>
      <c r="DG16" s="63"/>
      <c r="DH16" s="63"/>
      <c r="DI16" s="63"/>
      <c r="DJ16" s="63"/>
      <c r="DK16" s="63"/>
      <c r="DL16" s="63"/>
      <c r="DM16" s="63"/>
      <c r="DN16" s="63"/>
      <c r="DO16" s="63"/>
      <c r="DP16" s="63"/>
      <c r="DQ16" s="63"/>
      <c r="DR16" s="63"/>
      <c r="DS16" s="63"/>
      <c r="DT16" s="63"/>
      <c r="DU16" s="63"/>
      <c r="DV16" s="63"/>
      <c r="DW16" s="63"/>
      <c r="DX16" s="63"/>
      <c r="DY16" s="63"/>
      <c r="DZ16" s="63"/>
      <c r="EA16" s="63"/>
      <c r="EB16" s="63"/>
      <c r="EC16" s="63"/>
      <c r="ED16" s="63"/>
      <c r="EE16" s="63"/>
      <c r="EF16" s="63"/>
      <c r="EG16" s="63"/>
      <c r="EH16" s="63"/>
      <c r="EI16" s="63"/>
      <c r="EJ16" s="63"/>
      <c r="EK16" s="63"/>
      <c r="EL16" s="63"/>
      <c r="EM16" s="63"/>
      <c r="EN16" s="63"/>
      <c r="EO16" s="63"/>
      <c r="EP16" s="63"/>
      <c r="EQ16" s="63"/>
      <c r="ER16" s="63"/>
      <c r="ES16" s="63"/>
      <c r="ET16" s="63"/>
      <c r="EU16" s="63"/>
      <c r="EV16" s="63"/>
      <c r="EW16" s="63"/>
      <c r="EX16" s="63"/>
      <c r="EY16" s="63"/>
      <c r="EZ16" s="63"/>
      <c r="FA16" s="63"/>
      <c r="FB16" s="63"/>
      <c r="FC16" s="63"/>
      <c r="FD16" s="63"/>
      <c r="FE16" s="63"/>
      <c r="FF16" s="63"/>
      <c r="FG16" s="63"/>
      <c r="FH16" s="63"/>
      <c r="FI16" s="63"/>
      <c r="FJ16" s="63"/>
      <c r="FK16" s="63"/>
      <c r="FL16" s="63"/>
      <c r="FM16" s="63"/>
      <c r="FN16" s="63"/>
      <c r="FO16" s="63"/>
    </row>
    <row r="17" spans="1:179" s="64" customFormat="1" ht="13.5" thickBot="1">
      <c r="A17" s="68"/>
      <c r="B17" s="26"/>
      <c r="C17" s="38" t="s">
        <v>44</v>
      </c>
      <c r="D17" s="27"/>
      <c r="E17" s="61"/>
      <c r="F17" s="28"/>
      <c r="G17" s="62"/>
      <c r="H17" s="66"/>
      <c r="I17" s="31"/>
      <c r="J17" s="122">
        <v>143609.18754141818</v>
      </c>
      <c r="K17" s="32"/>
      <c r="L17" s="32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3"/>
      <c r="DG17" s="63"/>
      <c r="DH17" s="63"/>
      <c r="DI17" s="63"/>
      <c r="DJ17" s="63"/>
      <c r="DK17" s="63"/>
      <c r="DL17" s="63"/>
      <c r="DM17" s="63"/>
      <c r="DN17" s="63"/>
      <c r="DO17" s="63"/>
      <c r="DP17" s="63"/>
      <c r="DQ17" s="63"/>
      <c r="DR17" s="63"/>
      <c r="DS17" s="63"/>
      <c r="DT17" s="63"/>
      <c r="DU17" s="63"/>
      <c r="DV17" s="63"/>
      <c r="DW17" s="63"/>
      <c r="DX17" s="63"/>
      <c r="DY17" s="63"/>
      <c r="DZ17" s="63"/>
      <c r="EA17" s="63"/>
      <c r="EB17" s="63"/>
      <c r="EC17" s="63"/>
      <c r="ED17" s="63"/>
      <c r="EE17" s="63"/>
      <c r="EF17" s="63"/>
      <c r="EG17" s="63"/>
      <c r="EH17" s="63"/>
      <c r="EI17" s="63"/>
      <c r="EJ17" s="63"/>
      <c r="EK17" s="63"/>
      <c r="EL17" s="63"/>
      <c r="EM17" s="63"/>
      <c r="EN17" s="63"/>
      <c r="EO17" s="63"/>
      <c r="EP17" s="63"/>
      <c r="EQ17" s="63"/>
      <c r="ER17" s="63"/>
      <c r="ES17" s="63"/>
      <c r="ET17" s="63"/>
      <c r="EU17" s="63"/>
      <c r="EV17" s="63"/>
      <c r="EW17" s="63"/>
      <c r="EX17" s="63"/>
      <c r="EY17" s="63"/>
      <c r="EZ17" s="63"/>
      <c r="FA17" s="63"/>
      <c r="FB17" s="63"/>
      <c r="FC17" s="63"/>
      <c r="FD17" s="63"/>
      <c r="FE17" s="63"/>
      <c r="FF17" s="63"/>
      <c r="FG17" s="63"/>
      <c r="FH17" s="63"/>
      <c r="FI17" s="63"/>
      <c r="FJ17" s="63"/>
      <c r="FK17" s="63"/>
      <c r="FL17" s="63"/>
      <c r="FM17" s="63"/>
      <c r="FN17" s="63"/>
      <c r="FO17" s="63"/>
    </row>
    <row r="18" spans="1:179" s="64" customFormat="1" ht="13.5" thickTop="1">
      <c r="A18" s="68">
        <v>9</v>
      </c>
      <c r="B18" s="26" t="s">
        <v>46</v>
      </c>
      <c r="C18" s="27" t="s">
        <v>52</v>
      </c>
      <c r="D18" s="27" t="s">
        <v>85</v>
      </c>
      <c r="E18" s="61" t="s">
        <v>70</v>
      </c>
      <c r="F18" s="28">
        <v>1</v>
      </c>
      <c r="G18" s="62">
        <v>303418598</v>
      </c>
      <c r="H18" s="66">
        <v>1927220.2</v>
      </c>
      <c r="I18" s="31"/>
      <c r="J18" s="121">
        <v>63857.528164347248</v>
      </c>
      <c r="K18" s="32"/>
      <c r="L18" s="32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  <c r="DQ18" s="63"/>
      <c r="DR18" s="63"/>
      <c r="DS18" s="63"/>
      <c r="DT18" s="63"/>
      <c r="DU18" s="63"/>
      <c r="DV18" s="63"/>
      <c r="DW18" s="63"/>
      <c r="DX18" s="63"/>
      <c r="DY18" s="63"/>
      <c r="DZ18" s="63"/>
      <c r="EA18" s="63"/>
      <c r="EB18" s="63"/>
      <c r="EC18" s="63"/>
      <c r="ED18" s="63"/>
      <c r="EE18" s="63"/>
      <c r="EF18" s="63"/>
      <c r="EG18" s="63"/>
      <c r="EH18" s="63"/>
      <c r="EI18" s="63"/>
      <c r="EJ18" s="63"/>
      <c r="EK18" s="63"/>
      <c r="EL18" s="63"/>
      <c r="EM18" s="63"/>
      <c r="EN18" s="63"/>
      <c r="EO18" s="63"/>
      <c r="EP18" s="63"/>
      <c r="EQ18" s="63"/>
      <c r="ER18" s="63"/>
      <c r="ES18" s="63"/>
      <c r="ET18" s="63"/>
      <c r="EU18" s="63"/>
      <c r="EV18" s="63"/>
      <c r="EW18" s="63"/>
      <c r="EX18" s="63"/>
      <c r="EY18" s="63"/>
      <c r="EZ18" s="63"/>
      <c r="FA18" s="63"/>
      <c r="FB18" s="63"/>
      <c r="FC18" s="63"/>
      <c r="FD18" s="63"/>
      <c r="FE18" s="63"/>
      <c r="FF18" s="63"/>
      <c r="FG18" s="63"/>
      <c r="FH18" s="63"/>
      <c r="FI18" s="63"/>
      <c r="FJ18" s="63"/>
      <c r="FK18" s="63"/>
      <c r="FL18" s="63"/>
      <c r="FM18" s="63"/>
      <c r="FN18" s="63"/>
      <c r="FO18" s="63"/>
    </row>
    <row r="19" spans="1:179" s="64" customFormat="1" ht="13.5" thickBot="1">
      <c r="A19" s="68"/>
      <c r="B19" s="26"/>
      <c r="C19" s="38" t="s">
        <v>55</v>
      </c>
      <c r="D19" s="27"/>
      <c r="E19" s="61"/>
      <c r="F19" s="28"/>
      <c r="G19" s="62"/>
      <c r="H19" s="66"/>
      <c r="I19" s="31"/>
      <c r="J19" s="122">
        <v>63857.528164347248</v>
      </c>
      <c r="K19" s="32"/>
      <c r="L19" s="32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3"/>
      <c r="DM19" s="63"/>
      <c r="DN19" s="63"/>
      <c r="DO19" s="63"/>
      <c r="DP19" s="63"/>
      <c r="DQ19" s="63"/>
      <c r="DR19" s="63"/>
      <c r="DS19" s="63"/>
      <c r="DT19" s="63"/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63"/>
      <c r="EI19" s="63"/>
      <c r="EJ19" s="63"/>
      <c r="EK19" s="63"/>
      <c r="EL19" s="63"/>
      <c r="EM19" s="63"/>
      <c r="EN19" s="63"/>
      <c r="EO19" s="63"/>
      <c r="EP19" s="63"/>
      <c r="EQ19" s="63"/>
      <c r="ER19" s="63"/>
      <c r="ES19" s="63"/>
      <c r="ET19" s="63"/>
      <c r="EU19" s="63"/>
      <c r="EV19" s="63"/>
      <c r="EW19" s="63"/>
      <c r="EX19" s="63"/>
      <c r="EY19" s="63"/>
      <c r="EZ19" s="63"/>
      <c r="FA19" s="63"/>
      <c r="FB19" s="63"/>
      <c r="FC19" s="63"/>
      <c r="FD19" s="63"/>
      <c r="FE19" s="63"/>
      <c r="FF19" s="63"/>
      <c r="FG19" s="63"/>
      <c r="FH19" s="63"/>
      <c r="FI19" s="63"/>
      <c r="FJ19" s="63"/>
      <c r="FK19" s="63"/>
      <c r="FL19" s="63"/>
      <c r="FM19" s="63"/>
      <c r="FN19" s="63"/>
      <c r="FO19" s="63"/>
    </row>
    <row r="20" spans="1:179" s="64" customFormat="1" ht="13.5" thickTop="1">
      <c r="A20" s="68"/>
      <c r="B20" s="26"/>
      <c r="C20" s="65"/>
      <c r="D20" s="27"/>
      <c r="E20" s="27"/>
      <c r="F20" s="28"/>
      <c r="G20" s="62"/>
      <c r="H20" s="66"/>
      <c r="I20" s="31"/>
      <c r="J20" s="32"/>
      <c r="K20" s="32"/>
      <c r="L20" s="32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63"/>
      <c r="CA20" s="63"/>
      <c r="CB20" s="63"/>
      <c r="CC20" s="63"/>
      <c r="CD20" s="63"/>
      <c r="CE20" s="63"/>
      <c r="CF20" s="63"/>
      <c r="CG20" s="63"/>
      <c r="CH20" s="63"/>
      <c r="CI20" s="63"/>
      <c r="CJ20" s="63"/>
      <c r="CK20" s="63"/>
      <c r="CL20" s="63"/>
      <c r="CM20" s="63"/>
      <c r="CN20" s="63"/>
      <c r="CO20" s="63"/>
      <c r="CP20" s="63"/>
      <c r="CQ20" s="63"/>
      <c r="CR20" s="63"/>
      <c r="CS20" s="63"/>
      <c r="CT20" s="63"/>
      <c r="CU20" s="63"/>
      <c r="CV20" s="63"/>
      <c r="CW20" s="63"/>
      <c r="CX20" s="63"/>
      <c r="CY20" s="63"/>
      <c r="CZ20" s="63"/>
      <c r="DA20" s="63"/>
      <c r="DB20" s="63"/>
      <c r="DC20" s="63"/>
      <c r="DD20" s="63"/>
      <c r="DE20" s="63"/>
      <c r="DF20" s="63"/>
      <c r="DG20" s="63"/>
      <c r="DH20" s="63"/>
      <c r="DI20" s="63"/>
      <c r="DJ20" s="63"/>
      <c r="DK20" s="63"/>
      <c r="DL20" s="63"/>
      <c r="DM20" s="63"/>
      <c r="DN20" s="63"/>
      <c r="DO20" s="63"/>
      <c r="DP20" s="63"/>
      <c r="DQ20" s="63"/>
      <c r="DR20" s="63"/>
      <c r="DS20" s="63"/>
      <c r="DT20" s="63"/>
      <c r="DU20" s="63"/>
      <c r="DV20" s="63"/>
      <c r="DW20" s="63"/>
      <c r="DX20" s="63"/>
      <c r="DY20" s="63"/>
      <c r="DZ20" s="63"/>
      <c r="EA20" s="63"/>
      <c r="EB20" s="63"/>
      <c r="EC20" s="63"/>
      <c r="ED20" s="63"/>
      <c r="EE20" s="63"/>
      <c r="EF20" s="63"/>
      <c r="EG20" s="63"/>
      <c r="EH20" s="63"/>
      <c r="EI20" s="63"/>
      <c r="EJ20" s="63"/>
      <c r="EK20" s="63"/>
      <c r="EL20" s="63"/>
      <c r="EM20" s="63"/>
      <c r="EN20" s="63"/>
      <c r="EO20" s="63"/>
      <c r="EP20" s="63"/>
      <c r="EQ20" s="63"/>
      <c r="ER20" s="63"/>
      <c r="ES20" s="63"/>
      <c r="ET20" s="63"/>
      <c r="EU20" s="63"/>
      <c r="EV20" s="63"/>
      <c r="EW20" s="63"/>
      <c r="EX20" s="63"/>
      <c r="EY20" s="63"/>
      <c r="EZ20" s="63"/>
      <c r="FA20" s="63"/>
      <c r="FB20" s="63"/>
      <c r="FC20" s="63"/>
      <c r="FD20" s="63"/>
      <c r="FE20" s="63"/>
      <c r="FF20" s="63"/>
      <c r="FG20" s="63"/>
      <c r="FH20" s="63"/>
      <c r="FI20" s="63"/>
      <c r="FJ20" s="63"/>
      <c r="FK20" s="63"/>
      <c r="FL20" s="63"/>
      <c r="FM20" s="63"/>
      <c r="FN20" s="63"/>
      <c r="FO20" s="63"/>
    </row>
    <row r="21" spans="1:179" s="35" customFormat="1" ht="15">
      <c r="A21" s="25">
        <v>1</v>
      </c>
      <c r="B21" s="218" t="s">
        <v>215</v>
      </c>
      <c r="C21" s="27" t="s">
        <v>164</v>
      </c>
      <c r="D21" s="27" t="s">
        <v>233</v>
      </c>
      <c r="F21" s="28">
        <v>1</v>
      </c>
      <c r="G21" s="219">
        <v>303424023</v>
      </c>
      <c r="H21" s="30">
        <v>131957.29999999999</v>
      </c>
      <c r="I21" s="31"/>
      <c r="J21" s="32">
        <v>4372.3426110006621</v>
      </c>
      <c r="K21" s="220"/>
      <c r="L21" s="221" t="s">
        <v>234</v>
      </c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  <c r="ES21" s="34"/>
      <c r="ET21" s="34"/>
      <c r="EU21" s="34"/>
      <c r="EV21" s="34"/>
      <c r="EW21" s="34"/>
      <c r="EX21" s="34"/>
      <c r="EY21" s="34"/>
      <c r="EZ21" s="34"/>
      <c r="FA21" s="34"/>
      <c r="FB21" s="34"/>
      <c r="FC21" s="34"/>
      <c r="FD21" s="34"/>
      <c r="FE21" s="34"/>
      <c r="FF21" s="34"/>
      <c r="FG21" s="34"/>
      <c r="FH21" s="34"/>
      <c r="FI21" s="34"/>
      <c r="FJ21" s="34"/>
      <c r="FK21" s="34"/>
      <c r="FL21" s="34"/>
      <c r="FM21" s="34"/>
      <c r="FN21" s="34"/>
      <c r="FO21" s="34"/>
      <c r="FP21" s="34"/>
      <c r="FQ21" s="34"/>
      <c r="FR21" s="34"/>
      <c r="FS21" s="34"/>
      <c r="FT21" s="34"/>
      <c r="FU21" s="34"/>
      <c r="FV21" s="34"/>
      <c r="FW21" s="34"/>
    </row>
    <row r="22" spans="1:179" s="64" customFormat="1" ht="13.5" thickBot="1">
      <c r="A22" s="68"/>
      <c r="B22" s="26"/>
      <c r="C22" s="65" t="s">
        <v>231</v>
      </c>
      <c r="D22" s="27"/>
      <c r="E22" s="27"/>
      <c r="F22" s="28"/>
      <c r="G22" s="62"/>
      <c r="H22" s="66"/>
      <c r="I22" s="31"/>
      <c r="J22" s="122">
        <f>SUM(J21)</f>
        <v>4372.3426110006621</v>
      </c>
      <c r="K22" s="32"/>
      <c r="L22" s="32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3"/>
      <c r="BY22" s="63"/>
      <c r="BZ22" s="63"/>
      <c r="CA22" s="63"/>
      <c r="CB22" s="63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3"/>
      <c r="CX22" s="63"/>
      <c r="CY22" s="63"/>
      <c r="CZ22" s="63"/>
      <c r="DA22" s="63"/>
      <c r="DB22" s="63"/>
      <c r="DC22" s="63"/>
      <c r="DD22" s="63"/>
      <c r="DE22" s="63"/>
      <c r="DF22" s="63"/>
      <c r="DG22" s="63"/>
      <c r="DH22" s="63"/>
      <c r="DI22" s="63"/>
      <c r="DJ22" s="63"/>
      <c r="DK22" s="63"/>
      <c r="DL22" s="63"/>
      <c r="DM22" s="63"/>
      <c r="DN22" s="63"/>
      <c r="DO22" s="63"/>
      <c r="DP22" s="63"/>
      <c r="DQ22" s="63"/>
      <c r="DR22" s="63"/>
      <c r="DS22" s="63"/>
      <c r="DT22" s="63"/>
      <c r="DU22" s="63"/>
      <c r="DV22" s="63"/>
      <c r="DW22" s="63"/>
      <c r="DX22" s="63"/>
      <c r="DY22" s="63"/>
      <c r="DZ22" s="63"/>
      <c r="EA22" s="63"/>
      <c r="EB22" s="63"/>
      <c r="EC22" s="63"/>
      <c r="ED22" s="63"/>
      <c r="EE22" s="63"/>
      <c r="EF22" s="63"/>
      <c r="EG22" s="63"/>
      <c r="EH22" s="63"/>
      <c r="EI22" s="63"/>
      <c r="EJ22" s="63"/>
      <c r="EK22" s="63"/>
      <c r="EL22" s="63"/>
      <c r="EM22" s="63"/>
      <c r="EN22" s="63"/>
      <c r="EO22" s="63"/>
      <c r="EP22" s="63"/>
      <c r="EQ22" s="63"/>
      <c r="ER22" s="63"/>
      <c r="ES22" s="63"/>
      <c r="ET22" s="63"/>
      <c r="EU22" s="63"/>
      <c r="EV22" s="63"/>
      <c r="EW22" s="63"/>
      <c r="EX22" s="63"/>
      <c r="EY22" s="63"/>
      <c r="EZ22" s="63"/>
      <c r="FA22" s="63"/>
      <c r="FB22" s="63"/>
      <c r="FC22" s="63"/>
      <c r="FD22" s="63"/>
      <c r="FE22" s="63"/>
      <c r="FF22" s="63"/>
      <c r="FG22" s="63"/>
      <c r="FH22" s="63"/>
      <c r="FI22" s="63"/>
      <c r="FJ22" s="63"/>
      <c r="FK22" s="63"/>
      <c r="FL22" s="63"/>
      <c r="FM22" s="63"/>
      <c r="FN22" s="63"/>
      <c r="FO22" s="63"/>
    </row>
    <row r="23" spans="1:179" s="35" customFormat="1" ht="15.75" thickTop="1">
      <c r="A23" s="25"/>
      <c r="B23" s="25"/>
      <c r="C23" s="27" t="s">
        <v>148</v>
      </c>
      <c r="D23" s="27" t="s">
        <v>237</v>
      </c>
      <c r="E23" s="27"/>
      <c r="F23" s="28">
        <v>1</v>
      </c>
      <c r="G23" s="219">
        <v>303423998</v>
      </c>
      <c r="H23" s="30"/>
      <c r="I23" s="31">
        <v>16508.47</v>
      </c>
      <c r="J23" s="233">
        <v>16508.47</v>
      </c>
      <c r="K23" s="220"/>
      <c r="L23" s="220" t="s">
        <v>238</v>
      </c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DZ23" s="34"/>
      <c r="EA23" s="34"/>
      <c r="EB23" s="34"/>
      <c r="EC23" s="34"/>
      <c r="ED23" s="34"/>
      <c r="EE23" s="34"/>
      <c r="EF23" s="34"/>
      <c r="EG23" s="34"/>
      <c r="EH23" s="34"/>
      <c r="EI23" s="34"/>
      <c r="EJ23" s="34"/>
      <c r="EK23" s="34"/>
      <c r="EL23" s="34"/>
      <c r="EM23" s="34"/>
      <c r="EN23" s="34"/>
      <c r="EO23" s="34"/>
      <c r="EP23" s="34"/>
      <c r="EQ23" s="34"/>
      <c r="ER23" s="34"/>
      <c r="ES23" s="34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  <c r="FL23" s="34"/>
      <c r="FM23" s="34"/>
      <c r="FN23" s="34"/>
      <c r="FO23" s="34"/>
      <c r="FP23" s="34"/>
      <c r="FQ23" s="34"/>
      <c r="FR23" s="34"/>
      <c r="FS23" s="34"/>
      <c r="FT23" s="34"/>
      <c r="FU23" s="34"/>
      <c r="FV23" s="34"/>
      <c r="FW23" s="34"/>
    </row>
    <row r="24" spans="1:179" s="35" customFormat="1" ht="15">
      <c r="A24" s="25"/>
      <c r="B24" s="25"/>
      <c r="C24" s="27" t="s">
        <v>148</v>
      </c>
      <c r="D24" s="27" t="s">
        <v>242</v>
      </c>
      <c r="E24" s="27"/>
      <c r="F24" s="28">
        <v>1</v>
      </c>
      <c r="G24" s="224">
        <v>303424007</v>
      </c>
      <c r="H24" s="30"/>
      <c r="I24" s="31">
        <v>17264.84</v>
      </c>
      <c r="J24" s="31">
        <f>+I24</f>
        <v>17264.84</v>
      </c>
      <c r="K24" s="220"/>
      <c r="L24" s="220" t="s">
        <v>243</v>
      </c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34"/>
      <c r="EO24" s="34"/>
      <c r="EP24" s="34"/>
      <c r="EQ24" s="34"/>
      <c r="ER24" s="34"/>
      <c r="ES24" s="34"/>
      <c r="ET24" s="34"/>
      <c r="EU24" s="34"/>
      <c r="EV24" s="34"/>
      <c r="EW24" s="34"/>
      <c r="EX24" s="34"/>
      <c r="EY24" s="34"/>
      <c r="EZ24" s="34"/>
      <c r="FA24" s="34"/>
      <c r="FB24" s="34"/>
      <c r="FC24" s="34"/>
      <c r="FD24" s="34"/>
      <c r="FE24" s="34"/>
      <c r="FF24" s="34"/>
      <c r="FG24" s="34"/>
      <c r="FH24" s="34"/>
      <c r="FI24" s="34"/>
      <c r="FJ24" s="34"/>
      <c r="FK24" s="34"/>
      <c r="FL24" s="34"/>
      <c r="FM24" s="34"/>
      <c r="FN24" s="34"/>
      <c r="FO24" s="34"/>
      <c r="FP24" s="34"/>
      <c r="FQ24" s="34"/>
      <c r="FR24" s="34"/>
      <c r="FS24" s="34"/>
      <c r="FT24" s="34"/>
      <c r="FU24" s="34"/>
      <c r="FV24" s="34"/>
      <c r="FW24" s="34"/>
    </row>
    <row r="25" spans="1:179" s="35" customFormat="1" ht="15.75" thickBot="1">
      <c r="A25" s="25"/>
      <c r="B25" s="236"/>
      <c r="C25" s="237" t="s">
        <v>246</v>
      </c>
      <c r="D25" s="27"/>
      <c r="E25" s="27"/>
      <c r="F25" s="28"/>
      <c r="G25" s="231"/>
      <c r="H25" s="30"/>
      <c r="I25" s="31"/>
      <c r="J25" s="122">
        <f>SUM(J23:J24)</f>
        <v>33773.31</v>
      </c>
      <c r="K25" s="227"/>
      <c r="L25" s="227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4"/>
      <c r="EI25" s="34"/>
      <c r="EJ25" s="34"/>
      <c r="EK25" s="34"/>
      <c r="EL25" s="34"/>
      <c r="EM25" s="34"/>
      <c r="EN25" s="34"/>
      <c r="EO25" s="34"/>
      <c r="EP25" s="34"/>
      <c r="EQ25" s="34"/>
      <c r="ER25" s="34"/>
      <c r="ES25" s="34"/>
      <c r="ET25" s="34"/>
      <c r="EU25" s="34"/>
      <c r="EV25" s="34"/>
      <c r="EW25" s="34"/>
      <c r="EX25" s="34"/>
      <c r="EY25" s="34"/>
      <c r="EZ25" s="34"/>
      <c r="FA25" s="34"/>
      <c r="FB25" s="34"/>
      <c r="FC25" s="34"/>
      <c r="FD25" s="34"/>
      <c r="FE25" s="34"/>
      <c r="FF25" s="34"/>
      <c r="FG25" s="34"/>
      <c r="FH25" s="34"/>
      <c r="FI25" s="34"/>
      <c r="FJ25" s="34"/>
      <c r="FK25" s="34"/>
      <c r="FL25" s="34"/>
      <c r="FM25" s="34"/>
      <c r="FN25" s="34"/>
      <c r="FO25" s="34"/>
      <c r="FP25" s="34"/>
      <c r="FQ25" s="34"/>
      <c r="FR25" s="34"/>
      <c r="FS25" s="34"/>
      <c r="FT25" s="34"/>
      <c r="FU25" s="34"/>
      <c r="FV25" s="34"/>
      <c r="FW25" s="34"/>
    </row>
    <row r="26" spans="1:179" s="35" customFormat="1" ht="15.75" thickTop="1">
      <c r="A26" s="25"/>
      <c r="B26" s="236"/>
      <c r="C26" s="237"/>
      <c r="D26" s="27"/>
      <c r="E26" s="27"/>
      <c r="F26" s="28"/>
      <c r="G26" s="231"/>
      <c r="H26" s="30"/>
      <c r="I26" s="31"/>
      <c r="J26" s="193"/>
      <c r="K26" s="227"/>
      <c r="L26" s="227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4"/>
      <c r="EI26" s="34"/>
      <c r="EJ26" s="34"/>
      <c r="EK26" s="34"/>
      <c r="EL26" s="34"/>
      <c r="EM26" s="34"/>
      <c r="EN26" s="34"/>
      <c r="EO26" s="34"/>
      <c r="EP26" s="34"/>
      <c r="EQ26" s="34"/>
      <c r="ER26" s="34"/>
      <c r="ES26" s="34"/>
      <c r="ET26" s="34"/>
      <c r="EU26" s="34"/>
      <c r="EV26" s="34"/>
      <c r="EW26" s="34"/>
      <c r="EX26" s="34"/>
      <c r="EY26" s="34"/>
      <c r="EZ26" s="34"/>
      <c r="FA26" s="34"/>
      <c r="FB26" s="34"/>
      <c r="FC26" s="34"/>
      <c r="FD26" s="34"/>
      <c r="FE26" s="34"/>
      <c r="FF26" s="34"/>
      <c r="FG26" s="34"/>
      <c r="FH26" s="34"/>
      <c r="FI26" s="34"/>
      <c r="FJ26" s="34"/>
      <c r="FK26" s="34"/>
      <c r="FL26" s="34"/>
      <c r="FM26" s="34"/>
      <c r="FN26" s="34"/>
      <c r="FO26" s="34"/>
      <c r="FP26" s="34"/>
      <c r="FQ26" s="34"/>
      <c r="FR26" s="34"/>
      <c r="FS26" s="34"/>
      <c r="FT26" s="34"/>
      <c r="FU26" s="34"/>
      <c r="FV26" s="34"/>
      <c r="FW26" s="34"/>
    </row>
    <row r="27" spans="1:179" s="64" customFormat="1" ht="13.5" thickBot="1">
      <c r="A27" s="68"/>
      <c r="B27" s="26"/>
      <c r="C27" s="136" t="s">
        <v>86</v>
      </c>
      <c r="D27" s="80"/>
      <c r="E27" s="27"/>
      <c r="F27" s="28"/>
      <c r="G27" s="62"/>
      <c r="H27" s="83"/>
      <c r="I27" s="68"/>
      <c r="J27" s="122">
        <f>J25+J22+J19+J17+J13+J11+J8</f>
        <v>650256.43056991394</v>
      </c>
      <c r="K27" s="32"/>
      <c r="L27" s="32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X27" s="63"/>
      <c r="BY27" s="63"/>
      <c r="BZ27" s="63"/>
      <c r="CA27" s="63"/>
      <c r="CB27" s="63"/>
      <c r="CC27" s="63"/>
      <c r="CD27" s="63"/>
      <c r="CE27" s="63"/>
      <c r="CF27" s="63"/>
      <c r="CG27" s="63"/>
      <c r="CH27" s="63"/>
      <c r="CI27" s="63"/>
      <c r="CJ27" s="63"/>
      <c r="CK27" s="63"/>
      <c r="CL27" s="63"/>
      <c r="CM27" s="63"/>
      <c r="CN27" s="63"/>
      <c r="CO27" s="63"/>
      <c r="CP27" s="63"/>
      <c r="CQ27" s="63"/>
      <c r="CR27" s="63"/>
      <c r="CS27" s="63"/>
      <c r="CT27" s="63"/>
      <c r="CU27" s="63"/>
      <c r="CV27" s="63"/>
      <c r="CW27" s="63"/>
      <c r="CX27" s="63"/>
      <c r="CY27" s="63"/>
      <c r="CZ27" s="63"/>
      <c r="DA27" s="63"/>
      <c r="DB27" s="63"/>
      <c r="DC27" s="63"/>
      <c r="DD27" s="63"/>
      <c r="DE27" s="63"/>
      <c r="DF27" s="63"/>
      <c r="DG27" s="63"/>
      <c r="DH27" s="63"/>
      <c r="DI27" s="63"/>
      <c r="DJ27" s="63"/>
      <c r="DK27" s="63"/>
      <c r="DL27" s="63"/>
      <c r="DM27" s="63"/>
      <c r="DN27" s="63"/>
      <c r="DO27" s="63"/>
      <c r="DP27" s="63"/>
      <c r="DQ27" s="63"/>
      <c r="DR27" s="63"/>
      <c r="DS27" s="63"/>
      <c r="DT27" s="63"/>
      <c r="DU27" s="63"/>
      <c r="DV27" s="63"/>
      <c r="DW27" s="63"/>
      <c r="DX27" s="63"/>
      <c r="DY27" s="63"/>
      <c r="DZ27" s="63"/>
      <c r="EA27" s="63"/>
      <c r="EB27" s="63"/>
      <c r="EC27" s="63"/>
      <c r="ED27" s="63"/>
      <c r="EE27" s="63"/>
      <c r="EF27" s="63"/>
      <c r="EG27" s="63"/>
      <c r="EH27" s="63"/>
      <c r="EI27" s="63"/>
      <c r="EJ27" s="63"/>
      <c r="EK27" s="63"/>
      <c r="EL27" s="63"/>
      <c r="EM27" s="63"/>
      <c r="EN27" s="63"/>
      <c r="EO27" s="63"/>
      <c r="EP27" s="63"/>
      <c r="EQ27" s="63"/>
      <c r="ER27" s="63"/>
      <c r="ES27" s="63"/>
      <c r="ET27" s="63"/>
      <c r="EU27" s="63"/>
      <c r="EV27" s="63"/>
      <c r="EW27" s="63"/>
      <c r="EX27" s="63"/>
      <c r="EY27" s="63"/>
      <c r="EZ27" s="63"/>
      <c r="FA27" s="63"/>
      <c r="FB27" s="63"/>
      <c r="FC27" s="63"/>
      <c r="FD27" s="63"/>
      <c r="FE27" s="63"/>
      <c r="FF27" s="63"/>
      <c r="FG27" s="63"/>
      <c r="FH27" s="63"/>
      <c r="FI27" s="63"/>
      <c r="FJ27" s="63"/>
      <c r="FK27" s="63"/>
      <c r="FL27" s="63"/>
      <c r="FM27" s="63"/>
      <c r="FN27" s="63"/>
      <c r="FO27" s="63"/>
    </row>
    <row r="28" spans="1:179" s="64" customFormat="1" ht="13.5" thickTop="1">
      <c r="A28" s="68"/>
      <c r="B28" s="26"/>
      <c r="C28" s="65"/>
      <c r="D28" s="27"/>
      <c r="E28" s="61"/>
      <c r="F28" s="28"/>
      <c r="G28" s="62"/>
      <c r="H28" s="66"/>
      <c r="I28" s="68"/>
      <c r="J28" s="55"/>
      <c r="K28" s="119"/>
      <c r="L28" s="119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63"/>
      <c r="CY28" s="63"/>
      <c r="CZ28" s="63"/>
      <c r="DA28" s="63"/>
      <c r="DB28" s="63"/>
      <c r="DC28" s="63"/>
      <c r="DD28" s="63"/>
      <c r="DE28" s="63"/>
      <c r="DF28" s="63"/>
      <c r="DG28" s="63"/>
      <c r="DH28" s="63"/>
      <c r="DI28" s="63"/>
      <c r="DJ28" s="63"/>
      <c r="DK28" s="63"/>
      <c r="DL28" s="63"/>
      <c r="DM28" s="63"/>
      <c r="DN28" s="63"/>
      <c r="DO28" s="63"/>
      <c r="DP28" s="63"/>
      <c r="DQ28" s="63"/>
      <c r="DR28" s="63"/>
      <c r="DS28" s="63"/>
      <c r="DT28" s="63"/>
      <c r="DU28" s="63"/>
      <c r="DV28" s="63"/>
      <c r="DW28" s="63"/>
      <c r="DX28" s="63"/>
      <c r="DY28" s="63"/>
      <c r="DZ28" s="63"/>
      <c r="EA28" s="63"/>
      <c r="EB28" s="63"/>
      <c r="EC28" s="63"/>
      <c r="ED28" s="63"/>
      <c r="EE28" s="63"/>
      <c r="EF28" s="63"/>
      <c r="EG28" s="63"/>
      <c r="EH28" s="63"/>
      <c r="EI28" s="63"/>
      <c r="EJ28" s="63"/>
      <c r="EK28" s="63"/>
      <c r="EL28" s="63"/>
      <c r="EM28" s="63"/>
      <c r="EN28" s="63"/>
      <c r="EO28" s="63"/>
      <c r="EP28" s="63"/>
      <c r="EQ28" s="63"/>
      <c r="ER28" s="63"/>
      <c r="ES28" s="63"/>
      <c r="ET28" s="63"/>
      <c r="EU28" s="63"/>
      <c r="EV28" s="63"/>
      <c r="EW28" s="63"/>
      <c r="EX28" s="63"/>
      <c r="EY28" s="63"/>
      <c r="EZ28" s="63"/>
      <c r="FA28" s="63"/>
      <c r="FB28" s="63"/>
      <c r="FC28" s="63"/>
      <c r="FD28" s="63"/>
      <c r="FE28" s="63"/>
      <c r="FF28" s="63"/>
      <c r="FG28" s="63"/>
      <c r="FH28" s="63"/>
      <c r="FI28" s="63"/>
      <c r="FJ28" s="63"/>
      <c r="FK28" s="63"/>
      <c r="FL28" s="63"/>
      <c r="FM28" s="63"/>
      <c r="FN28" s="63"/>
      <c r="FO28" s="63"/>
    </row>
    <row r="29" spans="1:179" s="35" customFormat="1">
      <c r="A29" s="68"/>
      <c r="B29" s="26"/>
      <c r="C29" s="65"/>
      <c r="D29" s="27"/>
      <c r="E29" s="137"/>
      <c r="F29" s="62"/>
      <c r="G29" s="138"/>
      <c r="H29" s="66"/>
      <c r="I29" s="68"/>
      <c r="J29" s="66"/>
      <c r="K29" s="32"/>
      <c r="L29" s="32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4"/>
      <c r="EI29" s="34"/>
      <c r="EJ29" s="34"/>
      <c r="EK29" s="34"/>
      <c r="EL29" s="34"/>
      <c r="EM29" s="34"/>
      <c r="EN29" s="34"/>
      <c r="EO29" s="34"/>
      <c r="EP29" s="34"/>
      <c r="EQ29" s="34"/>
      <c r="ER29" s="34"/>
      <c r="ES29" s="34"/>
      <c r="ET29" s="34"/>
      <c r="EU29" s="34"/>
      <c r="EV29" s="34"/>
      <c r="EW29" s="34"/>
      <c r="EX29" s="34"/>
      <c r="EY29" s="34"/>
      <c r="EZ29" s="34"/>
      <c r="FA29" s="34"/>
      <c r="FB29" s="34"/>
      <c r="FC29" s="34"/>
      <c r="FD29" s="34"/>
      <c r="FE29" s="34"/>
      <c r="FF29" s="34"/>
      <c r="FG29" s="34"/>
      <c r="FH29" s="34"/>
      <c r="FI29" s="34"/>
      <c r="FJ29" s="34"/>
      <c r="FK29" s="34"/>
      <c r="FL29" s="34"/>
      <c r="FM29" s="34"/>
      <c r="FN29" s="34"/>
      <c r="FO29" s="34"/>
    </row>
    <row r="30" spans="1:179">
      <c r="C30" s="89" t="s">
        <v>87</v>
      </c>
      <c r="D30" s="89" t="s">
        <v>88</v>
      </c>
    </row>
    <row r="31" spans="1:179">
      <c r="D31" s="89" t="s">
        <v>89</v>
      </c>
      <c r="H31" s="139"/>
      <c r="J31" s="140"/>
    </row>
    <row r="32" spans="1:179">
      <c r="D32" s="89" t="s">
        <v>90</v>
      </c>
      <c r="J32" s="141"/>
    </row>
    <row r="33" spans="1:12">
      <c r="J33" s="141"/>
    </row>
    <row r="34" spans="1:12" hidden="1">
      <c r="A34" s="90">
        <v>4</v>
      </c>
      <c r="B34" s="82"/>
      <c r="C34" s="91" t="s">
        <v>57</v>
      </c>
      <c r="D34" s="91" t="s">
        <v>57</v>
      </c>
      <c r="E34" s="91" t="s">
        <v>58</v>
      </c>
      <c r="F34" s="91"/>
      <c r="G34" s="91">
        <v>301781013</v>
      </c>
      <c r="H34" s="92">
        <v>1450000</v>
      </c>
      <c r="I34" s="91">
        <v>509355</v>
      </c>
      <c r="J34" s="91">
        <v>1347</v>
      </c>
      <c r="K34" s="91"/>
      <c r="L34" s="91"/>
    </row>
    <row r="35" spans="1:12" hidden="1">
      <c r="A35" s="93">
        <v>5</v>
      </c>
      <c r="B35" s="82"/>
      <c r="C35" s="91" t="s">
        <v>57</v>
      </c>
      <c r="D35" s="91" t="s">
        <v>57</v>
      </c>
      <c r="E35" s="91" t="s">
        <v>58</v>
      </c>
      <c r="F35" s="91"/>
      <c r="G35" s="91">
        <v>301781010</v>
      </c>
      <c r="H35" s="92">
        <v>1450000</v>
      </c>
      <c r="I35" s="91">
        <v>508530</v>
      </c>
      <c r="J35" s="91">
        <v>1348</v>
      </c>
      <c r="K35" s="91"/>
      <c r="L35" s="91"/>
    </row>
    <row r="36" spans="1:12" hidden="1">
      <c r="A36" s="94">
        <v>6</v>
      </c>
      <c r="B36" s="82"/>
      <c r="C36" s="91" t="s">
        <v>57</v>
      </c>
      <c r="D36" s="91" t="s">
        <v>57</v>
      </c>
      <c r="E36" s="91" t="s">
        <v>58</v>
      </c>
      <c r="F36" s="91"/>
      <c r="G36" s="91">
        <v>301781979</v>
      </c>
      <c r="H36" s="92">
        <v>1450000</v>
      </c>
      <c r="I36" s="91">
        <v>509414</v>
      </c>
      <c r="J36" s="91">
        <v>1419</v>
      </c>
      <c r="K36" s="91"/>
      <c r="L36" s="91"/>
    </row>
    <row r="37" spans="1:12" ht="12.75" hidden="1" customHeight="1">
      <c r="A37" s="90">
        <v>7</v>
      </c>
      <c r="B37" s="332" t="s">
        <v>59</v>
      </c>
      <c r="C37" s="95" t="s">
        <v>57</v>
      </c>
      <c r="D37" s="95" t="s">
        <v>57</v>
      </c>
      <c r="E37" s="95" t="s">
        <v>58</v>
      </c>
      <c r="F37" s="95"/>
      <c r="G37" s="95">
        <v>301781982</v>
      </c>
      <c r="H37" s="96">
        <v>1450000</v>
      </c>
      <c r="I37" s="95">
        <v>509408</v>
      </c>
      <c r="J37" s="95">
        <v>172</v>
      </c>
      <c r="K37" s="95"/>
      <c r="L37" s="95"/>
    </row>
    <row r="38" spans="1:12" ht="12.75" hidden="1" customHeight="1">
      <c r="A38" s="93">
        <v>8</v>
      </c>
      <c r="B38" s="332"/>
      <c r="C38" s="95" t="s">
        <v>57</v>
      </c>
      <c r="D38" s="95" t="s">
        <v>57</v>
      </c>
      <c r="E38" s="95" t="s">
        <v>58</v>
      </c>
      <c r="F38" s="95"/>
      <c r="G38" s="95">
        <v>301781980</v>
      </c>
      <c r="H38" s="96">
        <v>1450000</v>
      </c>
      <c r="I38" s="95">
        <v>509400</v>
      </c>
      <c r="J38" s="95">
        <v>1370</v>
      </c>
      <c r="K38" s="95"/>
      <c r="L38" s="95"/>
    </row>
    <row r="39" spans="1:12" hidden="1">
      <c r="A39" s="94">
        <v>9</v>
      </c>
      <c r="B39" s="82"/>
      <c r="C39" s="91" t="s">
        <v>60</v>
      </c>
      <c r="D39" s="91" t="s">
        <v>60</v>
      </c>
      <c r="E39" s="91" t="s">
        <v>61</v>
      </c>
      <c r="F39" s="91"/>
      <c r="G39" s="91">
        <v>301786081</v>
      </c>
      <c r="H39" s="92">
        <v>58722</v>
      </c>
      <c r="I39" s="91">
        <v>500725</v>
      </c>
      <c r="J39" s="91" t="s">
        <v>62</v>
      </c>
      <c r="K39" s="91"/>
      <c r="L39" s="91"/>
    </row>
    <row r="40" spans="1:12" hidden="1">
      <c r="A40" s="90">
        <v>10</v>
      </c>
      <c r="B40" s="82"/>
      <c r="C40" s="80" t="s">
        <v>63</v>
      </c>
      <c r="D40" s="80" t="s">
        <v>63</v>
      </c>
      <c r="E40" s="81" t="s">
        <v>64</v>
      </c>
      <c r="F40" s="81"/>
      <c r="G40" s="80">
        <v>301794226</v>
      </c>
      <c r="H40" s="97">
        <v>67812.490000000005</v>
      </c>
      <c r="I40" s="80">
        <v>514955</v>
      </c>
      <c r="J40" s="98" t="s">
        <v>65</v>
      </c>
      <c r="K40" s="98"/>
      <c r="L40" s="98"/>
    </row>
    <row r="41" spans="1:12" hidden="1">
      <c r="A41" s="93">
        <v>11</v>
      </c>
      <c r="B41" s="82"/>
      <c r="C41" s="70" t="s">
        <v>66</v>
      </c>
      <c r="D41" s="70" t="s">
        <v>66</v>
      </c>
      <c r="E41" s="91" t="s">
        <v>61</v>
      </c>
      <c r="F41" s="91"/>
      <c r="G41">
        <v>301791097</v>
      </c>
      <c r="H41" s="99">
        <v>431303.3</v>
      </c>
      <c r="I41" s="70">
        <v>498904</v>
      </c>
      <c r="J41" s="70" t="s">
        <v>67</v>
      </c>
      <c r="K41" s="70"/>
      <c r="L41" s="70"/>
    </row>
    <row r="42" spans="1:12" hidden="1">
      <c r="A42" s="94">
        <v>12</v>
      </c>
      <c r="B42" s="82"/>
      <c r="C42" s="70" t="s">
        <v>68</v>
      </c>
      <c r="D42" s="70" t="s">
        <v>68</v>
      </c>
      <c r="E42" s="70" t="s">
        <v>58</v>
      </c>
      <c r="F42" s="70"/>
      <c r="G42" s="70">
        <v>301793204</v>
      </c>
      <c r="H42" s="70">
        <v>1765000</v>
      </c>
      <c r="I42" s="70">
        <v>514574</v>
      </c>
      <c r="J42" s="70">
        <v>325</v>
      </c>
      <c r="K42" s="70"/>
      <c r="L42" s="70"/>
    </row>
    <row r="43" spans="1:12" hidden="1">
      <c r="A43" s="93">
        <v>14</v>
      </c>
      <c r="B43" s="82"/>
      <c r="C43" s="70" t="s">
        <v>69</v>
      </c>
      <c r="D43" s="70" t="s">
        <v>69</v>
      </c>
      <c r="E43" s="70" t="s">
        <v>70</v>
      </c>
      <c r="F43" s="70"/>
      <c r="G43" s="70">
        <v>301793347</v>
      </c>
      <c r="H43" s="70">
        <v>1370000</v>
      </c>
      <c r="I43" s="70">
        <v>514598</v>
      </c>
      <c r="J43" s="70">
        <v>23714</v>
      </c>
      <c r="K43" s="70"/>
      <c r="L43" s="70"/>
    </row>
  </sheetData>
  <mergeCells count="1">
    <mergeCell ref="B37:B38"/>
  </mergeCells>
  <printOptions horizontalCentered="1"/>
  <pageMargins left="0.31496062992125984" right="0.19685039370078741" top="0.82677165354330717" bottom="0.39370078740157483" header="0.27559055118110237" footer="0.27559055118110237"/>
  <pageSetup paperSize="9" scale="96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Y39"/>
  <sheetViews>
    <sheetView topLeftCell="B26" zoomScale="82" zoomScaleNormal="82" workbookViewId="0">
      <selection activeCell="C36" sqref="C36"/>
    </sheetView>
  </sheetViews>
  <sheetFormatPr defaultRowHeight="12.75"/>
  <cols>
    <col min="1" max="1" width="4.85546875" customWidth="1"/>
    <col min="2" max="2" width="26.140625" customWidth="1"/>
    <col min="3" max="3" width="37.7109375" customWidth="1"/>
    <col min="4" max="4" width="13.42578125" customWidth="1"/>
    <col min="5" max="5" width="6.7109375" customWidth="1"/>
    <col min="6" max="6" width="10.85546875" customWidth="1"/>
    <col min="7" max="7" width="12.7109375" customWidth="1"/>
    <col min="8" max="8" width="13.140625" customWidth="1"/>
    <col min="9" max="9" width="11.42578125" customWidth="1"/>
    <col min="10" max="10" width="13.7109375" customWidth="1"/>
    <col min="11" max="11" width="10.140625" hidden="1" customWidth="1"/>
    <col min="12" max="12" width="10.7109375" hidden="1" customWidth="1"/>
  </cols>
  <sheetData>
    <row r="1" spans="1:117" s="3" customFormat="1" ht="30" customHeight="1">
      <c r="A1" s="333" t="s">
        <v>71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</row>
    <row r="2" spans="1:117" s="3" customFormat="1" ht="23.25" customHeight="1">
      <c r="A2" s="4" t="s">
        <v>1</v>
      </c>
      <c r="C2" s="5">
        <v>30.045000000000002</v>
      </c>
    </row>
    <row r="3" spans="1:117" s="3" customFormat="1" ht="38.25">
      <c r="A3" s="142" t="s">
        <v>5</v>
      </c>
      <c r="B3" s="143" t="s">
        <v>7</v>
      </c>
      <c r="C3" s="143" t="s">
        <v>8</v>
      </c>
      <c r="D3" s="144" t="s">
        <v>9</v>
      </c>
      <c r="E3" s="144" t="s">
        <v>10</v>
      </c>
      <c r="F3" s="145" t="s">
        <v>6</v>
      </c>
      <c r="G3" s="146" t="s">
        <v>11</v>
      </c>
      <c r="H3" s="147" t="s">
        <v>12</v>
      </c>
      <c r="I3" s="148" t="s">
        <v>13</v>
      </c>
      <c r="J3" s="149" t="s">
        <v>2</v>
      </c>
      <c r="K3" s="150" t="s">
        <v>15</v>
      </c>
      <c r="L3" s="150" t="s">
        <v>16</v>
      </c>
    </row>
    <row r="4" spans="1:117" s="3" customFormat="1" ht="13.5" customHeight="1">
      <c r="A4" s="151">
        <v>1</v>
      </c>
      <c r="B4" s="152" t="s">
        <v>91</v>
      </c>
      <c r="C4" s="152" t="s">
        <v>92</v>
      </c>
      <c r="D4" s="152" t="s">
        <v>93</v>
      </c>
      <c r="E4" s="153">
        <v>1</v>
      </c>
      <c r="F4" s="154" t="s">
        <v>21</v>
      </c>
      <c r="G4" s="155">
        <v>303467303</v>
      </c>
      <c r="H4" s="156">
        <v>1193850.8</v>
      </c>
      <c r="I4" s="157"/>
      <c r="J4" s="158">
        <f>H4/$C$2</f>
        <v>39735.423531369612</v>
      </c>
      <c r="K4" s="117"/>
      <c r="L4" s="117"/>
    </row>
    <row r="5" spans="1:117" s="35" customFormat="1">
      <c r="A5" s="68">
        <v>2</v>
      </c>
      <c r="B5" s="27" t="s">
        <v>22</v>
      </c>
      <c r="C5" s="27" t="s">
        <v>22</v>
      </c>
      <c r="D5" s="27" t="s">
        <v>19</v>
      </c>
      <c r="E5" s="28">
        <v>2</v>
      </c>
      <c r="F5" s="26" t="s">
        <v>21</v>
      </c>
      <c r="G5" s="62">
        <v>303450146</v>
      </c>
      <c r="H5" s="66">
        <v>308411.21000000002</v>
      </c>
      <c r="I5" s="31"/>
      <c r="J5" s="66">
        <f>H5/$C$2</f>
        <v>10264.976202363123</v>
      </c>
      <c r="K5" s="32"/>
      <c r="L5" s="32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</row>
    <row r="6" spans="1:117" s="89" customFormat="1" ht="25.5" customHeight="1">
      <c r="A6" s="25">
        <v>3</v>
      </c>
      <c r="B6" s="52" t="s">
        <v>94</v>
      </c>
      <c r="C6" s="52" t="s">
        <v>94</v>
      </c>
      <c r="D6" s="27" t="s">
        <v>95</v>
      </c>
      <c r="E6" s="53">
        <v>1</v>
      </c>
      <c r="F6" s="57" t="s">
        <v>21</v>
      </c>
      <c r="G6" s="53"/>
      <c r="H6" s="32">
        <v>4591739.04</v>
      </c>
      <c r="I6" s="55"/>
      <c r="J6" s="32">
        <f>H6/$C$2</f>
        <v>152828.72491263103</v>
      </c>
      <c r="K6" s="32"/>
      <c r="L6" s="32"/>
    </row>
    <row r="7" spans="1:117" s="35" customFormat="1" ht="25.5">
      <c r="A7" s="68">
        <v>4</v>
      </c>
      <c r="B7" s="27" t="s">
        <v>96</v>
      </c>
      <c r="C7" s="27" t="s">
        <v>96</v>
      </c>
      <c r="D7" s="27" t="s">
        <v>23</v>
      </c>
      <c r="E7" s="28">
        <v>1</v>
      </c>
      <c r="F7" s="26" t="s">
        <v>21</v>
      </c>
      <c r="G7" s="62"/>
      <c r="H7" s="66">
        <v>1930605.6</v>
      </c>
      <c r="I7" s="31"/>
      <c r="J7" s="66">
        <f>H7/$C$2</f>
        <v>64257.13429855217</v>
      </c>
      <c r="K7" s="32"/>
      <c r="L7" s="3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</row>
    <row r="8" spans="1:117" s="89" customFormat="1" ht="25.5" customHeight="1">
      <c r="A8" s="68">
        <v>5</v>
      </c>
      <c r="B8" s="27" t="s">
        <v>97</v>
      </c>
      <c r="C8" s="27" t="s">
        <v>97</v>
      </c>
      <c r="D8" s="27" t="s">
        <v>23</v>
      </c>
      <c r="E8" s="28">
        <v>1</v>
      </c>
      <c r="F8" s="26" t="s">
        <v>21</v>
      </c>
      <c r="G8" s="53">
        <v>303467467</v>
      </c>
      <c r="H8" s="135">
        <v>1932000</v>
      </c>
      <c r="I8" s="31"/>
      <c r="J8" s="66">
        <f>H8/$C$2</f>
        <v>64303.544682975531</v>
      </c>
      <c r="K8" s="121"/>
      <c r="L8" s="121"/>
    </row>
    <row r="9" spans="1:117" s="33" customFormat="1" ht="13.5" thickBot="1">
      <c r="A9" s="68"/>
      <c r="B9" s="26"/>
      <c r="C9" s="38" t="s">
        <v>26</v>
      </c>
      <c r="D9" s="27"/>
      <c r="E9" s="27"/>
      <c r="F9" s="28"/>
      <c r="G9" s="28"/>
      <c r="H9" s="30"/>
      <c r="I9" s="31"/>
      <c r="J9" s="122">
        <f>SUM(J4:J8)</f>
        <v>331389.80362789147</v>
      </c>
      <c r="K9" s="32"/>
      <c r="L9" s="32"/>
    </row>
    <row r="10" spans="1:117" s="35" customFormat="1" ht="26.25" thickTop="1">
      <c r="A10" s="25">
        <v>1</v>
      </c>
      <c r="B10" s="27" t="s">
        <v>28</v>
      </c>
      <c r="C10" s="27" t="s">
        <v>28</v>
      </c>
      <c r="D10" s="27" t="s">
        <v>98</v>
      </c>
      <c r="E10" s="28">
        <v>1</v>
      </c>
      <c r="F10" s="26" t="s">
        <v>27</v>
      </c>
      <c r="G10" s="29">
        <v>303460928</v>
      </c>
      <c r="H10" s="30">
        <v>128000</v>
      </c>
      <c r="I10" s="31"/>
      <c r="J10" s="32">
        <f t="shared" ref="J10:J16" si="0">H10/$C$2</f>
        <v>4260.276252288234</v>
      </c>
      <c r="K10" s="32"/>
      <c r="L10" s="32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</row>
    <row r="11" spans="1:117" s="33" customFormat="1">
      <c r="A11" s="25">
        <v>2</v>
      </c>
      <c r="B11" s="52" t="s">
        <v>99</v>
      </c>
      <c r="C11" s="52" t="s">
        <v>99</v>
      </c>
      <c r="D11" s="27" t="s">
        <v>100</v>
      </c>
      <c r="E11" s="53">
        <v>1</v>
      </c>
      <c r="F11" s="57" t="s">
        <v>27</v>
      </c>
      <c r="G11" s="53">
        <v>303433506</v>
      </c>
      <c r="H11" s="54">
        <v>101308</v>
      </c>
      <c r="I11" s="55"/>
      <c r="J11" s="32">
        <f t="shared" si="0"/>
        <v>3371.8755200532532</v>
      </c>
      <c r="K11" s="32"/>
      <c r="L11" s="32"/>
    </row>
    <row r="12" spans="1:117" ht="13.5" customHeight="1">
      <c r="A12" s="25">
        <v>3</v>
      </c>
      <c r="B12" s="52" t="s">
        <v>101</v>
      </c>
      <c r="C12" s="52" t="s">
        <v>101</v>
      </c>
      <c r="D12" s="27" t="s">
        <v>102</v>
      </c>
      <c r="E12" s="53">
        <v>1</v>
      </c>
      <c r="F12" s="57" t="s">
        <v>27</v>
      </c>
      <c r="G12" s="53">
        <v>303446386</v>
      </c>
      <c r="H12" s="32">
        <v>56017</v>
      </c>
      <c r="I12" s="55"/>
      <c r="J12" s="32">
        <f t="shared" si="0"/>
        <v>1864.4366783158594</v>
      </c>
      <c r="K12" s="32"/>
      <c r="L12" s="32"/>
    </row>
    <row r="13" spans="1:117" ht="13.5" customHeight="1">
      <c r="A13" s="25">
        <v>4</v>
      </c>
      <c r="B13" s="52" t="s">
        <v>103</v>
      </c>
      <c r="C13" s="52" t="s">
        <v>103</v>
      </c>
      <c r="D13" s="27" t="s">
        <v>104</v>
      </c>
      <c r="E13" s="53">
        <v>1</v>
      </c>
      <c r="F13" s="57" t="s">
        <v>27</v>
      </c>
      <c r="G13" s="53">
        <v>303433443</v>
      </c>
      <c r="H13" s="32">
        <v>6509481.7999999998</v>
      </c>
      <c r="I13" s="55"/>
      <c r="J13" s="32">
        <f t="shared" si="0"/>
        <v>216657.74005658177</v>
      </c>
      <c r="K13" s="32"/>
      <c r="L13" s="32"/>
    </row>
    <row r="14" spans="1:117" ht="13.5" customHeight="1">
      <c r="A14" s="25">
        <v>5</v>
      </c>
      <c r="B14" s="52" t="s">
        <v>105</v>
      </c>
      <c r="C14" s="52" t="s">
        <v>105</v>
      </c>
      <c r="D14" s="27" t="s">
        <v>106</v>
      </c>
      <c r="E14" s="53">
        <v>1</v>
      </c>
      <c r="F14" s="57" t="s">
        <v>27</v>
      </c>
      <c r="G14" s="53">
        <v>303448357</v>
      </c>
      <c r="H14" s="32">
        <v>3000000</v>
      </c>
      <c r="I14" s="55"/>
      <c r="J14" s="32">
        <f t="shared" si="0"/>
        <v>99850.224663005487</v>
      </c>
      <c r="K14" s="32"/>
      <c r="L14" s="32"/>
    </row>
    <row r="15" spans="1:117" s="89" customFormat="1" ht="25.5" customHeight="1">
      <c r="A15" s="25">
        <v>6</v>
      </c>
      <c r="B15" s="52" t="s">
        <v>107</v>
      </c>
      <c r="C15" s="52" t="s">
        <v>107</v>
      </c>
      <c r="D15" s="27" t="s">
        <v>93</v>
      </c>
      <c r="E15" s="53">
        <v>1</v>
      </c>
      <c r="F15" s="57" t="s">
        <v>27</v>
      </c>
      <c r="G15" s="53">
        <v>303446926</v>
      </c>
      <c r="H15" s="32">
        <v>1699047</v>
      </c>
      <c r="I15" s="55"/>
      <c r="J15" s="32">
        <f t="shared" si="0"/>
        <v>56550.074887668496</v>
      </c>
      <c r="K15" s="32"/>
      <c r="L15" s="32"/>
    </row>
    <row r="16" spans="1:117" s="89" customFormat="1" ht="25.5" customHeight="1">
      <c r="A16" s="25">
        <v>7</v>
      </c>
      <c r="B16" s="52" t="s">
        <v>108</v>
      </c>
      <c r="C16" s="52" t="s">
        <v>109</v>
      </c>
      <c r="D16" s="27" t="s">
        <v>102</v>
      </c>
      <c r="E16" s="53">
        <v>1</v>
      </c>
      <c r="F16" s="57" t="s">
        <v>27</v>
      </c>
      <c r="G16" s="53">
        <v>303433052</v>
      </c>
      <c r="H16" s="159">
        <v>143116</v>
      </c>
      <c r="I16" s="55"/>
      <c r="J16" s="32">
        <f t="shared" si="0"/>
        <v>4763.3882509568975</v>
      </c>
      <c r="K16" s="121"/>
      <c r="L16" s="121"/>
    </row>
    <row r="17" spans="1:181" s="89" customFormat="1" ht="38.25">
      <c r="A17" s="25">
        <v>8</v>
      </c>
      <c r="B17" s="52" t="s">
        <v>110</v>
      </c>
      <c r="C17" s="52" t="s">
        <v>110</v>
      </c>
      <c r="D17" s="27" t="s">
        <v>111</v>
      </c>
      <c r="E17" s="53">
        <v>1</v>
      </c>
      <c r="F17" s="57" t="s">
        <v>27</v>
      </c>
      <c r="G17" s="53">
        <v>303457026</v>
      </c>
      <c r="H17" s="121"/>
      <c r="I17" s="55">
        <v>7726.91</v>
      </c>
      <c r="J17" s="55">
        <v>7726.91</v>
      </c>
      <c r="K17" s="121"/>
      <c r="L17" s="121"/>
    </row>
    <row r="18" spans="1:181" s="89" customFormat="1" ht="13.5" customHeight="1" thickBot="1">
      <c r="A18" s="25"/>
      <c r="B18" s="52"/>
      <c r="C18" s="38" t="s">
        <v>40</v>
      </c>
      <c r="D18" s="27"/>
      <c r="E18" s="53"/>
      <c r="F18" s="57"/>
      <c r="G18" s="53"/>
      <c r="H18" s="121"/>
      <c r="I18" s="55"/>
      <c r="J18" s="122">
        <f>SUM(J10:J17)</f>
        <v>395044.92630886997</v>
      </c>
      <c r="K18" s="121"/>
      <c r="L18" s="121"/>
    </row>
    <row r="19" spans="1:181" s="89" customFormat="1" ht="25.5" customHeight="1" thickTop="1">
      <c r="A19" s="25">
        <v>1</v>
      </c>
      <c r="B19" s="160" t="s">
        <v>112</v>
      </c>
      <c r="C19" s="52" t="s">
        <v>113</v>
      </c>
      <c r="D19" s="61" t="s">
        <v>23</v>
      </c>
      <c r="E19" s="53">
        <v>1</v>
      </c>
      <c r="F19" s="57" t="s">
        <v>45</v>
      </c>
      <c r="G19" s="53">
        <v>303465234</v>
      </c>
      <c r="H19" s="121">
        <v>365798.75</v>
      </c>
      <c r="I19" s="55"/>
      <c r="J19" s="32">
        <f>H19/$C$2</f>
        <v>12175.029122982192</v>
      </c>
      <c r="K19" s="121"/>
      <c r="L19" s="121"/>
    </row>
    <row r="20" spans="1:181" s="89" customFormat="1" ht="25.5" customHeight="1">
      <c r="A20" s="25">
        <v>2</v>
      </c>
      <c r="B20" s="160" t="s">
        <v>112</v>
      </c>
      <c r="C20" s="52" t="s">
        <v>114</v>
      </c>
      <c r="D20" s="61" t="s">
        <v>93</v>
      </c>
      <c r="E20" s="53">
        <v>1</v>
      </c>
      <c r="F20" s="57" t="s">
        <v>45</v>
      </c>
      <c r="G20" s="53">
        <v>303465436</v>
      </c>
      <c r="H20" s="121"/>
      <c r="I20" s="55">
        <v>54260</v>
      </c>
      <c r="J20" s="55">
        <v>54260</v>
      </c>
      <c r="K20" s="121"/>
      <c r="L20" s="121"/>
    </row>
    <row r="21" spans="1:181" s="89" customFormat="1" ht="25.5" customHeight="1">
      <c r="A21" s="25">
        <v>3</v>
      </c>
      <c r="B21" s="160" t="s">
        <v>112</v>
      </c>
      <c r="C21" s="52" t="s">
        <v>115</v>
      </c>
      <c r="D21" s="61" t="s">
        <v>116</v>
      </c>
      <c r="E21" s="53">
        <v>1</v>
      </c>
      <c r="F21" s="57" t="s">
        <v>45</v>
      </c>
      <c r="G21" s="53">
        <v>303465378</v>
      </c>
      <c r="H21" s="121">
        <v>6274090.9000000004</v>
      </c>
      <c r="I21" s="55"/>
      <c r="J21" s="32">
        <f>H21/$C$2</f>
        <v>208823.12864037277</v>
      </c>
      <c r="K21" s="121"/>
      <c r="L21" s="121"/>
    </row>
    <row r="22" spans="1:181" s="163" customFormat="1">
      <c r="A22" s="25">
        <v>4</v>
      </c>
      <c r="B22" s="161" t="s">
        <v>46</v>
      </c>
      <c r="C22" s="27" t="s">
        <v>49</v>
      </c>
      <c r="D22" s="61" t="s">
        <v>117</v>
      </c>
      <c r="E22" s="53">
        <v>1</v>
      </c>
      <c r="F22" s="57" t="s">
        <v>45</v>
      </c>
      <c r="G22" s="62">
        <v>303464768</v>
      </c>
      <c r="H22" s="32">
        <v>2182132.7999999998</v>
      </c>
      <c r="I22" s="31"/>
      <c r="J22" s="32">
        <f>H22/$C$2</f>
        <v>72628.816774837731</v>
      </c>
      <c r="K22" s="32"/>
      <c r="L22" s="32"/>
      <c r="M22" s="162"/>
      <c r="N22" s="162"/>
      <c r="O22" s="162"/>
      <c r="P22" s="162"/>
      <c r="Q22" s="162"/>
      <c r="R22" s="162"/>
      <c r="S22" s="162"/>
      <c r="T22" s="162"/>
      <c r="U22" s="162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</row>
    <row r="23" spans="1:181" s="163" customFormat="1" ht="13.5" thickBot="1">
      <c r="A23" s="25"/>
      <c r="B23" s="161"/>
      <c r="C23" s="38" t="s">
        <v>51</v>
      </c>
      <c r="D23" s="61"/>
      <c r="E23" s="53"/>
      <c r="F23" s="57"/>
      <c r="G23" s="62"/>
      <c r="H23" s="121"/>
      <c r="I23" s="31"/>
      <c r="J23" s="122">
        <f>SUM(J19:J22)</f>
        <v>347886.97453819268</v>
      </c>
      <c r="K23" s="121"/>
      <c r="L23" s="121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</row>
    <row r="24" spans="1:181" s="163" customFormat="1" ht="26.25" thickTop="1">
      <c r="A24" s="25">
        <v>1</v>
      </c>
      <c r="B24" s="164" t="s">
        <v>118</v>
      </c>
      <c r="C24" s="27" t="s">
        <v>118</v>
      </c>
      <c r="D24" s="27" t="s">
        <v>23</v>
      </c>
      <c r="E24" s="28">
        <v>1</v>
      </c>
      <c r="F24" s="26" t="s">
        <v>41</v>
      </c>
      <c r="G24" s="62">
        <v>303433593</v>
      </c>
      <c r="H24" s="159">
        <v>1401869</v>
      </c>
      <c r="I24" s="31"/>
      <c r="J24" s="66">
        <f>H24/$C$2</f>
        <v>46658.978199367615</v>
      </c>
      <c r="K24" s="121"/>
      <c r="L24" s="121"/>
      <c r="M24" s="162"/>
      <c r="N24" s="162"/>
      <c r="O24" s="162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</row>
    <row r="25" spans="1:181" ht="13.5" customHeight="1">
      <c r="A25" s="25">
        <v>2</v>
      </c>
      <c r="B25" s="52" t="s">
        <v>119</v>
      </c>
      <c r="C25" s="52" t="s">
        <v>119</v>
      </c>
      <c r="D25" s="27" t="s">
        <v>120</v>
      </c>
      <c r="E25" s="53">
        <v>1</v>
      </c>
      <c r="F25" s="57" t="s">
        <v>41</v>
      </c>
      <c r="G25" s="53"/>
      <c r="H25" s="32">
        <v>4960000</v>
      </c>
      <c r="I25" s="55"/>
      <c r="J25" s="32">
        <f>H25/$C$2</f>
        <v>165085.70477616906</v>
      </c>
      <c r="K25" s="32"/>
      <c r="L25" s="32"/>
    </row>
    <row r="26" spans="1:181" s="163" customFormat="1" ht="25.5">
      <c r="A26" s="25">
        <v>3</v>
      </c>
      <c r="B26" s="164" t="s">
        <v>121</v>
      </c>
      <c r="C26" s="27" t="s">
        <v>121</v>
      </c>
      <c r="D26" s="27" t="s">
        <v>122</v>
      </c>
      <c r="E26" s="28">
        <v>1</v>
      </c>
      <c r="F26" s="26" t="s">
        <v>41</v>
      </c>
      <c r="G26" s="62">
        <v>303442927</v>
      </c>
      <c r="H26" s="121"/>
      <c r="I26" s="31">
        <v>15550</v>
      </c>
      <c r="J26" s="55">
        <v>16000</v>
      </c>
      <c r="K26" s="121"/>
      <c r="L26" s="121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</row>
    <row r="27" spans="1:181" s="163" customFormat="1" ht="25.5">
      <c r="A27" s="25">
        <v>4</v>
      </c>
      <c r="B27" s="161" t="s">
        <v>46</v>
      </c>
      <c r="C27" s="27" t="s">
        <v>123</v>
      </c>
      <c r="D27" s="61" t="s">
        <v>93</v>
      </c>
      <c r="E27" s="53">
        <v>1</v>
      </c>
      <c r="F27" s="57" t="s">
        <v>41</v>
      </c>
      <c r="G27" s="62">
        <v>303440315</v>
      </c>
      <c r="H27" s="32">
        <v>1266595.52</v>
      </c>
      <c r="I27" s="31"/>
      <c r="J27" s="32">
        <f>H27/$C$2</f>
        <v>42156.615743052083</v>
      </c>
      <c r="K27" s="32"/>
      <c r="L27" s="32"/>
      <c r="M27" s="162"/>
      <c r="N27" s="162"/>
      <c r="O27" s="162"/>
      <c r="P27" s="162"/>
      <c r="Q27" s="162"/>
      <c r="R27" s="162"/>
      <c r="S27" s="162"/>
      <c r="T27" s="162"/>
      <c r="U27" s="162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</row>
    <row r="28" spans="1:181" s="163" customFormat="1" ht="25.5">
      <c r="A28" s="25">
        <v>5</v>
      </c>
      <c r="B28" s="161" t="s">
        <v>46</v>
      </c>
      <c r="C28" s="27" t="s">
        <v>123</v>
      </c>
      <c r="D28" s="61" t="s">
        <v>93</v>
      </c>
      <c r="E28" s="53">
        <v>1</v>
      </c>
      <c r="F28" s="57" t="s">
        <v>41</v>
      </c>
      <c r="G28" s="62"/>
      <c r="H28" s="32">
        <v>3020184.62</v>
      </c>
      <c r="I28" s="31"/>
      <c r="J28" s="32">
        <f>H28/$C$2</f>
        <v>100522.03761025128</v>
      </c>
      <c r="K28" s="32"/>
      <c r="L28" s="3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</row>
    <row r="29" spans="1:181" s="163" customFormat="1" ht="38.25">
      <c r="A29" s="25">
        <v>6</v>
      </c>
      <c r="B29" s="161" t="s">
        <v>46</v>
      </c>
      <c r="C29" s="27" t="s">
        <v>124</v>
      </c>
      <c r="D29" s="61" t="s">
        <v>125</v>
      </c>
      <c r="E29" s="28">
        <v>1</v>
      </c>
      <c r="F29" s="26" t="s">
        <v>41</v>
      </c>
      <c r="G29" s="62">
        <v>303461267</v>
      </c>
      <c r="H29" s="121">
        <v>2082342.55</v>
      </c>
      <c r="I29" s="31"/>
      <c r="J29" s="32">
        <f>H29/$C$2</f>
        <v>69307.457147611916</v>
      </c>
      <c r="K29" s="121"/>
      <c r="L29" s="121"/>
      <c r="M29" s="162"/>
      <c r="N29" s="162"/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</row>
    <row r="30" spans="1:181" s="163" customFormat="1" ht="25.5">
      <c r="A30" s="25">
        <v>7</v>
      </c>
      <c r="B30" s="161" t="s">
        <v>46</v>
      </c>
      <c r="C30" s="27" t="s">
        <v>126</v>
      </c>
      <c r="D30" s="61" t="s">
        <v>80</v>
      </c>
      <c r="E30" s="28">
        <v>1</v>
      </c>
      <c r="F30" s="26" t="s">
        <v>41</v>
      </c>
      <c r="G30" s="62">
        <v>303440745</v>
      </c>
      <c r="H30" s="121"/>
      <c r="I30" s="31">
        <v>80361.53</v>
      </c>
      <c r="J30" s="55">
        <v>80361.53</v>
      </c>
      <c r="K30" s="121"/>
      <c r="L30" s="121"/>
      <c r="M30" s="162"/>
      <c r="N30" s="162"/>
      <c r="O30" s="162"/>
      <c r="P30" s="162"/>
      <c r="Q30" s="162"/>
      <c r="R30" s="162"/>
      <c r="S30" s="162"/>
      <c r="T30" s="162"/>
      <c r="U30" s="162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</row>
    <row r="31" spans="1:181" s="163" customFormat="1" ht="13.5" thickBot="1">
      <c r="A31" s="165"/>
      <c r="B31" s="166"/>
      <c r="C31" s="38" t="s">
        <v>44</v>
      </c>
      <c r="D31" s="167"/>
      <c r="E31" s="168"/>
      <c r="F31" s="169"/>
      <c r="G31" s="167"/>
      <c r="H31" s="165"/>
      <c r="I31" s="167"/>
      <c r="J31" s="122">
        <f>SUM(J24:J30)</f>
        <v>520092.32347645203</v>
      </c>
      <c r="K31" s="133" t="s">
        <v>3</v>
      </c>
      <c r="L31" s="134" t="s">
        <v>4</v>
      </c>
      <c r="M31" s="162"/>
      <c r="N31" s="162"/>
      <c r="O31" s="162"/>
      <c r="P31" s="162"/>
      <c r="Q31" s="162"/>
      <c r="R31" s="162"/>
      <c r="S31" s="162"/>
      <c r="T31" s="162"/>
      <c r="U31" s="162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</row>
    <row r="32" spans="1:181" s="35" customFormat="1" ht="15.75" thickTop="1">
      <c r="A32" s="25">
        <v>1</v>
      </c>
      <c r="B32" s="27" t="s">
        <v>164</v>
      </c>
      <c r="C32" s="27" t="s">
        <v>247</v>
      </c>
      <c r="D32" s="27" t="s">
        <v>248</v>
      </c>
      <c r="E32" s="28">
        <v>1</v>
      </c>
      <c r="F32" s="218" t="s">
        <v>215</v>
      </c>
      <c r="G32" s="219">
        <v>303467225</v>
      </c>
      <c r="H32" s="30"/>
      <c r="I32" s="31">
        <v>71243.210000000006</v>
      </c>
      <c r="J32" s="32">
        <f>I32</f>
        <v>71243.210000000006</v>
      </c>
      <c r="K32" s="220"/>
      <c r="L32" s="221" t="s">
        <v>249</v>
      </c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CY32" s="34"/>
      <c r="CZ32" s="34"/>
      <c r="DA32" s="34"/>
      <c r="DB32" s="34"/>
      <c r="DC32" s="34"/>
      <c r="DD32" s="34"/>
      <c r="DE32" s="34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  <c r="DQ32" s="34"/>
      <c r="DR32" s="34"/>
      <c r="DS32" s="34"/>
      <c r="DT32" s="34"/>
      <c r="DU32" s="34"/>
      <c r="DV32" s="34"/>
      <c r="DW32" s="34"/>
      <c r="DX32" s="34"/>
      <c r="DY32" s="34"/>
      <c r="DZ32" s="34"/>
      <c r="EA32" s="34"/>
      <c r="EB32" s="34"/>
      <c r="EC32" s="34"/>
      <c r="ED32" s="34"/>
      <c r="EE32" s="34"/>
      <c r="EF32" s="34"/>
      <c r="EG32" s="34"/>
      <c r="EH32" s="34"/>
      <c r="EI32" s="34"/>
      <c r="EJ32" s="34"/>
      <c r="EK32" s="34"/>
      <c r="EL32" s="34"/>
      <c r="EM32" s="34"/>
      <c r="EN32" s="34"/>
      <c r="EO32" s="34"/>
      <c r="EP32" s="34"/>
      <c r="EQ32" s="34"/>
      <c r="ER32" s="34"/>
      <c r="ES32" s="34"/>
      <c r="ET32" s="34"/>
      <c r="EU32" s="34"/>
      <c r="EV32" s="34"/>
      <c r="EW32" s="34"/>
      <c r="EX32" s="34"/>
      <c r="EY32" s="34"/>
      <c r="EZ32" s="34"/>
      <c r="FA32" s="34"/>
      <c r="FB32" s="34"/>
      <c r="FC32" s="34"/>
      <c r="FD32" s="34"/>
      <c r="FE32" s="34"/>
      <c r="FF32" s="34"/>
      <c r="FG32" s="34"/>
      <c r="FH32" s="34"/>
      <c r="FI32" s="34"/>
      <c r="FJ32" s="34"/>
      <c r="FK32" s="34"/>
      <c r="FL32" s="34"/>
      <c r="FM32" s="34"/>
      <c r="FN32" s="34"/>
      <c r="FO32" s="34"/>
      <c r="FP32" s="34"/>
      <c r="FQ32" s="34"/>
      <c r="FR32" s="34"/>
      <c r="FS32" s="34"/>
      <c r="FT32" s="34"/>
      <c r="FU32" s="34"/>
      <c r="FV32" s="34"/>
      <c r="FW32" s="34"/>
      <c r="FX32" s="34"/>
      <c r="FY32" s="34"/>
    </row>
    <row r="33" spans="1:181" s="35" customFormat="1" ht="13.5" thickBot="1">
      <c r="A33" s="25"/>
      <c r="B33" s="65"/>
      <c r="C33" s="38" t="s">
        <v>231</v>
      </c>
      <c r="D33" s="170"/>
      <c r="E33" s="62"/>
      <c r="F33" s="26"/>
      <c r="G33" s="171"/>
      <c r="H33" s="66"/>
      <c r="I33" s="25"/>
      <c r="J33" s="122">
        <f>SUM(J32)</f>
        <v>71243.210000000006</v>
      </c>
      <c r="K33" s="32"/>
      <c r="L33" s="32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</row>
    <row r="34" spans="1:181" s="35" customFormat="1" ht="15.75" thickTop="1">
      <c r="A34" s="25"/>
      <c r="B34" s="27" t="s">
        <v>148</v>
      </c>
      <c r="C34" s="27" t="s">
        <v>253</v>
      </c>
      <c r="D34" s="27" t="s">
        <v>254</v>
      </c>
      <c r="E34" s="28">
        <v>1</v>
      </c>
      <c r="F34" s="218"/>
      <c r="G34" s="238">
        <v>303458659</v>
      </c>
      <c r="H34" s="30"/>
      <c r="I34" s="31">
        <v>387.6</v>
      </c>
      <c r="J34" s="244">
        <f>+I34</f>
        <v>387.6</v>
      </c>
      <c r="K34" s="220"/>
      <c r="L34" s="220" t="s">
        <v>255</v>
      </c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4"/>
      <c r="EI34" s="34"/>
      <c r="EJ34" s="34"/>
      <c r="EK34" s="34"/>
      <c r="EL34" s="34"/>
      <c r="EM34" s="34"/>
      <c r="EN34" s="34"/>
      <c r="EO34" s="34"/>
      <c r="EP34" s="34"/>
      <c r="EQ34" s="34"/>
      <c r="ER34" s="34"/>
      <c r="ES34" s="34"/>
      <c r="ET34" s="34"/>
      <c r="EU34" s="34"/>
      <c r="EV34" s="34"/>
      <c r="EW34" s="34"/>
      <c r="EX34" s="34"/>
      <c r="EY34" s="34"/>
      <c r="EZ34" s="34"/>
      <c r="FA34" s="34"/>
      <c r="FB34" s="34"/>
      <c r="FC34" s="34"/>
      <c r="FD34" s="34"/>
      <c r="FE34" s="34"/>
      <c r="FF34" s="34"/>
      <c r="FG34" s="34"/>
      <c r="FH34" s="34"/>
      <c r="FI34" s="34"/>
      <c r="FJ34" s="34"/>
      <c r="FK34" s="34"/>
      <c r="FL34" s="34"/>
      <c r="FM34" s="34"/>
      <c r="FN34" s="34"/>
      <c r="FO34" s="34"/>
      <c r="FP34" s="34"/>
      <c r="FQ34" s="34"/>
      <c r="FR34" s="34"/>
      <c r="FS34" s="34"/>
      <c r="FT34" s="34"/>
      <c r="FU34" s="34"/>
      <c r="FV34" s="34"/>
      <c r="FW34" s="34"/>
      <c r="FX34" s="34"/>
      <c r="FY34" s="34"/>
    </row>
    <row r="35" spans="1:181" s="35" customFormat="1" ht="15">
      <c r="A35" s="25"/>
      <c r="B35" s="27" t="s">
        <v>148</v>
      </c>
      <c r="C35" s="27" t="s">
        <v>258</v>
      </c>
      <c r="D35" s="27" t="s">
        <v>259</v>
      </c>
      <c r="E35" s="28">
        <v>1</v>
      </c>
      <c r="F35" s="61"/>
      <c r="G35" s="240">
        <v>303466910</v>
      </c>
      <c r="H35" s="30"/>
      <c r="I35" s="31">
        <v>1412.7</v>
      </c>
      <c r="J35" s="31">
        <f>+I35</f>
        <v>1412.7</v>
      </c>
      <c r="K35" s="220"/>
      <c r="L35" s="220" t="s">
        <v>260</v>
      </c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4"/>
    </row>
    <row r="36" spans="1:181" s="35" customFormat="1" ht="15.75" thickBot="1">
      <c r="A36" s="25"/>
      <c r="B36" s="241"/>
      <c r="C36" s="38" t="s">
        <v>246</v>
      </c>
      <c r="D36" s="27"/>
      <c r="E36" s="28"/>
      <c r="F36" s="61"/>
      <c r="G36" s="242"/>
      <c r="H36" s="159"/>
      <c r="I36" s="31"/>
      <c r="J36" s="122">
        <f>SUM(J34:J35)</f>
        <v>1800.3000000000002</v>
      </c>
      <c r="K36" s="243"/>
      <c r="L36" s="243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34"/>
      <c r="CZ36" s="34"/>
      <c r="DA36" s="34"/>
      <c r="DB36" s="34"/>
      <c r="DC36" s="34"/>
      <c r="DD36" s="34"/>
      <c r="DE36" s="34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4"/>
      <c r="EI36" s="34"/>
      <c r="EJ36" s="34"/>
      <c r="EK36" s="34"/>
      <c r="EL36" s="34"/>
      <c r="EM36" s="34"/>
      <c r="EN36" s="34"/>
      <c r="EO36" s="34"/>
      <c r="EP36" s="34"/>
      <c r="EQ36" s="34"/>
      <c r="ER36" s="34"/>
      <c r="ES36" s="34"/>
      <c r="ET36" s="34"/>
      <c r="EU36" s="34"/>
      <c r="EV36" s="34"/>
      <c r="EW36" s="34"/>
      <c r="EX36" s="34"/>
      <c r="EY36" s="34"/>
      <c r="EZ36" s="34"/>
      <c r="FA36" s="34"/>
      <c r="FB36" s="34"/>
      <c r="FC36" s="34"/>
      <c r="FD36" s="34"/>
      <c r="FE36" s="34"/>
      <c r="FF36" s="34"/>
      <c r="FG36" s="34"/>
      <c r="FH36" s="34"/>
      <c r="FI36" s="34"/>
      <c r="FJ36" s="34"/>
      <c r="FK36" s="34"/>
      <c r="FL36" s="34"/>
      <c r="FM36" s="34"/>
      <c r="FN36" s="34"/>
      <c r="FO36" s="34"/>
      <c r="FP36" s="34"/>
      <c r="FQ36" s="34"/>
      <c r="FR36" s="34"/>
      <c r="FS36" s="34"/>
      <c r="FT36" s="34"/>
      <c r="FU36" s="34"/>
      <c r="FV36" s="34"/>
      <c r="FW36" s="34"/>
      <c r="FX36" s="34"/>
      <c r="FY36" s="34"/>
    </row>
    <row r="37" spans="1:181" s="35" customFormat="1" ht="16.5" thickTop="1" thickBot="1">
      <c r="A37" s="25"/>
      <c r="B37" s="241"/>
      <c r="C37" s="27"/>
      <c r="D37" s="27"/>
      <c r="E37" s="28"/>
      <c r="F37" s="61"/>
      <c r="G37" s="242"/>
      <c r="H37" s="159"/>
      <c r="I37" s="31"/>
      <c r="J37" s="122"/>
      <c r="K37" s="243"/>
      <c r="L37" s="243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34"/>
      <c r="CZ37" s="34"/>
      <c r="DA37" s="34"/>
      <c r="DB37" s="34"/>
      <c r="DC37" s="34"/>
      <c r="DD37" s="34"/>
      <c r="DE37" s="34"/>
      <c r="DF37" s="34"/>
      <c r="DG37" s="34"/>
      <c r="DH37" s="34"/>
      <c r="DI37" s="34"/>
      <c r="DJ37" s="34"/>
      <c r="DK37" s="34"/>
      <c r="DL37" s="34"/>
      <c r="DM37" s="34"/>
      <c r="DN37" s="34"/>
      <c r="DO37" s="34"/>
      <c r="DP37" s="34"/>
      <c r="DQ37" s="34"/>
      <c r="DR37" s="34"/>
      <c r="DS37" s="34"/>
      <c r="DT37" s="34"/>
      <c r="DU37" s="34"/>
      <c r="DV37" s="34"/>
      <c r="DW37" s="34"/>
      <c r="DX37" s="34"/>
      <c r="DY37" s="34"/>
      <c r="DZ37" s="34"/>
      <c r="EA37" s="34"/>
      <c r="EB37" s="34"/>
      <c r="EC37" s="34"/>
      <c r="ED37" s="34"/>
      <c r="EE37" s="34"/>
      <c r="EF37" s="34"/>
      <c r="EG37" s="34"/>
      <c r="EH37" s="34"/>
      <c r="EI37" s="34"/>
      <c r="EJ37" s="34"/>
      <c r="EK37" s="34"/>
      <c r="EL37" s="34"/>
      <c r="EM37" s="34"/>
      <c r="EN37" s="34"/>
      <c r="EO37" s="34"/>
      <c r="EP37" s="34"/>
      <c r="EQ37" s="34"/>
      <c r="ER37" s="34"/>
      <c r="ES37" s="34"/>
      <c r="ET37" s="34"/>
      <c r="EU37" s="34"/>
      <c r="EV37" s="34"/>
      <c r="EW37" s="34"/>
      <c r="EX37" s="34"/>
      <c r="EY37" s="34"/>
      <c r="EZ37" s="34"/>
      <c r="FA37" s="34"/>
      <c r="FB37" s="34"/>
      <c r="FC37" s="34"/>
      <c r="FD37" s="34"/>
      <c r="FE37" s="34"/>
      <c r="FF37" s="34"/>
      <c r="FG37" s="34"/>
      <c r="FH37" s="34"/>
      <c r="FI37" s="34"/>
      <c r="FJ37" s="34"/>
      <c r="FK37" s="34"/>
      <c r="FL37" s="34"/>
      <c r="FM37" s="34"/>
      <c r="FN37" s="34"/>
      <c r="FO37" s="34"/>
      <c r="FP37" s="34"/>
      <c r="FQ37" s="34"/>
      <c r="FR37" s="34"/>
      <c r="FS37" s="34"/>
      <c r="FT37" s="34"/>
      <c r="FU37" s="34"/>
      <c r="FV37" s="34"/>
      <c r="FW37" s="34"/>
      <c r="FX37" s="34"/>
      <c r="FY37" s="34"/>
    </row>
    <row r="38" spans="1:181" s="182" customFormat="1" ht="14.25" thickTop="1" thickBot="1">
      <c r="A38" s="172"/>
      <c r="B38" s="173" t="s">
        <v>127</v>
      </c>
      <c r="C38" s="174"/>
      <c r="D38" s="175"/>
      <c r="E38" s="176"/>
      <c r="F38" s="177"/>
      <c r="G38" s="178"/>
      <c r="H38" s="179"/>
      <c r="I38" s="174"/>
      <c r="J38" s="179">
        <f>J36+J33+J31+J23+J18+J9</f>
        <v>1667457.5379514061</v>
      </c>
      <c r="K38" s="180"/>
      <c r="L38" s="180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1"/>
      <c r="AE38" s="181"/>
      <c r="AF38" s="181"/>
      <c r="AG38" s="181"/>
      <c r="AH38" s="181"/>
      <c r="AI38" s="181"/>
      <c r="AJ38" s="181"/>
      <c r="AK38" s="181"/>
      <c r="AL38" s="181"/>
      <c r="AM38" s="181"/>
      <c r="AN38" s="181"/>
      <c r="AO38" s="181"/>
      <c r="AP38" s="181"/>
      <c r="AQ38" s="181"/>
      <c r="AR38" s="181"/>
      <c r="AS38" s="181"/>
      <c r="AT38" s="181"/>
      <c r="AU38" s="181"/>
      <c r="AV38" s="181"/>
      <c r="AW38" s="181"/>
      <c r="AX38" s="181"/>
      <c r="AY38" s="181"/>
      <c r="AZ38" s="181"/>
      <c r="BA38" s="181"/>
      <c r="BB38" s="181"/>
      <c r="BC38" s="181"/>
      <c r="BD38" s="181"/>
      <c r="BE38" s="181"/>
      <c r="BF38" s="181"/>
      <c r="BG38" s="181"/>
      <c r="BH38" s="181"/>
      <c r="BI38" s="181"/>
      <c r="BJ38" s="181"/>
      <c r="BK38" s="181"/>
      <c r="BL38" s="181"/>
      <c r="BM38" s="181"/>
      <c r="BN38" s="181"/>
      <c r="BO38" s="181"/>
      <c r="BP38" s="181"/>
      <c r="BQ38" s="181"/>
      <c r="BR38" s="181"/>
      <c r="BS38" s="181"/>
      <c r="BT38" s="181"/>
      <c r="BU38" s="181"/>
      <c r="BV38" s="181"/>
      <c r="BW38" s="181"/>
      <c r="BX38" s="181"/>
      <c r="BY38" s="181"/>
      <c r="BZ38" s="181"/>
      <c r="CA38" s="181"/>
      <c r="CB38" s="181"/>
      <c r="CC38" s="181"/>
      <c r="CD38" s="181"/>
      <c r="CE38" s="181"/>
      <c r="CF38" s="181"/>
      <c r="CG38" s="181"/>
      <c r="CH38" s="181"/>
      <c r="CI38" s="181"/>
      <c r="CJ38" s="181"/>
      <c r="CK38" s="181"/>
      <c r="CL38" s="181"/>
      <c r="CM38" s="181"/>
      <c r="CN38" s="181"/>
      <c r="CO38" s="181"/>
      <c r="CP38" s="181"/>
      <c r="CQ38" s="181"/>
      <c r="CR38" s="181"/>
      <c r="CS38" s="181"/>
      <c r="CT38" s="181"/>
      <c r="CU38" s="181"/>
      <c r="CV38" s="181"/>
      <c r="CW38" s="181"/>
      <c r="CX38" s="181"/>
      <c r="CY38" s="181"/>
      <c r="CZ38" s="181"/>
      <c r="DA38" s="181"/>
      <c r="DB38" s="181"/>
      <c r="DC38" s="181"/>
      <c r="DD38" s="181"/>
      <c r="DE38" s="181"/>
      <c r="DF38" s="181"/>
      <c r="DG38" s="181"/>
      <c r="DH38" s="181"/>
      <c r="DI38" s="181"/>
      <c r="DJ38" s="181"/>
      <c r="DK38" s="181"/>
      <c r="DL38" s="181"/>
      <c r="DM38" s="181"/>
    </row>
    <row r="39" spans="1:181" ht="13.5" thickTop="1"/>
  </sheetData>
  <mergeCells count="1">
    <mergeCell ref="A1:L1"/>
  </mergeCells>
  <printOptions horizontalCentered="1"/>
  <pageMargins left="0.31496062992125984" right="0.19685039370078741" top="0.82677165354330717" bottom="0.39370078740157483" header="0.27559055118110237" footer="0.27559055118110237"/>
  <pageSetup paperSize="9" scale="7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X32"/>
  <sheetViews>
    <sheetView topLeftCell="A13" zoomScale="82" zoomScaleNormal="82" workbookViewId="0">
      <selection activeCell="C23" sqref="C23"/>
    </sheetView>
  </sheetViews>
  <sheetFormatPr defaultRowHeight="12.75"/>
  <cols>
    <col min="1" max="1" width="4.85546875" customWidth="1"/>
    <col min="2" max="2" width="26.140625" customWidth="1"/>
    <col min="3" max="3" width="37.7109375" customWidth="1"/>
    <col min="4" max="4" width="13.42578125" customWidth="1"/>
    <col min="5" max="5" width="6.7109375" customWidth="1"/>
    <col min="6" max="6" width="10.85546875" customWidth="1"/>
    <col min="7" max="7" width="12.7109375" customWidth="1"/>
    <col min="8" max="8" width="13.140625" customWidth="1"/>
    <col min="9" max="9" width="11.42578125" hidden="1" customWidth="1"/>
    <col min="10" max="10" width="13.7109375" customWidth="1"/>
    <col min="11" max="11" width="10.140625" hidden="1" customWidth="1"/>
    <col min="12" max="12" width="10.7109375" hidden="1" customWidth="1"/>
  </cols>
  <sheetData>
    <row r="1" spans="1:172" s="3" customFormat="1" ht="30" customHeight="1">
      <c r="A1" s="333" t="s">
        <v>128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</row>
    <row r="2" spans="1:172" s="3" customFormat="1" ht="23.25" customHeight="1">
      <c r="A2" s="4" t="s">
        <v>1</v>
      </c>
      <c r="C2" s="5">
        <v>30.914999999999999</v>
      </c>
    </row>
    <row r="3" spans="1:172" s="3" customFormat="1" ht="38.25">
      <c r="A3" s="7" t="s">
        <v>5</v>
      </c>
      <c r="B3" s="8" t="s">
        <v>7</v>
      </c>
      <c r="C3" s="8" t="s">
        <v>8</v>
      </c>
      <c r="D3" s="9" t="s">
        <v>9</v>
      </c>
      <c r="E3" s="9" t="s">
        <v>10</v>
      </c>
      <c r="F3" s="17" t="s">
        <v>129</v>
      </c>
      <c r="G3" s="10" t="s">
        <v>11</v>
      </c>
      <c r="H3" s="183" t="s">
        <v>12</v>
      </c>
      <c r="I3" s="184" t="s">
        <v>13</v>
      </c>
      <c r="J3" s="185" t="s">
        <v>14</v>
      </c>
      <c r="K3" s="150" t="s">
        <v>15</v>
      </c>
      <c r="L3" s="150" t="s">
        <v>16</v>
      </c>
    </row>
    <row r="4" spans="1:172" s="3" customFormat="1" ht="13.5" customHeight="1">
      <c r="A4" s="16"/>
      <c r="B4" s="18"/>
      <c r="C4" s="18"/>
      <c r="D4" s="19"/>
      <c r="E4" s="19"/>
      <c r="F4" s="186" t="s">
        <v>6</v>
      </c>
      <c r="G4" s="20"/>
      <c r="H4" s="187"/>
      <c r="I4" s="188"/>
      <c r="J4" s="187" t="s">
        <v>2</v>
      </c>
      <c r="K4" s="189" t="s">
        <v>3</v>
      </c>
      <c r="L4" s="190" t="s">
        <v>4</v>
      </c>
    </row>
    <row r="5" spans="1:172" s="35" customFormat="1">
      <c r="A5" s="25">
        <v>4</v>
      </c>
      <c r="B5" s="27" t="s">
        <v>130</v>
      </c>
      <c r="C5" s="27" t="s">
        <v>130</v>
      </c>
      <c r="D5" s="27" t="s">
        <v>131</v>
      </c>
      <c r="E5" s="28">
        <v>1</v>
      </c>
      <c r="F5" s="26" t="s">
        <v>132</v>
      </c>
      <c r="G5" s="191"/>
      <c r="H5" s="66"/>
      <c r="I5" s="31"/>
      <c r="J5" s="121">
        <v>149800</v>
      </c>
      <c r="K5" s="32"/>
      <c r="L5" s="32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</row>
    <row r="6" spans="1:172" s="35" customFormat="1" ht="13.5" thickBot="1">
      <c r="A6" s="25"/>
      <c r="B6" s="27"/>
      <c r="C6" s="38" t="s">
        <v>133</v>
      </c>
      <c r="D6" s="27"/>
      <c r="E6" s="28"/>
      <c r="F6" s="26"/>
      <c r="G6" s="191"/>
      <c r="H6" s="66"/>
      <c r="I6" s="31"/>
      <c r="J6" s="122">
        <v>149800</v>
      </c>
      <c r="K6" s="32"/>
      <c r="L6" s="32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</row>
    <row r="7" spans="1:172" s="35" customFormat="1" ht="26.25" thickTop="1">
      <c r="A7" s="25">
        <v>1</v>
      </c>
      <c r="B7" s="27" t="s">
        <v>134</v>
      </c>
      <c r="C7" s="27" t="s">
        <v>134</v>
      </c>
      <c r="D7" s="27" t="s">
        <v>135</v>
      </c>
      <c r="E7" s="28">
        <v>1</v>
      </c>
      <c r="F7" s="26" t="s">
        <v>27</v>
      </c>
      <c r="G7" s="29">
        <v>303483244</v>
      </c>
      <c r="H7" s="30">
        <v>3273247.6</v>
      </c>
      <c r="I7" s="31"/>
      <c r="J7" s="32">
        <v>105878.94549571406</v>
      </c>
      <c r="K7" s="32"/>
      <c r="L7" s="3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</row>
    <row r="8" spans="1:172" s="89" customFormat="1" ht="25.5" customHeight="1">
      <c r="A8" s="25">
        <v>2</v>
      </c>
      <c r="B8" s="52" t="s">
        <v>136</v>
      </c>
      <c r="C8" s="52" t="s">
        <v>136</v>
      </c>
      <c r="D8" s="27" t="s">
        <v>137</v>
      </c>
      <c r="E8" s="53">
        <v>1</v>
      </c>
      <c r="F8" s="57" t="s">
        <v>27</v>
      </c>
      <c r="G8" s="53">
        <v>303479135</v>
      </c>
      <c r="H8" s="159">
        <v>162359</v>
      </c>
      <c r="I8" s="55"/>
      <c r="J8" s="32">
        <v>5251.7871583373772</v>
      </c>
      <c r="K8" s="121"/>
      <c r="L8" s="121"/>
    </row>
    <row r="9" spans="1:172" s="89" customFormat="1" ht="25.5" customHeight="1">
      <c r="A9" s="25">
        <v>3</v>
      </c>
      <c r="B9" s="52" t="s">
        <v>138</v>
      </c>
      <c r="C9" s="52" t="s">
        <v>138</v>
      </c>
      <c r="D9" s="27" t="s">
        <v>139</v>
      </c>
      <c r="E9" s="53">
        <v>1</v>
      </c>
      <c r="F9" s="57" t="s">
        <v>27</v>
      </c>
      <c r="G9" s="192">
        <v>303500266</v>
      </c>
      <c r="H9" s="121">
        <v>3551799</v>
      </c>
      <c r="I9" s="55"/>
      <c r="J9" s="32">
        <v>114889.18000970402</v>
      </c>
      <c r="K9" s="121"/>
      <c r="L9" s="121"/>
    </row>
    <row r="10" spans="1:172" s="35" customFormat="1" ht="25.5">
      <c r="A10" s="25">
        <v>5</v>
      </c>
      <c r="B10" s="27" t="s">
        <v>140</v>
      </c>
      <c r="C10" s="27" t="s">
        <v>140</v>
      </c>
      <c r="D10" s="27" t="s">
        <v>141</v>
      </c>
      <c r="E10" s="28">
        <v>1</v>
      </c>
      <c r="F10" s="26" t="s">
        <v>27</v>
      </c>
      <c r="G10" s="29">
        <v>303509082</v>
      </c>
      <c r="H10" s="30">
        <v>85000</v>
      </c>
      <c r="I10" s="31"/>
      <c r="J10" s="121">
        <v>2749.4743651948893</v>
      </c>
      <c r="K10" s="32"/>
      <c r="L10" s="32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</row>
    <row r="11" spans="1:172" s="34" customFormat="1" ht="13.5" thickBot="1">
      <c r="A11" s="25"/>
      <c r="B11" s="52"/>
      <c r="C11" s="38" t="s">
        <v>40</v>
      </c>
      <c r="D11" s="27"/>
      <c r="E11" s="53"/>
      <c r="F11" s="57"/>
      <c r="G11" s="53"/>
      <c r="H11" s="159"/>
      <c r="I11" s="55"/>
      <c r="J11" s="122">
        <v>228769.38702895035</v>
      </c>
      <c r="K11" s="121"/>
      <c r="L11" s="121"/>
    </row>
    <row r="12" spans="1:172" s="89" customFormat="1" ht="25.5" customHeight="1" thickTop="1">
      <c r="A12" s="25"/>
      <c r="B12" s="160" t="s">
        <v>46</v>
      </c>
      <c r="C12" s="52" t="s">
        <v>142</v>
      </c>
      <c r="D12" s="61" t="s">
        <v>143</v>
      </c>
      <c r="E12" s="53">
        <v>1</v>
      </c>
      <c r="F12" s="57" t="s">
        <v>45</v>
      </c>
      <c r="G12" s="53">
        <v>303509527</v>
      </c>
      <c r="H12" s="121">
        <v>759634.92</v>
      </c>
      <c r="I12" s="25"/>
      <c r="J12" s="121">
        <v>24571.72634643377</v>
      </c>
      <c r="K12" s="193"/>
      <c r="L12" s="193"/>
    </row>
    <row r="13" spans="1:172" s="89" customFormat="1" ht="25.5" customHeight="1" thickBot="1">
      <c r="A13" s="25"/>
      <c r="B13" s="194"/>
      <c r="C13" s="38" t="s">
        <v>51</v>
      </c>
      <c r="D13" s="61"/>
      <c r="E13" s="53"/>
      <c r="F13" s="57"/>
      <c r="G13" s="53"/>
      <c r="H13" s="121"/>
      <c r="I13" s="25"/>
      <c r="J13" s="122">
        <v>24571.72634643377</v>
      </c>
      <c r="K13" s="193"/>
      <c r="L13" s="193"/>
    </row>
    <row r="14" spans="1:172" s="163" customFormat="1" ht="26.25" thickTop="1">
      <c r="A14" s="25">
        <v>6</v>
      </c>
      <c r="B14" s="164" t="s">
        <v>144</v>
      </c>
      <c r="C14" s="27" t="s">
        <v>144</v>
      </c>
      <c r="D14" s="27" t="s">
        <v>145</v>
      </c>
      <c r="E14" s="53">
        <v>1</v>
      </c>
      <c r="F14" s="57" t="s">
        <v>41</v>
      </c>
      <c r="G14" s="62">
        <v>303509723</v>
      </c>
      <c r="H14" s="32"/>
      <c r="I14" s="31"/>
      <c r="J14" s="55">
        <v>64200</v>
      </c>
      <c r="K14" s="32"/>
      <c r="L14" s="32"/>
      <c r="M14" s="162"/>
      <c r="N14" s="162"/>
      <c r="O14" s="162"/>
      <c r="P14" s="162"/>
      <c r="Q14" s="162"/>
      <c r="R14" s="162"/>
      <c r="S14" s="162"/>
      <c r="T14" s="162"/>
      <c r="U14" s="162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</row>
    <row r="15" spans="1:172" s="64" customFormat="1" ht="25.5">
      <c r="A15" s="25"/>
      <c r="B15" s="161" t="s">
        <v>46</v>
      </c>
      <c r="C15" s="27" t="s">
        <v>146</v>
      </c>
      <c r="D15" s="61" t="s">
        <v>23</v>
      </c>
      <c r="E15" s="28">
        <v>1</v>
      </c>
      <c r="F15" s="26" t="s">
        <v>41</v>
      </c>
      <c r="G15" s="62">
        <v>303490402</v>
      </c>
      <c r="H15" s="135">
        <v>2485939.39</v>
      </c>
      <c r="I15" s="31"/>
      <c r="J15" s="121">
        <v>80412.077955684945</v>
      </c>
      <c r="K15" s="135"/>
      <c r="L15" s="135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  <c r="CO15" s="63"/>
      <c r="CP15" s="63"/>
      <c r="CQ15" s="63"/>
      <c r="CR15" s="63"/>
      <c r="CS15" s="63"/>
      <c r="CT15" s="63"/>
      <c r="CU15" s="63"/>
      <c r="CV15" s="63"/>
      <c r="CW15" s="63"/>
      <c r="CX15" s="63"/>
      <c r="CY15" s="63"/>
      <c r="CZ15" s="63"/>
      <c r="DA15" s="63"/>
      <c r="DB15" s="63"/>
      <c r="DC15" s="63"/>
      <c r="DD15" s="63"/>
      <c r="DE15" s="63"/>
      <c r="DF15" s="63"/>
      <c r="DG15" s="63"/>
      <c r="DH15" s="63"/>
      <c r="DI15" s="63"/>
      <c r="DJ15" s="63"/>
      <c r="DK15" s="63"/>
      <c r="DL15" s="63"/>
      <c r="DM15" s="63"/>
      <c r="DN15" s="63"/>
      <c r="DO15" s="63"/>
      <c r="DP15" s="63"/>
      <c r="DQ15" s="63"/>
      <c r="DR15" s="63"/>
      <c r="DS15" s="63"/>
      <c r="DT15" s="63"/>
      <c r="DU15" s="63"/>
      <c r="DV15" s="63"/>
      <c r="DW15" s="63"/>
      <c r="DX15" s="63"/>
      <c r="DY15" s="63"/>
      <c r="DZ15" s="63"/>
      <c r="EA15" s="63"/>
      <c r="EB15" s="63"/>
      <c r="EC15" s="63"/>
      <c r="ED15" s="63"/>
      <c r="EE15" s="63"/>
      <c r="EF15" s="63"/>
      <c r="EG15" s="63"/>
      <c r="EH15" s="63"/>
      <c r="EI15" s="63"/>
      <c r="EJ15" s="63"/>
      <c r="EK15" s="63"/>
      <c r="EL15" s="63"/>
      <c r="EM15" s="63"/>
      <c r="EN15" s="63"/>
      <c r="EO15" s="63"/>
      <c r="EP15" s="63"/>
      <c r="EQ15" s="63"/>
      <c r="ER15" s="63"/>
      <c r="ES15" s="63"/>
      <c r="ET15" s="63"/>
      <c r="EU15" s="63"/>
      <c r="EV15" s="63"/>
      <c r="EW15" s="63"/>
      <c r="EX15" s="63"/>
      <c r="EY15" s="63"/>
      <c r="EZ15" s="63"/>
      <c r="FA15" s="63"/>
      <c r="FB15" s="63"/>
      <c r="FC15" s="63"/>
      <c r="FD15" s="63"/>
      <c r="FE15" s="63"/>
      <c r="FF15" s="63"/>
      <c r="FG15" s="63"/>
      <c r="FH15" s="63"/>
      <c r="FI15" s="63"/>
      <c r="FJ15" s="63"/>
      <c r="FK15" s="63"/>
      <c r="FL15" s="63"/>
      <c r="FM15" s="63"/>
      <c r="FN15" s="63"/>
      <c r="FO15" s="63"/>
      <c r="FP15" s="63"/>
    </row>
    <row r="16" spans="1:172" s="35" customFormat="1" ht="13.5" thickBot="1">
      <c r="A16" s="25"/>
      <c r="B16" s="65"/>
      <c r="C16" s="38" t="s">
        <v>44</v>
      </c>
      <c r="D16" s="170"/>
      <c r="E16" s="62"/>
      <c r="F16" s="26"/>
      <c r="G16" s="171"/>
      <c r="H16" s="66"/>
      <c r="I16" s="25"/>
      <c r="J16" s="122">
        <v>144612.07795568494</v>
      </c>
      <c r="K16" s="32"/>
      <c r="L16" s="32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  <c r="EG16" s="34"/>
      <c r="EH16" s="34"/>
      <c r="EI16" s="34"/>
      <c r="EJ16" s="34"/>
      <c r="EK16" s="34"/>
      <c r="EL16" s="34"/>
      <c r="EM16" s="34"/>
      <c r="EN16" s="34"/>
      <c r="EO16" s="34"/>
      <c r="EP16" s="34"/>
      <c r="EQ16" s="34"/>
      <c r="ER16" s="34"/>
      <c r="ES16" s="34"/>
      <c r="ET16" s="34"/>
      <c r="EU16" s="34"/>
      <c r="EV16" s="34"/>
      <c r="EW16" s="34"/>
      <c r="EX16" s="34"/>
      <c r="EY16" s="34"/>
      <c r="EZ16" s="34"/>
      <c r="FA16" s="34"/>
      <c r="FB16" s="34"/>
      <c r="FC16" s="34"/>
      <c r="FD16" s="34"/>
      <c r="FE16" s="34"/>
      <c r="FF16" s="34"/>
      <c r="FG16" s="34"/>
      <c r="FH16" s="34"/>
      <c r="FI16" s="34"/>
      <c r="FJ16" s="34"/>
      <c r="FK16" s="34"/>
      <c r="FL16" s="34"/>
      <c r="FM16" s="34"/>
      <c r="FN16" s="34"/>
      <c r="FO16" s="34"/>
      <c r="FP16" s="34"/>
    </row>
    <row r="17" spans="1:180" s="35" customFormat="1" ht="51.75" thickTop="1">
      <c r="A17" s="25">
        <v>1</v>
      </c>
      <c r="B17" s="27" t="s">
        <v>164</v>
      </c>
      <c r="C17" s="27" t="s">
        <v>264</v>
      </c>
      <c r="D17" s="27" t="s">
        <v>265</v>
      </c>
      <c r="E17" s="28">
        <v>1</v>
      </c>
      <c r="F17" s="218" t="s">
        <v>215</v>
      </c>
      <c r="G17" s="219">
        <v>303506964</v>
      </c>
      <c r="H17" s="30"/>
      <c r="I17" s="31">
        <v>6936.4</v>
      </c>
      <c r="J17" s="32">
        <v>6936.4</v>
      </c>
      <c r="K17" s="220"/>
      <c r="L17" s="221" t="s">
        <v>266</v>
      </c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  <c r="CX17" s="34"/>
      <c r="CY17" s="34"/>
      <c r="CZ17" s="34"/>
      <c r="DA17" s="34"/>
      <c r="DB17" s="34"/>
      <c r="DC17" s="34"/>
      <c r="DD17" s="34"/>
      <c r="DE17" s="34"/>
      <c r="DF17" s="34"/>
      <c r="DG17" s="34"/>
      <c r="DH17" s="34"/>
      <c r="DI17" s="34"/>
      <c r="DJ17" s="34"/>
      <c r="DK17" s="34"/>
      <c r="DL17" s="34"/>
      <c r="DM17" s="34"/>
      <c r="DN17" s="34"/>
      <c r="DO17" s="34"/>
      <c r="DP17" s="34"/>
      <c r="DQ17" s="34"/>
      <c r="DR17" s="34"/>
      <c r="DS17" s="34"/>
      <c r="DT17" s="34"/>
      <c r="DU17" s="34"/>
      <c r="DV17" s="34"/>
      <c r="DW17" s="34"/>
      <c r="DX17" s="34"/>
      <c r="DY17" s="34"/>
      <c r="DZ17" s="34"/>
      <c r="EA17" s="34"/>
      <c r="EB17" s="34"/>
      <c r="EC17" s="34"/>
      <c r="ED17" s="34"/>
      <c r="EE17" s="34"/>
      <c r="EF17" s="34"/>
      <c r="EG17" s="34"/>
      <c r="EH17" s="34"/>
      <c r="EI17" s="34"/>
      <c r="EJ17" s="34"/>
      <c r="EK17" s="34"/>
      <c r="EL17" s="34"/>
      <c r="EM17" s="34"/>
      <c r="EN17" s="34"/>
      <c r="EO17" s="34"/>
      <c r="EP17" s="34"/>
      <c r="EQ17" s="34"/>
      <c r="ER17" s="34"/>
      <c r="ES17" s="34"/>
      <c r="ET17" s="34"/>
      <c r="EU17" s="34"/>
      <c r="EV17" s="34"/>
      <c r="EW17" s="34"/>
      <c r="EX17" s="34"/>
      <c r="EY17" s="34"/>
      <c r="EZ17" s="34"/>
      <c r="FA17" s="34"/>
      <c r="FB17" s="34"/>
      <c r="FC17" s="34"/>
      <c r="FD17" s="34"/>
      <c r="FE17" s="34"/>
      <c r="FF17" s="34"/>
      <c r="FG17" s="34"/>
      <c r="FH17" s="34"/>
      <c r="FI17" s="34"/>
      <c r="FJ17" s="34"/>
      <c r="FK17" s="34"/>
      <c r="FL17" s="34"/>
      <c r="FM17" s="34"/>
      <c r="FN17" s="34"/>
      <c r="FO17" s="34"/>
      <c r="FP17" s="34"/>
      <c r="FQ17" s="34"/>
      <c r="FR17" s="34"/>
      <c r="FS17" s="34"/>
      <c r="FT17" s="34"/>
      <c r="FU17" s="34"/>
      <c r="FV17" s="34"/>
      <c r="FW17" s="34"/>
      <c r="FX17" s="34"/>
    </row>
    <row r="18" spans="1:180" s="35" customFormat="1" ht="25.5">
      <c r="A18" s="25">
        <v>2</v>
      </c>
      <c r="B18" s="27" t="s">
        <v>164</v>
      </c>
      <c r="C18" s="27" t="s">
        <v>270</v>
      </c>
      <c r="D18" s="27" t="s">
        <v>271</v>
      </c>
      <c r="E18" s="28">
        <v>1</v>
      </c>
      <c r="F18" s="61"/>
      <c r="G18" s="224"/>
      <c r="H18" s="30"/>
      <c r="I18" s="31">
        <v>6005.51</v>
      </c>
      <c r="J18" s="31">
        <v>6005.51</v>
      </c>
      <c r="K18" s="220"/>
      <c r="L18" s="221" t="s">
        <v>272</v>
      </c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  <c r="DG18" s="34"/>
      <c r="DH18" s="34"/>
      <c r="DI18" s="34"/>
      <c r="DJ18" s="34"/>
      <c r="DK18" s="34"/>
      <c r="DL18" s="34"/>
      <c r="DM18" s="34"/>
      <c r="DN18" s="34"/>
      <c r="DO18" s="34"/>
      <c r="DP18" s="34"/>
      <c r="DQ18" s="34"/>
      <c r="DR18" s="34"/>
      <c r="DS18" s="34"/>
      <c r="DT18" s="34"/>
      <c r="DU18" s="34"/>
      <c r="DV18" s="34"/>
      <c r="DW18" s="34"/>
      <c r="DX18" s="34"/>
      <c r="DY18" s="34"/>
      <c r="DZ18" s="34"/>
      <c r="EA18" s="34"/>
      <c r="EB18" s="34"/>
      <c r="EC18" s="34"/>
      <c r="ED18" s="34"/>
      <c r="EE18" s="34"/>
      <c r="EF18" s="34"/>
      <c r="EG18" s="34"/>
      <c r="EH18" s="34"/>
      <c r="EI18" s="34"/>
      <c r="EJ18" s="34"/>
      <c r="EK18" s="34"/>
      <c r="EL18" s="34"/>
      <c r="EM18" s="34"/>
      <c r="EN18" s="34"/>
      <c r="EO18" s="34"/>
      <c r="EP18" s="34"/>
      <c r="EQ18" s="34"/>
      <c r="ER18" s="34"/>
      <c r="ES18" s="34"/>
      <c r="ET18" s="34"/>
      <c r="EU18" s="34"/>
      <c r="EV18" s="34"/>
      <c r="EW18" s="34"/>
      <c r="EX18" s="34"/>
      <c r="EY18" s="34"/>
      <c r="EZ18" s="34"/>
      <c r="FA18" s="34"/>
      <c r="FB18" s="34"/>
      <c r="FC18" s="34"/>
      <c r="FD18" s="34"/>
      <c r="FE18" s="34"/>
      <c r="FF18" s="34"/>
      <c r="FG18" s="34"/>
      <c r="FH18" s="34"/>
      <c r="FI18" s="34"/>
      <c r="FJ18" s="34"/>
      <c r="FK18" s="34"/>
      <c r="FL18" s="34"/>
      <c r="FM18" s="34"/>
      <c r="FN18" s="34"/>
      <c r="FO18" s="34"/>
      <c r="FP18" s="34"/>
      <c r="FQ18" s="34"/>
      <c r="FR18" s="34"/>
      <c r="FS18" s="34"/>
      <c r="FT18" s="34"/>
      <c r="FU18" s="34"/>
      <c r="FV18" s="34"/>
      <c r="FW18" s="34"/>
      <c r="FX18" s="34"/>
    </row>
    <row r="19" spans="1:180" s="35" customFormat="1" ht="15.75" thickBot="1">
      <c r="A19" s="25"/>
      <c r="B19" s="27"/>
      <c r="C19" s="38" t="s">
        <v>231</v>
      </c>
      <c r="D19" s="27"/>
      <c r="E19" s="28"/>
      <c r="F19" s="218"/>
      <c r="G19" s="219"/>
      <c r="H19" s="30"/>
      <c r="I19" s="31"/>
      <c r="J19" s="122">
        <f>SUM(J17:J18)</f>
        <v>12941.91</v>
      </c>
      <c r="K19" s="220"/>
      <c r="L19" s="221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/>
      <c r="DI19" s="34"/>
      <c r="DJ19" s="34"/>
      <c r="DK19" s="34"/>
      <c r="DL19" s="34"/>
      <c r="DM19" s="34"/>
      <c r="DN19" s="34"/>
      <c r="DO19" s="34"/>
      <c r="DP19" s="34"/>
      <c r="DQ19" s="34"/>
      <c r="DR19" s="34"/>
      <c r="DS19" s="34"/>
      <c r="DT19" s="34"/>
      <c r="DU19" s="34"/>
      <c r="DV19" s="34"/>
      <c r="DW19" s="34"/>
      <c r="DX19" s="34"/>
      <c r="DY19" s="34"/>
      <c r="DZ19" s="34"/>
      <c r="EA19" s="34"/>
      <c r="EB19" s="34"/>
      <c r="EC19" s="34"/>
      <c r="ED19" s="34"/>
      <c r="EE19" s="34"/>
      <c r="EF19" s="34"/>
      <c r="EG19" s="34"/>
      <c r="EH19" s="34"/>
      <c r="EI19" s="34"/>
      <c r="EJ19" s="34"/>
      <c r="EK19" s="34"/>
      <c r="EL19" s="34"/>
      <c r="EM19" s="34"/>
      <c r="EN19" s="34"/>
      <c r="EO19" s="34"/>
      <c r="EP19" s="34"/>
      <c r="EQ19" s="34"/>
      <c r="ER19" s="34"/>
      <c r="ES19" s="34"/>
      <c r="ET19" s="34"/>
      <c r="EU19" s="34"/>
      <c r="EV19" s="34"/>
      <c r="EW19" s="34"/>
      <c r="EX19" s="34"/>
      <c r="EY19" s="34"/>
      <c r="EZ19" s="34"/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  <c r="FL19" s="34"/>
      <c r="FM19" s="34"/>
      <c r="FN19" s="34"/>
      <c r="FO19" s="34"/>
      <c r="FP19" s="34"/>
      <c r="FQ19" s="34"/>
      <c r="FR19" s="34"/>
      <c r="FS19" s="34"/>
      <c r="FT19" s="34"/>
      <c r="FU19" s="34"/>
      <c r="FV19" s="34"/>
      <c r="FW19" s="34"/>
      <c r="FX19" s="34"/>
    </row>
    <row r="20" spans="1:180" s="35" customFormat="1" ht="39" thickTop="1">
      <c r="A20" s="25">
        <v>1</v>
      </c>
      <c r="B20" s="27" t="s">
        <v>148</v>
      </c>
      <c r="C20" s="27" t="s">
        <v>274</v>
      </c>
      <c r="D20" s="27" t="s">
        <v>275</v>
      </c>
      <c r="E20" s="28">
        <v>1</v>
      </c>
      <c r="F20" s="218"/>
      <c r="G20" s="219">
        <v>303507169</v>
      </c>
      <c r="H20" s="30"/>
      <c r="I20" s="31">
        <v>17741.28</v>
      </c>
      <c r="J20" s="32">
        <v>17741.28</v>
      </c>
      <c r="K20" s="220"/>
      <c r="L20" s="221" t="s">
        <v>276</v>
      </c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  <c r="ES20" s="34"/>
      <c r="ET20" s="34"/>
      <c r="EU20" s="34"/>
      <c r="EV20" s="34"/>
      <c r="EW20" s="34"/>
      <c r="EX20" s="34"/>
      <c r="EY20" s="34"/>
      <c r="EZ20" s="34"/>
      <c r="FA20" s="34"/>
      <c r="FB20" s="34"/>
      <c r="FC20" s="34"/>
      <c r="FD20" s="34"/>
      <c r="FE20" s="34"/>
      <c r="FF20" s="34"/>
      <c r="FG20" s="34"/>
      <c r="FH20" s="34"/>
      <c r="FI20" s="34"/>
      <c r="FJ20" s="34"/>
      <c r="FK20" s="34"/>
      <c r="FL20" s="34"/>
      <c r="FM20" s="34"/>
      <c r="FN20" s="34"/>
      <c r="FO20" s="34"/>
      <c r="FP20" s="34"/>
      <c r="FQ20" s="34"/>
      <c r="FR20" s="34"/>
      <c r="FS20" s="34"/>
      <c r="FT20" s="34"/>
      <c r="FU20" s="34"/>
      <c r="FV20" s="34"/>
      <c r="FW20" s="34"/>
      <c r="FX20" s="34"/>
    </row>
    <row r="21" spans="1:180" s="35" customFormat="1" ht="26.25">
      <c r="A21" s="25">
        <v>2</v>
      </c>
      <c r="B21" s="27" t="s">
        <v>148</v>
      </c>
      <c r="C21" s="27" t="s">
        <v>258</v>
      </c>
      <c r="D21" s="27" t="s">
        <v>278</v>
      </c>
      <c r="E21" s="28">
        <v>1</v>
      </c>
      <c r="F21" s="61"/>
      <c r="G21" s="224">
        <v>303509548</v>
      </c>
      <c r="H21" s="30"/>
      <c r="I21" s="31">
        <v>2162.5700000000002</v>
      </c>
      <c r="J21" s="32">
        <v>2162.5700000000002</v>
      </c>
      <c r="K21" s="220"/>
      <c r="L21" s="221" t="s">
        <v>279</v>
      </c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  <c r="ES21" s="34"/>
      <c r="ET21" s="34"/>
      <c r="EU21" s="34"/>
      <c r="EV21" s="34"/>
      <c r="EW21" s="34"/>
      <c r="EX21" s="34"/>
      <c r="EY21" s="34"/>
      <c r="EZ21" s="34"/>
      <c r="FA21" s="34"/>
      <c r="FB21" s="34"/>
      <c r="FC21" s="34"/>
      <c r="FD21" s="34"/>
      <c r="FE21" s="34"/>
      <c r="FF21" s="34"/>
      <c r="FG21" s="34"/>
      <c r="FH21" s="34"/>
      <c r="FI21" s="34"/>
      <c r="FJ21" s="34"/>
      <c r="FK21" s="34"/>
      <c r="FL21" s="34"/>
      <c r="FM21" s="34"/>
      <c r="FN21" s="34"/>
      <c r="FO21" s="34"/>
      <c r="FP21" s="34"/>
      <c r="FQ21" s="34"/>
      <c r="FR21" s="34"/>
      <c r="FS21" s="34"/>
      <c r="FT21" s="34"/>
      <c r="FU21" s="34"/>
      <c r="FV21" s="34"/>
      <c r="FW21" s="34"/>
      <c r="FX21" s="34"/>
    </row>
    <row r="22" spans="1:180" s="35" customFormat="1" ht="26.25">
      <c r="A22" s="25">
        <v>3</v>
      </c>
      <c r="B22" s="27" t="s">
        <v>148</v>
      </c>
      <c r="C22" s="27" t="s">
        <v>258</v>
      </c>
      <c r="D22" s="27" t="s">
        <v>281</v>
      </c>
      <c r="E22" s="28">
        <v>8</v>
      </c>
      <c r="F22" s="61"/>
      <c r="G22" s="224">
        <v>303504783</v>
      </c>
      <c r="H22" s="30"/>
      <c r="I22" s="31">
        <v>986</v>
      </c>
      <c r="J22" s="32">
        <v>986</v>
      </c>
      <c r="K22" s="220"/>
      <c r="L22" s="221" t="s">
        <v>282</v>
      </c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34"/>
      <c r="DK22" s="34"/>
      <c r="DL22" s="34"/>
      <c r="DM22" s="34"/>
      <c r="DN22" s="34"/>
      <c r="DO22" s="34"/>
      <c r="DP22" s="34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  <c r="ES22" s="34"/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  <c r="FL22" s="34"/>
      <c r="FM22" s="34"/>
      <c r="FN22" s="34"/>
      <c r="FO22" s="34"/>
      <c r="FP22" s="34"/>
      <c r="FQ22" s="34"/>
      <c r="FR22" s="34"/>
      <c r="FS22" s="34"/>
      <c r="FT22" s="34"/>
      <c r="FU22" s="34"/>
      <c r="FV22" s="34"/>
      <c r="FW22" s="34"/>
      <c r="FX22" s="34"/>
    </row>
    <row r="23" spans="1:180" s="35" customFormat="1" ht="15.75" thickBot="1">
      <c r="A23" s="25"/>
      <c r="B23" s="241"/>
      <c r="C23" s="38" t="s">
        <v>246</v>
      </c>
      <c r="D23" s="27"/>
      <c r="E23" s="28"/>
      <c r="F23" s="61"/>
      <c r="G23" s="245"/>
      <c r="H23" s="159"/>
      <c r="I23" s="31"/>
      <c r="J23" s="122">
        <f>SUM(J20:J22)</f>
        <v>20889.849999999999</v>
      </c>
      <c r="K23" s="243"/>
      <c r="L23" s="246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DZ23" s="34"/>
      <c r="EA23" s="34"/>
      <c r="EB23" s="34"/>
      <c r="EC23" s="34"/>
      <c r="ED23" s="34"/>
      <c r="EE23" s="34"/>
      <c r="EF23" s="34"/>
      <c r="EG23" s="34"/>
      <c r="EH23" s="34"/>
      <c r="EI23" s="34"/>
      <c r="EJ23" s="34"/>
      <c r="EK23" s="34"/>
      <c r="EL23" s="34"/>
      <c r="EM23" s="34"/>
      <c r="EN23" s="34"/>
      <c r="EO23" s="34"/>
      <c r="EP23" s="34"/>
      <c r="EQ23" s="34"/>
      <c r="ER23" s="34"/>
      <c r="ES23" s="34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  <c r="FL23" s="34"/>
      <c r="FM23" s="34"/>
      <c r="FN23" s="34"/>
      <c r="FO23" s="34"/>
      <c r="FP23" s="34"/>
      <c r="FQ23" s="34"/>
      <c r="FR23" s="34"/>
      <c r="FS23" s="34"/>
      <c r="FT23" s="34"/>
      <c r="FU23" s="34"/>
      <c r="FV23" s="34"/>
      <c r="FW23" s="34"/>
      <c r="FX23" s="34"/>
    </row>
    <row r="24" spans="1:180" s="182" customFormat="1" ht="14.25" thickTop="1" thickBot="1">
      <c r="A24" s="172"/>
      <c r="B24" s="173" t="s">
        <v>147</v>
      </c>
      <c r="C24" s="174"/>
      <c r="D24" s="175"/>
      <c r="E24" s="176"/>
      <c r="F24" s="177"/>
      <c r="G24" s="178"/>
      <c r="H24" s="179"/>
      <c r="I24" s="174"/>
      <c r="J24" s="179">
        <f>J23+J19+J16+J13+J11+J6</f>
        <v>581584.95133106899</v>
      </c>
      <c r="K24" s="180"/>
      <c r="L24" s="180"/>
      <c r="M24" s="181"/>
      <c r="N24" s="181"/>
      <c r="O24" s="181"/>
      <c r="P24" s="181"/>
      <c r="Q24" s="181"/>
      <c r="R24" s="181"/>
      <c r="S24" s="181"/>
      <c r="T24" s="181"/>
      <c r="U24" s="181"/>
      <c r="V24" s="181"/>
      <c r="W24" s="181"/>
      <c r="X24" s="181"/>
      <c r="Y24" s="181"/>
      <c r="Z24" s="181"/>
      <c r="AA24" s="181"/>
      <c r="AB24" s="181"/>
      <c r="AC24" s="181"/>
      <c r="AD24" s="181"/>
      <c r="AE24" s="181"/>
      <c r="AF24" s="181"/>
      <c r="AG24" s="181"/>
      <c r="AH24" s="181"/>
      <c r="AI24" s="181"/>
      <c r="AJ24" s="181"/>
      <c r="AK24" s="181"/>
      <c r="AL24" s="181"/>
      <c r="AM24" s="181"/>
      <c r="AN24" s="181"/>
      <c r="AO24" s="181"/>
      <c r="AP24" s="181"/>
      <c r="AQ24" s="181"/>
      <c r="AR24" s="181"/>
      <c r="AS24" s="181"/>
      <c r="AT24" s="181"/>
      <c r="AU24" s="181"/>
      <c r="AV24" s="181"/>
      <c r="AW24" s="181"/>
      <c r="AX24" s="181"/>
      <c r="AY24" s="181"/>
      <c r="AZ24" s="181"/>
      <c r="BA24" s="181"/>
      <c r="BB24" s="181"/>
      <c r="BC24" s="181"/>
      <c r="BD24" s="181"/>
      <c r="BE24" s="181"/>
      <c r="BF24" s="181"/>
      <c r="BG24" s="181"/>
      <c r="BH24" s="181"/>
      <c r="BI24" s="181"/>
      <c r="BJ24" s="181"/>
      <c r="BK24" s="181"/>
      <c r="BL24" s="181"/>
      <c r="BM24" s="181"/>
      <c r="BN24" s="181"/>
      <c r="BO24" s="181"/>
      <c r="BP24" s="181"/>
      <c r="BQ24" s="181"/>
      <c r="BR24" s="181"/>
      <c r="BS24" s="181"/>
      <c r="BT24" s="181"/>
      <c r="BU24" s="181"/>
      <c r="BV24" s="181"/>
      <c r="BW24" s="181"/>
      <c r="BX24" s="181"/>
      <c r="BY24" s="181"/>
      <c r="BZ24" s="181"/>
      <c r="CA24" s="181"/>
      <c r="CB24" s="181"/>
      <c r="CC24" s="181"/>
      <c r="CD24" s="181"/>
      <c r="CE24" s="181"/>
      <c r="CF24" s="181"/>
      <c r="CG24" s="181"/>
      <c r="CH24" s="181"/>
      <c r="CI24" s="181"/>
      <c r="CJ24" s="181"/>
      <c r="CK24" s="181"/>
      <c r="CL24" s="181"/>
      <c r="CM24" s="181"/>
      <c r="CN24" s="181"/>
      <c r="CO24" s="181"/>
      <c r="CP24" s="181"/>
      <c r="CQ24" s="181"/>
      <c r="CR24" s="181"/>
      <c r="CS24" s="181"/>
      <c r="CT24" s="181"/>
      <c r="CU24" s="181"/>
      <c r="CV24" s="181"/>
      <c r="CW24" s="181"/>
      <c r="CX24" s="181"/>
      <c r="CY24" s="181"/>
      <c r="CZ24" s="181"/>
      <c r="DA24" s="181"/>
      <c r="DB24" s="181"/>
      <c r="DC24" s="181"/>
      <c r="DD24" s="181"/>
      <c r="DE24" s="181"/>
      <c r="DF24" s="181"/>
      <c r="DG24" s="181"/>
      <c r="DH24" s="181"/>
      <c r="DI24" s="181"/>
      <c r="DJ24" s="181"/>
      <c r="DK24" s="181"/>
      <c r="DL24" s="181"/>
      <c r="DM24" s="181"/>
      <c r="DN24" s="181"/>
      <c r="DO24" s="181"/>
      <c r="DP24" s="181"/>
      <c r="DQ24" s="181"/>
      <c r="DR24" s="181"/>
      <c r="DS24" s="181"/>
      <c r="DT24" s="181"/>
      <c r="DU24" s="181"/>
      <c r="DV24" s="181"/>
      <c r="DW24" s="181"/>
      <c r="DX24" s="181"/>
      <c r="DY24" s="181"/>
      <c r="DZ24" s="181"/>
      <c r="EA24" s="181"/>
      <c r="EB24" s="181"/>
      <c r="EC24" s="181"/>
      <c r="ED24" s="181"/>
      <c r="EE24" s="181"/>
      <c r="EF24" s="181"/>
      <c r="EG24" s="181"/>
      <c r="EH24" s="181"/>
      <c r="EI24" s="181"/>
      <c r="EJ24" s="181"/>
      <c r="EK24" s="181"/>
      <c r="EL24" s="181"/>
      <c r="EM24" s="181"/>
      <c r="EN24" s="181"/>
      <c r="EO24" s="181"/>
      <c r="EP24" s="181"/>
      <c r="EQ24" s="181"/>
      <c r="ER24" s="181"/>
      <c r="ES24" s="181"/>
      <c r="ET24" s="181"/>
      <c r="EU24" s="181"/>
      <c r="EV24" s="181"/>
      <c r="EW24" s="181"/>
      <c r="EX24" s="181"/>
      <c r="EY24" s="181"/>
      <c r="EZ24" s="181"/>
      <c r="FA24" s="181"/>
      <c r="FB24" s="181"/>
      <c r="FC24" s="181"/>
      <c r="FD24" s="181"/>
      <c r="FE24" s="181"/>
      <c r="FF24" s="181"/>
      <c r="FG24" s="181"/>
      <c r="FH24" s="181"/>
      <c r="FI24" s="181"/>
      <c r="FJ24" s="181"/>
      <c r="FK24" s="181"/>
      <c r="FL24" s="181"/>
      <c r="FM24" s="181"/>
      <c r="FN24" s="181"/>
      <c r="FO24" s="181"/>
      <c r="FP24" s="181"/>
    </row>
    <row r="25" spans="1:180" ht="13.5" thickTop="1"/>
    <row r="28" spans="1:180">
      <c r="C28" s="89" t="s">
        <v>112</v>
      </c>
      <c r="J28" s="195">
        <v>12942</v>
      </c>
    </row>
    <row r="29" spans="1:180">
      <c r="C29" s="89" t="s">
        <v>148</v>
      </c>
      <c r="J29" s="195">
        <v>19904</v>
      </c>
    </row>
    <row r="30" spans="1:180">
      <c r="J30" s="141">
        <v>32846</v>
      </c>
    </row>
    <row r="31" spans="1:180">
      <c r="C31" s="89" t="s">
        <v>10</v>
      </c>
      <c r="J31" s="141">
        <v>580599.1913310691</v>
      </c>
    </row>
    <row r="32" spans="1:180">
      <c r="J32" s="141" t="e">
        <v>#REF!</v>
      </c>
    </row>
  </sheetData>
  <mergeCells count="1">
    <mergeCell ref="A1:L1"/>
  </mergeCells>
  <printOptions horizontalCentered="1"/>
  <pageMargins left="0.31496062992125984" right="0.19685039370078741" top="0.82677165354330717" bottom="0.31496062992125984" header="0.27559055118110237" footer="0.27559055118110237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Y39"/>
  <sheetViews>
    <sheetView topLeftCell="A16" zoomScale="82" zoomScaleNormal="82" workbookViewId="0">
      <selection activeCell="C32" sqref="C32"/>
    </sheetView>
  </sheetViews>
  <sheetFormatPr defaultRowHeight="12.75"/>
  <cols>
    <col min="1" max="1" width="4.85546875" customWidth="1"/>
    <col min="2" max="2" width="26.140625" customWidth="1"/>
    <col min="3" max="3" width="37.7109375" customWidth="1"/>
    <col min="4" max="4" width="13.42578125" customWidth="1"/>
    <col min="5" max="5" width="6.7109375" customWidth="1"/>
    <col min="6" max="6" width="10.85546875" customWidth="1"/>
    <col min="7" max="7" width="12.7109375" customWidth="1"/>
    <col min="8" max="8" width="13.140625" customWidth="1"/>
    <col min="9" max="9" width="11.42578125" hidden="1" customWidth="1"/>
    <col min="10" max="10" width="13.7109375" customWidth="1"/>
    <col min="11" max="11" width="10.140625" hidden="1" customWidth="1"/>
    <col min="12" max="12" width="10.7109375" hidden="1" customWidth="1"/>
  </cols>
  <sheetData>
    <row r="1" spans="1:153" s="3" customFormat="1" ht="30" customHeight="1">
      <c r="A1" s="333" t="s">
        <v>149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</row>
    <row r="2" spans="1:153" s="3" customFormat="1" ht="23.25" customHeight="1">
      <c r="A2" s="4" t="s">
        <v>1</v>
      </c>
      <c r="C2" s="5">
        <v>30.585000000000001</v>
      </c>
    </row>
    <row r="3" spans="1:153" s="3" customFormat="1" ht="38.25">
      <c r="A3" s="7" t="s">
        <v>5</v>
      </c>
      <c r="B3" s="8" t="s">
        <v>7</v>
      </c>
      <c r="C3" s="8" t="s">
        <v>8</v>
      </c>
      <c r="D3" s="9" t="s">
        <v>9</v>
      </c>
      <c r="E3" s="9" t="s">
        <v>10</v>
      </c>
      <c r="F3" s="17" t="s">
        <v>129</v>
      </c>
      <c r="G3" s="10" t="s">
        <v>11</v>
      </c>
      <c r="H3" s="183" t="s">
        <v>12</v>
      </c>
      <c r="I3" s="184" t="s">
        <v>13</v>
      </c>
      <c r="J3" s="185" t="s">
        <v>14</v>
      </c>
      <c r="K3" s="150" t="s">
        <v>15</v>
      </c>
      <c r="L3" s="150" t="s">
        <v>16</v>
      </c>
    </row>
    <row r="4" spans="1:153" s="3" customFormat="1" ht="13.5" customHeight="1">
      <c r="A4" s="16"/>
      <c r="B4" s="18"/>
      <c r="C4" s="18"/>
      <c r="D4" s="19"/>
      <c r="E4" s="19"/>
      <c r="F4" s="186" t="s">
        <v>6</v>
      </c>
      <c r="G4" s="20"/>
      <c r="H4" s="187"/>
      <c r="I4" s="188"/>
      <c r="J4" s="187" t="s">
        <v>2</v>
      </c>
      <c r="K4" s="189" t="s">
        <v>3</v>
      </c>
      <c r="L4" s="190" t="s">
        <v>4</v>
      </c>
    </row>
    <row r="5" spans="1:153" s="163" customFormat="1" ht="25.5">
      <c r="A5" s="25">
        <v>1</v>
      </c>
      <c r="B5" s="161" t="s">
        <v>46</v>
      </c>
      <c r="C5" s="27" t="s">
        <v>150</v>
      </c>
      <c r="D5" s="170" t="s">
        <v>151</v>
      </c>
      <c r="E5" s="53">
        <v>1</v>
      </c>
      <c r="F5" s="57" t="s">
        <v>132</v>
      </c>
      <c r="G5" s="29"/>
      <c r="H5" s="32">
        <v>411210</v>
      </c>
      <c r="I5" s="55"/>
      <c r="J5" s="121">
        <f>H5/$C$2</f>
        <v>13444.825895046592</v>
      </c>
      <c r="K5" s="32"/>
      <c r="L5" s="3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</row>
    <row r="6" spans="1:153" s="163" customFormat="1" ht="13.5" thickBot="1">
      <c r="A6" s="25"/>
      <c r="B6" s="161"/>
      <c r="C6" s="38" t="s">
        <v>133</v>
      </c>
      <c r="D6" s="170"/>
      <c r="E6" s="53"/>
      <c r="F6" s="57"/>
      <c r="G6" s="29"/>
      <c r="H6" s="32"/>
      <c r="I6" s="55"/>
      <c r="J6" s="122">
        <f>SUM(J5)</f>
        <v>13444.825895046592</v>
      </c>
      <c r="K6" s="32"/>
      <c r="L6" s="3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</row>
    <row r="7" spans="1:153" s="35" customFormat="1" ht="39" thickTop="1">
      <c r="A7" s="25">
        <v>1</v>
      </c>
      <c r="B7" s="27" t="s">
        <v>152</v>
      </c>
      <c r="C7" s="27" t="s">
        <v>152</v>
      </c>
      <c r="D7" s="27" t="s">
        <v>153</v>
      </c>
      <c r="E7" s="28">
        <v>1</v>
      </c>
      <c r="F7" s="26" t="s">
        <v>21</v>
      </c>
      <c r="G7" s="29">
        <v>303553583</v>
      </c>
      <c r="H7" s="30">
        <v>4430000</v>
      </c>
      <c r="I7" s="31"/>
      <c r="J7" s="32">
        <f>H7/$C$2</f>
        <v>144842.24292954063</v>
      </c>
      <c r="K7" s="32"/>
      <c r="L7" s="3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</row>
    <row r="8" spans="1:153" s="163" customFormat="1" ht="25.5">
      <c r="A8" s="25">
        <v>2</v>
      </c>
      <c r="B8" s="161" t="s">
        <v>46</v>
      </c>
      <c r="C8" s="27" t="s">
        <v>154</v>
      </c>
      <c r="D8" s="61" t="s">
        <v>155</v>
      </c>
      <c r="E8" s="53">
        <v>1</v>
      </c>
      <c r="F8" s="57" t="s">
        <v>21</v>
      </c>
      <c r="G8" s="62">
        <v>303553323</v>
      </c>
      <c r="H8" s="32">
        <v>2757345.76</v>
      </c>
      <c r="I8" s="31"/>
      <c r="J8" s="121">
        <f>H8/$C$2</f>
        <v>90153.531469674665</v>
      </c>
      <c r="K8" s="32"/>
      <c r="L8" s="32"/>
      <c r="M8" s="162"/>
      <c r="N8" s="162"/>
      <c r="O8" s="162"/>
      <c r="P8" s="162"/>
      <c r="Q8" s="162"/>
      <c r="R8" s="162"/>
      <c r="S8" s="162"/>
      <c r="T8" s="162"/>
      <c r="U8" s="162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</row>
    <row r="9" spans="1:153" s="162" customFormat="1" ht="13.5" thickBot="1">
      <c r="A9" s="25"/>
      <c r="B9" s="194"/>
      <c r="C9" s="38" t="s">
        <v>26</v>
      </c>
      <c r="D9" s="61"/>
      <c r="E9" s="53"/>
      <c r="F9" s="57"/>
      <c r="G9" s="53"/>
      <c r="H9" s="121"/>
      <c r="I9" s="55"/>
      <c r="J9" s="122">
        <f>SUM(J7:J8)</f>
        <v>234995.7743992153</v>
      </c>
      <c r="K9" s="121"/>
      <c r="L9" s="121"/>
    </row>
    <row r="10" spans="1:153" s="89" customFormat="1" ht="25.5" customHeight="1" thickTop="1">
      <c r="A10" s="25">
        <v>1</v>
      </c>
      <c r="B10" s="52" t="s">
        <v>156</v>
      </c>
      <c r="C10" s="52" t="s">
        <v>156</v>
      </c>
      <c r="D10" s="27" t="s">
        <v>157</v>
      </c>
      <c r="E10" s="53">
        <v>1</v>
      </c>
      <c r="F10" s="57" t="s">
        <v>27</v>
      </c>
      <c r="G10" s="192">
        <v>303534059</v>
      </c>
      <c r="H10" s="121">
        <v>977977.8</v>
      </c>
      <c r="I10" s="55"/>
      <c r="J10" s="32">
        <f t="shared" ref="J10:J15" si="0">H10/$C$2</f>
        <v>31975.733202550269</v>
      </c>
      <c r="K10" s="121"/>
      <c r="L10" s="121"/>
    </row>
    <row r="11" spans="1:153" s="89" customFormat="1" ht="25.5" customHeight="1">
      <c r="A11" s="25">
        <v>2</v>
      </c>
      <c r="B11" s="52" t="s">
        <v>156</v>
      </c>
      <c r="C11" s="52" t="s">
        <v>156</v>
      </c>
      <c r="D11" s="27" t="s">
        <v>158</v>
      </c>
      <c r="E11" s="53">
        <v>1</v>
      </c>
      <c r="F11" s="57" t="s">
        <v>27</v>
      </c>
      <c r="G11" s="192">
        <v>303534075</v>
      </c>
      <c r="H11" s="121">
        <v>831863</v>
      </c>
      <c r="I11" s="55"/>
      <c r="J11" s="32">
        <f t="shared" si="0"/>
        <v>27198.397907470982</v>
      </c>
      <c r="K11" s="121"/>
      <c r="L11" s="121"/>
    </row>
    <row r="12" spans="1:153" s="35" customFormat="1" ht="38.25">
      <c r="A12" s="25">
        <v>3</v>
      </c>
      <c r="B12" s="27" t="s">
        <v>159</v>
      </c>
      <c r="C12" s="27" t="s">
        <v>159</v>
      </c>
      <c r="D12" s="27" t="s">
        <v>153</v>
      </c>
      <c r="E12" s="28">
        <v>1</v>
      </c>
      <c r="F12" s="26" t="s">
        <v>27</v>
      </c>
      <c r="G12" s="29">
        <v>303524355</v>
      </c>
      <c r="H12" s="30">
        <v>3150000</v>
      </c>
      <c r="I12" s="31"/>
      <c r="J12" s="32">
        <f t="shared" si="0"/>
        <v>102991.66257969593</v>
      </c>
      <c r="K12" s="32"/>
      <c r="L12" s="32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  <c r="EA12" s="34"/>
      <c r="EB12" s="34"/>
      <c r="EC12" s="34"/>
      <c r="ED12" s="34"/>
      <c r="EE12" s="34"/>
      <c r="EF12" s="34"/>
      <c r="EG12" s="34"/>
      <c r="EH12" s="34"/>
      <c r="EI12" s="34"/>
      <c r="EJ12" s="34"/>
      <c r="EK12" s="34"/>
      <c r="EL12" s="34"/>
      <c r="EM12" s="34"/>
      <c r="EN12" s="34"/>
      <c r="EO12" s="34"/>
      <c r="EP12" s="34"/>
      <c r="EQ12" s="34"/>
      <c r="ER12" s="34"/>
      <c r="ES12" s="34"/>
      <c r="ET12" s="34"/>
      <c r="EU12" s="34"/>
      <c r="EV12" s="34"/>
      <c r="EW12" s="34"/>
    </row>
    <row r="13" spans="1:153" s="35" customFormat="1" ht="38.25">
      <c r="A13" s="25">
        <v>4</v>
      </c>
      <c r="B13" s="27" t="s">
        <v>160</v>
      </c>
      <c r="C13" s="27" t="s">
        <v>160</v>
      </c>
      <c r="D13" s="27" t="s">
        <v>153</v>
      </c>
      <c r="E13" s="28">
        <v>1</v>
      </c>
      <c r="F13" s="26" t="s">
        <v>27</v>
      </c>
      <c r="G13" s="29">
        <v>303524406</v>
      </c>
      <c r="H13" s="30">
        <v>3196619.1</v>
      </c>
      <c r="I13" s="31"/>
      <c r="J13" s="32">
        <f t="shared" si="0"/>
        <v>104515.90975968612</v>
      </c>
      <c r="K13" s="32"/>
      <c r="L13" s="32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  <c r="ES13" s="34"/>
      <c r="ET13" s="34"/>
      <c r="EU13" s="34"/>
      <c r="EV13" s="34"/>
      <c r="EW13" s="34"/>
    </row>
    <row r="14" spans="1:153" s="35" customFormat="1" ht="25.5">
      <c r="A14" s="25">
        <v>5</v>
      </c>
      <c r="B14" s="27" t="s">
        <v>161</v>
      </c>
      <c r="C14" s="27" t="s">
        <v>161</v>
      </c>
      <c r="D14" s="27" t="s">
        <v>162</v>
      </c>
      <c r="E14" s="28">
        <v>1</v>
      </c>
      <c r="F14" s="26" t="s">
        <v>27</v>
      </c>
      <c r="G14" s="29">
        <v>303539143</v>
      </c>
      <c r="H14" s="30">
        <v>178404</v>
      </c>
      <c r="I14" s="31"/>
      <c r="J14" s="32">
        <f t="shared" si="0"/>
        <v>5833.0554193231974</v>
      </c>
      <c r="K14" s="32"/>
      <c r="L14" s="32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  <c r="ES14" s="34"/>
      <c r="ET14" s="34"/>
      <c r="EU14" s="34"/>
      <c r="EV14" s="34"/>
      <c r="EW14" s="34"/>
    </row>
    <row r="15" spans="1:153" s="35" customFormat="1" ht="38.25">
      <c r="A15" s="25">
        <v>6</v>
      </c>
      <c r="B15" s="27" t="s">
        <v>163</v>
      </c>
      <c r="C15" s="27" t="s">
        <v>163</v>
      </c>
      <c r="D15" s="27" t="s">
        <v>153</v>
      </c>
      <c r="E15" s="28">
        <v>1</v>
      </c>
      <c r="F15" s="26" t="s">
        <v>27</v>
      </c>
      <c r="G15" s="29">
        <v>303549171</v>
      </c>
      <c r="H15" s="30">
        <v>3409000</v>
      </c>
      <c r="I15" s="31"/>
      <c r="J15" s="121">
        <f t="shared" si="0"/>
        <v>111459.86594735981</v>
      </c>
      <c r="K15" s="32"/>
      <c r="L15" s="32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</row>
    <row r="16" spans="1:153" s="35" customFormat="1" ht="13.5" thickBot="1">
      <c r="A16" s="25"/>
      <c r="B16" s="164"/>
      <c r="C16" s="38" t="s">
        <v>40</v>
      </c>
      <c r="D16" s="27"/>
      <c r="E16" s="53"/>
      <c r="F16" s="57"/>
      <c r="G16" s="29"/>
      <c r="H16" s="54"/>
      <c r="I16" s="31"/>
      <c r="J16" s="122">
        <f>SUM(J10:J15)</f>
        <v>383974.62481608632</v>
      </c>
      <c r="K16" s="32"/>
      <c r="L16" s="32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  <c r="EG16" s="34"/>
      <c r="EH16" s="34"/>
      <c r="EI16" s="34"/>
      <c r="EJ16" s="34"/>
      <c r="EK16" s="34"/>
      <c r="EL16" s="34"/>
      <c r="EM16" s="34"/>
      <c r="EN16" s="34"/>
      <c r="EO16" s="34"/>
      <c r="EP16" s="34"/>
      <c r="EQ16" s="34"/>
      <c r="ER16" s="34"/>
      <c r="ES16" s="34"/>
      <c r="ET16" s="34"/>
      <c r="EU16" s="34"/>
      <c r="EV16" s="34"/>
      <c r="EW16" s="34"/>
    </row>
    <row r="17" spans="1:181" s="163" customFormat="1" ht="39" thickTop="1">
      <c r="A17" s="25">
        <v>1</v>
      </c>
      <c r="B17" s="161" t="s">
        <v>164</v>
      </c>
      <c r="C17" s="27" t="s">
        <v>165</v>
      </c>
      <c r="D17" s="61" t="s">
        <v>157</v>
      </c>
      <c r="E17" s="53">
        <v>1</v>
      </c>
      <c r="F17" s="57" t="s">
        <v>45</v>
      </c>
      <c r="G17" s="62">
        <v>303549455</v>
      </c>
      <c r="H17" s="32">
        <v>1386214.95</v>
      </c>
      <c r="I17" s="31"/>
      <c r="J17" s="32">
        <f t="shared" ref="J17:J23" si="1">H17/$C$2</f>
        <v>45323.359489946051</v>
      </c>
      <c r="K17" s="32"/>
      <c r="L17" s="3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</row>
    <row r="18" spans="1:181" s="163" customFormat="1" ht="25.5">
      <c r="A18" s="25">
        <v>2</v>
      </c>
      <c r="B18" s="161" t="s">
        <v>46</v>
      </c>
      <c r="C18" s="27" t="s">
        <v>166</v>
      </c>
      <c r="D18" s="61" t="s">
        <v>167</v>
      </c>
      <c r="E18" s="53">
        <v>1</v>
      </c>
      <c r="F18" s="57" t="s">
        <v>45</v>
      </c>
      <c r="G18" s="62"/>
      <c r="H18" s="32">
        <v>3712518.97</v>
      </c>
      <c r="I18" s="31"/>
      <c r="J18" s="32">
        <f t="shared" si="1"/>
        <v>121383.65113617787</v>
      </c>
      <c r="K18" s="32"/>
      <c r="L18" s="32"/>
      <c r="M18" s="162"/>
      <c r="N18" s="162"/>
      <c r="O18" s="162"/>
      <c r="P18" s="162"/>
      <c r="Q18" s="162"/>
      <c r="R18" s="162"/>
      <c r="S18" s="162"/>
      <c r="T18" s="162"/>
      <c r="U18" s="162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</row>
    <row r="19" spans="1:181" s="163" customFormat="1" ht="25.5">
      <c r="A19" s="25">
        <v>3</v>
      </c>
      <c r="B19" s="161" t="s">
        <v>46</v>
      </c>
      <c r="C19" s="27" t="s">
        <v>168</v>
      </c>
      <c r="D19" s="61" t="s">
        <v>167</v>
      </c>
      <c r="E19" s="53">
        <v>1</v>
      </c>
      <c r="F19" s="57" t="s">
        <v>45</v>
      </c>
      <c r="G19" s="62">
        <v>303553186</v>
      </c>
      <c r="H19" s="32">
        <v>3736518.96</v>
      </c>
      <c r="I19" s="31"/>
      <c r="J19" s="32">
        <f t="shared" si="1"/>
        <v>122168.34919077979</v>
      </c>
      <c r="K19" s="32"/>
      <c r="L19" s="32"/>
      <c r="M19" s="162"/>
      <c r="N19" s="162"/>
      <c r="O19" s="162"/>
      <c r="P19" s="162"/>
      <c r="Q19" s="162"/>
      <c r="R19" s="162"/>
      <c r="S19" s="162"/>
      <c r="T19" s="162"/>
      <c r="U19" s="162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</row>
    <row r="20" spans="1:181" s="64" customFormat="1" ht="25.5">
      <c r="A20" s="25">
        <v>4</v>
      </c>
      <c r="B20" s="161" t="s">
        <v>46</v>
      </c>
      <c r="C20" s="27" t="s">
        <v>169</v>
      </c>
      <c r="D20" s="61" t="s">
        <v>170</v>
      </c>
      <c r="E20" s="28">
        <v>1</v>
      </c>
      <c r="F20" s="57" t="s">
        <v>45</v>
      </c>
      <c r="G20" s="62">
        <v>303550904</v>
      </c>
      <c r="H20" s="135">
        <v>1525849.76</v>
      </c>
      <c r="I20" s="68"/>
      <c r="J20" s="32">
        <f t="shared" si="1"/>
        <v>49888.826548961908</v>
      </c>
      <c r="K20" s="119"/>
      <c r="L20" s="119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63"/>
      <c r="CA20" s="63"/>
      <c r="CB20" s="63"/>
      <c r="CC20" s="63"/>
      <c r="CD20" s="63"/>
      <c r="CE20" s="63"/>
      <c r="CF20" s="63"/>
      <c r="CG20" s="63"/>
      <c r="CH20" s="63"/>
      <c r="CI20" s="63"/>
      <c r="CJ20" s="63"/>
      <c r="CK20" s="63"/>
      <c r="CL20" s="63"/>
      <c r="CM20" s="63"/>
      <c r="CN20" s="63"/>
      <c r="CO20" s="63"/>
      <c r="CP20" s="63"/>
      <c r="CQ20" s="63"/>
      <c r="CR20" s="63"/>
      <c r="CS20" s="63"/>
      <c r="CT20" s="63"/>
      <c r="CU20" s="63"/>
      <c r="CV20" s="63"/>
      <c r="CW20" s="63"/>
      <c r="CX20" s="63"/>
      <c r="CY20" s="63"/>
      <c r="CZ20" s="63"/>
      <c r="DA20" s="63"/>
      <c r="DB20" s="63"/>
      <c r="DC20" s="63"/>
      <c r="DD20" s="63"/>
      <c r="DE20" s="63"/>
      <c r="DF20" s="63"/>
      <c r="DG20" s="63"/>
      <c r="DH20" s="63"/>
      <c r="DI20" s="63"/>
      <c r="DJ20" s="63"/>
      <c r="DK20" s="63"/>
      <c r="DL20" s="63"/>
      <c r="DM20" s="63"/>
      <c r="DN20" s="63"/>
      <c r="DO20" s="63"/>
      <c r="DP20" s="63"/>
      <c r="DQ20" s="63"/>
      <c r="DR20" s="63"/>
      <c r="DS20" s="63"/>
      <c r="DT20" s="63"/>
      <c r="DU20" s="63"/>
      <c r="DV20" s="63"/>
      <c r="DW20" s="63"/>
      <c r="DX20" s="63"/>
      <c r="DY20" s="63"/>
      <c r="DZ20" s="63"/>
      <c r="EA20" s="63"/>
      <c r="EB20" s="63"/>
      <c r="EC20" s="63"/>
      <c r="ED20" s="63"/>
      <c r="EE20" s="63"/>
      <c r="EF20" s="63"/>
      <c r="EG20" s="63"/>
      <c r="EH20" s="63"/>
      <c r="EI20" s="63"/>
      <c r="EJ20" s="63"/>
      <c r="EK20" s="63"/>
      <c r="EL20" s="63"/>
      <c r="EM20" s="63"/>
      <c r="EN20" s="63"/>
      <c r="EO20" s="63"/>
      <c r="EP20" s="63"/>
      <c r="EQ20" s="63"/>
      <c r="ER20" s="63"/>
      <c r="ES20" s="63"/>
      <c r="ET20" s="63"/>
      <c r="EU20" s="63"/>
      <c r="EV20" s="63"/>
      <c r="EW20" s="63"/>
    </row>
    <row r="21" spans="1:181" s="64" customFormat="1" ht="25.5">
      <c r="A21" s="25">
        <v>5</v>
      </c>
      <c r="B21" s="161" t="s">
        <v>46</v>
      </c>
      <c r="C21" s="27" t="s">
        <v>171</v>
      </c>
      <c r="D21" s="61" t="s">
        <v>170</v>
      </c>
      <c r="E21" s="53">
        <v>1</v>
      </c>
      <c r="F21" s="57" t="s">
        <v>45</v>
      </c>
      <c r="G21" s="62">
        <v>303553075</v>
      </c>
      <c r="H21" s="121">
        <v>881821</v>
      </c>
      <c r="I21" s="68"/>
      <c r="J21" s="32">
        <f t="shared" si="1"/>
        <v>28831.81298021906</v>
      </c>
      <c r="K21" s="193"/>
      <c r="L21" s="19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63"/>
      <c r="BW21" s="63"/>
      <c r="BX21" s="63"/>
      <c r="BY21" s="63"/>
      <c r="BZ21" s="63"/>
      <c r="CA21" s="63"/>
      <c r="CB21" s="63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  <c r="CS21" s="63"/>
      <c r="CT21" s="63"/>
      <c r="CU21" s="63"/>
      <c r="CV21" s="63"/>
      <c r="CW21" s="63"/>
      <c r="CX21" s="63"/>
      <c r="CY21" s="63"/>
      <c r="CZ21" s="63"/>
      <c r="DA21" s="63"/>
      <c r="DB21" s="63"/>
      <c r="DC21" s="63"/>
      <c r="DD21" s="63"/>
      <c r="DE21" s="63"/>
      <c r="DF21" s="63"/>
      <c r="DG21" s="63"/>
      <c r="DH21" s="63"/>
      <c r="DI21" s="63"/>
      <c r="DJ21" s="63"/>
      <c r="DK21" s="63"/>
      <c r="DL21" s="63"/>
      <c r="DM21" s="63"/>
      <c r="DN21" s="63"/>
      <c r="DO21" s="63"/>
      <c r="DP21" s="63"/>
      <c r="DQ21" s="63"/>
      <c r="DR21" s="63"/>
      <c r="DS21" s="63"/>
      <c r="DT21" s="63"/>
      <c r="DU21" s="63"/>
      <c r="DV21" s="63"/>
      <c r="DW21" s="63"/>
      <c r="DX21" s="63"/>
      <c r="DY21" s="63"/>
      <c r="DZ21" s="63"/>
      <c r="EA21" s="63"/>
      <c r="EB21" s="63"/>
      <c r="EC21" s="63"/>
      <c r="ED21" s="63"/>
      <c r="EE21" s="63"/>
      <c r="EF21" s="63"/>
      <c r="EG21" s="63"/>
      <c r="EH21" s="63"/>
      <c r="EI21" s="63"/>
      <c r="EJ21" s="63"/>
      <c r="EK21" s="63"/>
      <c r="EL21" s="63"/>
      <c r="EM21" s="63"/>
      <c r="EN21" s="63"/>
      <c r="EO21" s="63"/>
      <c r="EP21" s="63"/>
      <c r="EQ21" s="63"/>
      <c r="ER21" s="63"/>
      <c r="ES21" s="63"/>
      <c r="ET21" s="63"/>
      <c r="EU21" s="63"/>
      <c r="EV21" s="63"/>
      <c r="EW21" s="63"/>
    </row>
    <row r="22" spans="1:181" s="163" customFormat="1" ht="25.5">
      <c r="A22" s="25">
        <v>6</v>
      </c>
      <c r="B22" s="161" t="s">
        <v>46</v>
      </c>
      <c r="C22" s="27" t="s">
        <v>172</v>
      </c>
      <c r="D22" s="61" t="s">
        <v>173</v>
      </c>
      <c r="E22" s="53">
        <v>1</v>
      </c>
      <c r="F22" s="57" t="s">
        <v>45</v>
      </c>
      <c r="G22" s="62">
        <v>303553406</v>
      </c>
      <c r="H22" s="32">
        <v>5528896.5</v>
      </c>
      <c r="I22" s="31"/>
      <c r="J22" s="32">
        <f t="shared" si="1"/>
        <v>180771.5056400196</v>
      </c>
      <c r="K22" s="32"/>
      <c r="L22" s="32"/>
      <c r="M22" s="162"/>
      <c r="N22" s="162"/>
      <c r="O22" s="162"/>
      <c r="P22" s="162"/>
      <c r="Q22" s="162"/>
      <c r="R22" s="162"/>
      <c r="S22" s="162"/>
      <c r="T22" s="162"/>
      <c r="U22" s="162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</row>
    <row r="23" spans="1:181" s="163" customFormat="1" ht="25.5">
      <c r="A23" s="25">
        <v>7</v>
      </c>
      <c r="B23" s="161" t="s">
        <v>46</v>
      </c>
      <c r="C23" s="27" t="s">
        <v>174</v>
      </c>
      <c r="D23" s="61" t="s">
        <v>157</v>
      </c>
      <c r="E23" s="53">
        <v>1</v>
      </c>
      <c r="F23" s="57" t="s">
        <v>45</v>
      </c>
      <c r="G23" s="62"/>
      <c r="H23" s="32">
        <v>1941118.4</v>
      </c>
      <c r="I23" s="31"/>
      <c r="J23" s="121">
        <f t="shared" si="1"/>
        <v>63466.352787314041</v>
      </c>
      <c r="K23" s="32"/>
      <c r="L23" s="3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</row>
    <row r="24" spans="1:181" s="204" customFormat="1" ht="13.5" thickBot="1">
      <c r="A24" s="196"/>
      <c r="B24" s="65"/>
      <c r="C24" s="38" t="s">
        <v>51</v>
      </c>
      <c r="D24" s="197"/>
      <c r="E24" s="198"/>
      <c r="F24" s="199"/>
      <c r="G24" s="200"/>
      <c r="H24" s="201"/>
      <c r="I24" s="202"/>
      <c r="J24" s="122">
        <f>SUM(J17:J23)</f>
        <v>611833.85777341831</v>
      </c>
      <c r="K24" s="201"/>
      <c r="L24" s="201"/>
      <c r="M24" s="203"/>
      <c r="N24" s="203"/>
      <c r="O24" s="203"/>
      <c r="P24" s="203"/>
      <c r="Q24" s="203"/>
      <c r="R24" s="203"/>
      <c r="S24" s="203"/>
      <c r="T24" s="203"/>
      <c r="U24" s="203"/>
      <c r="V24" s="203"/>
      <c r="W24" s="203"/>
      <c r="X24" s="203"/>
      <c r="Y24" s="203"/>
      <c r="Z24" s="203"/>
      <c r="AA24" s="203"/>
      <c r="AB24" s="203"/>
      <c r="AC24" s="203"/>
      <c r="AD24" s="203"/>
      <c r="AE24" s="203"/>
      <c r="AF24" s="203"/>
      <c r="AG24" s="203"/>
      <c r="AH24" s="203"/>
      <c r="AI24" s="203"/>
      <c r="AJ24" s="203"/>
      <c r="AK24" s="203"/>
      <c r="AL24" s="203"/>
      <c r="AM24" s="203"/>
      <c r="AN24" s="203"/>
      <c r="AO24" s="203"/>
      <c r="AP24" s="203"/>
      <c r="AQ24" s="203"/>
      <c r="AR24" s="203"/>
      <c r="AS24" s="203"/>
      <c r="AT24" s="203"/>
      <c r="AU24" s="203"/>
      <c r="AV24" s="203"/>
      <c r="AW24" s="203"/>
      <c r="AX24" s="203"/>
      <c r="AY24" s="203"/>
      <c r="AZ24" s="203"/>
      <c r="BA24" s="203"/>
      <c r="BB24" s="203"/>
      <c r="BC24" s="203"/>
      <c r="BD24" s="203"/>
      <c r="BE24" s="203"/>
      <c r="BF24" s="203"/>
      <c r="BG24" s="203"/>
      <c r="BH24" s="203"/>
      <c r="BI24" s="203"/>
      <c r="BJ24" s="203"/>
      <c r="BK24" s="203"/>
      <c r="BL24" s="203"/>
      <c r="BM24" s="203"/>
      <c r="BN24" s="203"/>
      <c r="BO24" s="203"/>
      <c r="BP24" s="203"/>
      <c r="BQ24" s="203"/>
      <c r="BR24" s="203"/>
      <c r="BS24" s="203"/>
      <c r="BT24" s="203"/>
      <c r="BU24" s="203"/>
      <c r="BV24" s="203"/>
      <c r="BW24" s="203"/>
      <c r="BX24" s="203"/>
      <c r="BY24" s="203"/>
      <c r="BZ24" s="203"/>
      <c r="CA24" s="203"/>
      <c r="CB24" s="203"/>
      <c r="CC24" s="203"/>
      <c r="CD24" s="203"/>
      <c r="CE24" s="203"/>
      <c r="CF24" s="203"/>
      <c r="CG24" s="203"/>
      <c r="CH24" s="203"/>
      <c r="CI24" s="203"/>
      <c r="CJ24" s="203"/>
      <c r="CK24" s="203"/>
      <c r="CL24" s="203"/>
      <c r="CM24" s="203"/>
      <c r="CN24" s="203"/>
      <c r="CO24" s="203"/>
      <c r="CP24" s="203"/>
      <c r="CQ24" s="203"/>
      <c r="CR24" s="203"/>
      <c r="CS24" s="203"/>
      <c r="CT24" s="203"/>
      <c r="CU24" s="203"/>
      <c r="CV24" s="203"/>
      <c r="CW24" s="203"/>
      <c r="CX24" s="203"/>
      <c r="CY24" s="203"/>
      <c r="CZ24" s="203"/>
      <c r="DA24" s="203"/>
      <c r="DB24" s="203"/>
      <c r="DC24" s="203"/>
      <c r="DD24" s="203"/>
      <c r="DE24" s="203"/>
      <c r="DF24" s="203"/>
      <c r="DG24" s="203"/>
      <c r="DH24" s="203"/>
      <c r="DI24" s="203"/>
      <c r="DJ24" s="203"/>
      <c r="DK24" s="203"/>
      <c r="DL24" s="203"/>
      <c r="DM24" s="203"/>
      <c r="DN24" s="203"/>
      <c r="DO24" s="203"/>
      <c r="DP24" s="203"/>
      <c r="DQ24" s="203"/>
      <c r="DR24" s="203"/>
      <c r="DS24" s="203"/>
      <c r="DT24" s="203"/>
      <c r="DU24" s="203"/>
      <c r="DV24" s="203"/>
      <c r="DW24" s="203"/>
      <c r="DX24" s="203"/>
      <c r="DY24" s="203"/>
      <c r="DZ24" s="203"/>
      <c r="EA24" s="203"/>
      <c r="EB24" s="203"/>
      <c r="EC24" s="203"/>
      <c r="ED24" s="203"/>
      <c r="EE24" s="203"/>
      <c r="EF24" s="203"/>
      <c r="EG24" s="203"/>
      <c r="EH24" s="203"/>
      <c r="EI24" s="203"/>
      <c r="EJ24" s="203"/>
      <c r="EK24" s="203"/>
      <c r="EL24" s="203"/>
      <c r="EM24" s="203"/>
      <c r="EN24" s="203"/>
      <c r="EO24" s="203"/>
      <c r="EP24" s="203"/>
      <c r="EQ24" s="203"/>
      <c r="ER24" s="203"/>
      <c r="ES24" s="203"/>
      <c r="ET24" s="203"/>
      <c r="EU24" s="203"/>
      <c r="EV24" s="203"/>
      <c r="EW24" s="203"/>
    </row>
    <row r="25" spans="1:181" s="64" customFormat="1" ht="26.25" thickTop="1">
      <c r="A25" s="25">
        <v>1</v>
      </c>
      <c r="B25" s="161" t="s">
        <v>46</v>
      </c>
      <c r="C25" s="27" t="s">
        <v>175</v>
      </c>
      <c r="D25" s="27" t="s">
        <v>176</v>
      </c>
      <c r="E25" s="53">
        <v>1</v>
      </c>
      <c r="F25" s="57" t="s">
        <v>41</v>
      </c>
      <c r="G25" s="62"/>
      <c r="H25" s="121"/>
      <c r="I25" s="68"/>
      <c r="J25" s="121">
        <v>110788.11</v>
      </c>
      <c r="K25" s="193"/>
      <c r="L25" s="19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  <c r="BV25" s="63"/>
      <c r="BW25" s="63"/>
      <c r="BX25" s="63"/>
      <c r="BY25" s="63"/>
      <c r="BZ25" s="63"/>
      <c r="CA25" s="63"/>
      <c r="CB25" s="63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3"/>
      <c r="CX25" s="63"/>
      <c r="CY25" s="63"/>
      <c r="CZ25" s="63"/>
      <c r="DA25" s="63"/>
      <c r="DB25" s="63"/>
      <c r="DC25" s="63"/>
      <c r="DD25" s="63"/>
      <c r="DE25" s="63"/>
      <c r="DF25" s="63"/>
      <c r="DG25" s="63"/>
      <c r="DH25" s="63"/>
      <c r="DI25" s="63"/>
      <c r="DJ25" s="63"/>
      <c r="DK25" s="63"/>
      <c r="DL25" s="63"/>
      <c r="DM25" s="63"/>
      <c r="DN25" s="63"/>
      <c r="DO25" s="63"/>
      <c r="DP25" s="63"/>
      <c r="DQ25" s="63"/>
      <c r="DR25" s="63"/>
      <c r="DS25" s="63"/>
      <c r="DT25" s="63"/>
      <c r="DU25" s="63"/>
      <c r="DV25" s="63"/>
      <c r="DW25" s="63"/>
      <c r="DX25" s="63"/>
      <c r="DY25" s="63"/>
      <c r="DZ25" s="63"/>
      <c r="EA25" s="63"/>
      <c r="EB25" s="63"/>
      <c r="EC25" s="63"/>
      <c r="ED25" s="63"/>
      <c r="EE25" s="63"/>
      <c r="EF25" s="63"/>
      <c r="EG25" s="63"/>
      <c r="EH25" s="63"/>
      <c r="EI25" s="63"/>
      <c r="EJ25" s="63"/>
      <c r="EK25" s="63"/>
      <c r="EL25" s="63"/>
      <c r="EM25" s="63"/>
      <c r="EN25" s="63"/>
      <c r="EO25" s="63"/>
      <c r="EP25" s="63"/>
      <c r="EQ25" s="63"/>
      <c r="ER25" s="63"/>
      <c r="ES25" s="63"/>
      <c r="ET25" s="63"/>
      <c r="EU25" s="63"/>
      <c r="EV25" s="63"/>
      <c r="EW25" s="63"/>
    </row>
    <row r="26" spans="1:181" s="35" customFormat="1" ht="13.5" thickBot="1">
      <c r="A26" s="25"/>
      <c r="B26" s="65"/>
      <c r="C26" s="38" t="s">
        <v>44</v>
      </c>
      <c r="D26" s="170"/>
      <c r="E26" s="62"/>
      <c r="F26" s="26"/>
      <c r="G26" s="171"/>
      <c r="H26" s="66"/>
      <c r="I26" s="25"/>
      <c r="J26" s="122">
        <f>SUM(J25)</f>
        <v>110788.11</v>
      </c>
      <c r="K26" s="32"/>
      <c r="L26" s="32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4"/>
      <c r="EI26" s="34"/>
      <c r="EJ26" s="34"/>
      <c r="EK26" s="34"/>
      <c r="EL26" s="34"/>
      <c r="EM26" s="34"/>
      <c r="EN26" s="34"/>
      <c r="EO26" s="34"/>
      <c r="EP26" s="34"/>
      <c r="EQ26" s="34"/>
      <c r="ER26" s="34"/>
      <c r="ES26" s="34"/>
      <c r="ET26" s="34"/>
      <c r="EU26" s="34"/>
      <c r="EV26" s="34"/>
      <c r="EW26" s="34"/>
    </row>
    <row r="27" spans="1:181" s="35" customFormat="1" ht="27" thickTop="1">
      <c r="A27" s="25"/>
      <c r="B27" s="27" t="s">
        <v>164</v>
      </c>
      <c r="C27" s="27" t="s">
        <v>284</v>
      </c>
      <c r="D27" s="27" t="s">
        <v>285</v>
      </c>
      <c r="E27" s="28">
        <v>1</v>
      </c>
      <c r="F27" s="218"/>
      <c r="G27" s="219">
        <v>303555236</v>
      </c>
      <c r="H27" s="30"/>
      <c r="I27" s="31"/>
      <c r="J27" s="32">
        <v>56530.86</v>
      </c>
      <c r="K27" s="220"/>
      <c r="L27" s="221" t="s">
        <v>286</v>
      </c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4"/>
      <c r="EI27" s="34"/>
      <c r="EJ27" s="34"/>
      <c r="EK27" s="34"/>
      <c r="EL27" s="34"/>
      <c r="EM27" s="34"/>
      <c r="EN27" s="34"/>
      <c r="EO27" s="34"/>
      <c r="EP27" s="34"/>
      <c r="EQ27" s="34"/>
      <c r="ER27" s="34"/>
      <c r="ES27" s="34"/>
      <c r="ET27" s="34"/>
      <c r="EU27" s="34"/>
      <c r="EV27" s="34"/>
      <c r="EW27" s="34"/>
      <c r="EX27" s="34"/>
      <c r="EY27" s="34"/>
      <c r="EZ27" s="34"/>
      <c r="FA27" s="34"/>
      <c r="FB27" s="34"/>
      <c r="FC27" s="34"/>
      <c r="FD27" s="34"/>
      <c r="FE27" s="34"/>
    </row>
    <row r="28" spans="1:181" s="35" customFormat="1" ht="13.5" thickBot="1">
      <c r="A28" s="25"/>
      <c r="B28" s="65"/>
      <c r="C28" s="38" t="s">
        <v>231</v>
      </c>
      <c r="D28" s="170"/>
      <c r="E28" s="28"/>
      <c r="F28" s="26"/>
      <c r="G28" s="205"/>
      <c r="H28" s="121"/>
      <c r="I28" s="25"/>
      <c r="J28" s="206">
        <f>SUM(J27)</f>
        <v>56530.86</v>
      </c>
      <c r="K28" s="121"/>
      <c r="L28" s="121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4"/>
      <c r="EI28" s="34"/>
      <c r="EJ28" s="34"/>
      <c r="EK28" s="34"/>
      <c r="EL28" s="34"/>
      <c r="EM28" s="34"/>
      <c r="EN28" s="34"/>
      <c r="EO28" s="34"/>
      <c r="EP28" s="34"/>
      <c r="EQ28" s="34"/>
      <c r="ER28" s="34"/>
      <c r="ES28" s="34"/>
      <c r="ET28" s="34"/>
      <c r="EU28" s="34"/>
      <c r="EV28" s="34"/>
      <c r="EW28" s="34"/>
    </row>
    <row r="29" spans="1:181" s="35" customFormat="1" ht="26.25" thickTop="1">
      <c r="A29" s="25"/>
      <c r="B29" s="27" t="s">
        <v>148</v>
      </c>
      <c r="C29" s="27" t="s">
        <v>288</v>
      </c>
      <c r="D29" s="247" t="s">
        <v>289</v>
      </c>
      <c r="E29" s="28">
        <v>1</v>
      </c>
      <c r="F29" s="61"/>
      <c r="G29" s="224">
        <v>303528333</v>
      </c>
      <c r="H29" s="30"/>
      <c r="I29" s="31">
        <v>647.70000000000005</v>
      </c>
      <c r="J29" s="32">
        <f>I29</f>
        <v>647.70000000000005</v>
      </c>
      <c r="K29" s="226"/>
      <c r="L29" s="221" t="s">
        <v>290</v>
      </c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4"/>
      <c r="EI29" s="34"/>
      <c r="EJ29" s="34"/>
      <c r="EK29" s="34"/>
      <c r="EL29" s="34"/>
      <c r="EM29" s="34"/>
      <c r="EN29" s="34"/>
      <c r="EO29" s="34"/>
      <c r="EP29" s="34"/>
      <c r="EQ29" s="34"/>
      <c r="ER29" s="34"/>
      <c r="ES29" s="34"/>
      <c r="ET29" s="34"/>
      <c r="EU29" s="34"/>
      <c r="EV29" s="34"/>
      <c r="EW29" s="34"/>
      <c r="EX29" s="34"/>
      <c r="EY29" s="34"/>
      <c r="EZ29" s="34"/>
      <c r="FA29" s="34"/>
      <c r="FB29" s="34"/>
      <c r="FC29" s="34"/>
      <c r="FD29" s="34"/>
      <c r="FE29" s="34"/>
      <c r="FF29" s="34"/>
      <c r="FG29" s="34"/>
      <c r="FH29" s="34"/>
      <c r="FI29" s="34"/>
      <c r="FJ29" s="34"/>
      <c r="FK29" s="34"/>
      <c r="FL29" s="34"/>
      <c r="FM29" s="34"/>
      <c r="FN29" s="34"/>
      <c r="FO29" s="34"/>
      <c r="FP29" s="34"/>
      <c r="FQ29" s="34"/>
      <c r="FR29" s="34"/>
      <c r="FS29" s="34"/>
      <c r="FT29" s="34"/>
      <c r="FU29" s="34"/>
      <c r="FV29" s="34"/>
      <c r="FW29" s="34"/>
      <c r="FX29" s="34"/>
      <c r="FY29" s="34"/>
    </row>
    <row r="30" spans="1:181" s="35" customFormat="1" ht="15.75" thickBot="1">
      <c r="A30" s="25"/>
      <c r="B30" s="241"/>
      <c r="C30" s="38" t="s">
        <v>246</v>
      </c>
      <c r="D30" s="247"/>
      <c r="E30" s="28"/>
      <c r="F30" s="61"/>
      <c r="G30" s="245"/>
      <c r="H30" s="159"/>
      <c r="I30" s="31"/>
      <c r="J30" s="206">
        <f>SUM(J29)</f>
        <v>647.70000000000005</v>
      </c>
      <c r="K30" s="248"/>
      <c r="L30" s="246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</row>
    <row r="31" spans="1:181" s="182" customFormat="1" ht="14.25" thickTop="1" thickBot="1">
      <c r="A31" s="172"/>
      <c r="B31" s="173" t="s">
        <v>177</v>
      </c>
      <c r="C31" s="174"/>
      <c r="D31" s="175"/>
      <c r="E31" s="176"/>
      <c r="F31" s="177"/>
      <c r="G31" s="178"/>
      <c r="H31" s="179"/>
      <c r="I31" s="174"/>
      <c r="J31" s="179">
        <f>J30+J28+J26+J24+J16+J9+J6</f>
        <v>1412215.7528837665</v>
      </c>
      <c r="K31" s="180"/>
      <c r="L31" s="180"/>
      <c r="M31" s="181"/>
      <c r="N31" s="181"/>
      <c r="O31" s="181"/>
      <c r="P31" s="181"/>
      <c r="Q31" s="181"/>
      <c r="R31" s="181"/>
      <c r="S31" s="181"/>
      <c r="T31" s="181"/>
      <c r="U31" s="181"/>
      <c r="V31" s="181"/>
      <c r="W31" s="181"/>
      <c r="X31" s="181"/>
      <c r="Y31" s="181"/>
      <c r="Z31" s="181"/>
      <c r="AA31" s="181"/>
      <c r="AB31" s="181"/>
      <c r="AC31" s="181"/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1"/>
      <c r="AO31" s="181"/>
      <c r="AP31" s="181"/>
      <c r="AQ31" s="181"/>
      <c r="AR31" s="181"/>
      <c r="AS31" s="181"/>
      <c r="AT31" s="181"/>
      <c r="AU31" s="181"/>
      <c r="AV31" s="181"/>
      <c r="AW31" s="181"/>
      <c r="AX31" s="181"/>
      <c r="AY31" s="181"/>
      <c r="AZ31" s="181"/>
      <c r="BA31" s="181"/>
      <c r="BB31" s="181"/>
      <c r="BC31" s="181"/>
      <c r="BD31" s="181"/>
      <c r="BE31" s="181"/>
      <c r="BF31" s="181"/>
      <c r="BG31" s="181"/>
      <c r="BH31" s="181"/>
      <c r="BI31" s="181"/>
      <c r="BJ31" s="181"/>
      <c r="BK31" s="181"/>
      <c r="BL31" s="181"/>
      <c r="BM31" s="181"/>
      <c r="BN31" s="181"/>
      <c r="BO31" s="181"/>
      <c r="BP31" s="181"/>
      <c r="BQ31" s="181"/>
      <c r="BR31" s="181"/>
      <c r="BS31" s="181"/>
      <c r="BT31" s="181"/>
      <c r="BU31" s="181"/>
      <c r="BV31" s="181"/>
      <c r="BW31" s="181"/>
      <c r="BX31" s="181"/>
      <c r="BY31" s="181"/>
      <c r="BZ31" s="181"/>
      <c r="CA31" s="181"/>
      <c r="CB31" s="181"/>
      <c r="CC31" s="181"/>
      <c r="CD31" s="181"/>
      <c r="CE31" s="181"/>
      <c r="CF31" s="181"/>
      <c r="CG31" s="181"/>
      <c r="CH31" s="181"/>
      <c r="CI31" s="181"/>
      <c r="CJ31" s="181"/>
      <c r="CK31" s="181"/>
      <c r="CL31" s="181"/>
      <c r="CM31" s="181"/>
      <c r="CN31" s="181"/>
      <c r="CO31" s="181"/>
      <c r="CP31" s="181"/>
      <c r="CQ31" s="181"/>
      <c r="CR31" s="181"/>
      <c r="CS31" s="181"/>
      <c r="CT31" s="181"/>
      <c r="CU31" s="181"/>
      <c r="CV31" s="181"/>
      <c r="CW31" s="181"/>
      <c r="CX31" s="181"/>
      <c r="CY31" s="181"/>
      <c r="CZ31" s="181"/>
      <c r="DA31" s="181"/>
      <c r="DB31" s="181"/>
      <c r="DC31" s="181"/>
      <c r="DD31" s="181"/>
      <c r="DE31" s="181"/>
      <c r="DF31" s="181"/>
      <c r="DG31" s="181"/>
      <c r="DH31" s="181"/>
      <c r="DI31" s="181"/>
      <c r="DJ31" s="181"/>
      <c r="DK31" s="181"/>
      <c r="DL31" s="181"/>
      <c r="DM31" s="181"/>
      <c r="DN31" s="181"/>
      <c r="DO31" s="181"/>
      <c r="DP31" s="181"/>
      <c r="DQ31" s="181"/>
      <c r="DR31" s="181"/>
      <c r="DS31" s="181"/>
      <c r="DT31" s="181"/>
      <c r="DU31" s="181"/>
      <c r="DV31" s="181"/>
      <c r="DW31" s="181"/>
      <c r="DX31" s="181"/>
      <c r="DY31" s="181"/>
      <c r="DZ31" s="181"/>
      <c r="EA31" s="181"/>
      <c r="EB31" s="181"/>
      <c r="EC31" s="181"/>
      <c r="ED31" s="181"/>
      <c r="EE31" s="181"/>
      <c r="EF31" s="181"/>
      <c r="EG31" s="181"/>
      <c r="EH31" s="181"/>
      <c r="EI31" s="181"/>
      <c r="EJ31" s="181"/>
      <c r="EK31" s="181"/>
      <c r="EL31" s="181"/>
      <c r="EM31" s="181"/>
      <c r="EN31" s="181"/>
      <c r="EO31" s="181"/>
      <c r="EP31" s="181"/>
      <c r="EQ31" s="181"/>
      <c r="ER31" s="181"/>
      <c r="ES31" s="181"/>
      <c r="ET31" s="181"/>
      <c r="EU31" s="181"/>
      <c r="EV31" s="181"/>
      <c r="EW31" s="181"/>
    </row>
    <row r="32" spans="1:181" ht="13.5" thickTop="1"/>
    <row r="35" spans="3:10">
      <c r="C35" s="89"/>
      <c r="J35" s="195"/>
    </row>
    <row r="36" spans="3:10">
      <c r="C36" s="89"/>
      <c r="J36" s="195"/>
    </row>
    <row r="37" spans="3:10">
      <c r="J37" s="141"/>
    </row>
    <row r="38" spans="3:10">
      <c r="C38" s="89"/>
      <c r="J38" s="141"/>
    </row>
    <row r="39" spans="3:10">
      <c r="J39" s="141"/>
    </row>
  </sheetData>
  <mergeCells count="1">
    <mergeCell ref="A1:L1"/>
  </mergeCells>
  <printOptions horizontalCentered="1"/>
  <pageMargins left="0.31496062992125984" right="0.19685039370078741" top="0.82677165354330717" bottom="0.31496062992125984" header="0.27559055118110237" footer="0.27559055118110237"/>
  <pageSetup paperSize="9" scale="7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S52"/>
  <sheetViews>
    <sheetView topLeftCell="A11" zoomScale="82" zoomScaleNormal="82" workbookViewId="0">
      <selection activeCell="G41" sqref="G41"/>
    </sheetView>
  </sheetViews>
  <sheetFormatPr defaultRowHeight="12.75"/>
  <cols>
    <col min="1" max="1" width="4.85546875" customWidth="1"/>
    <col min="2" max="2" width="26.140625" customWidth="1"/>
    <col min="3" max="3" width="37.7109375" customWidth="1"/>
    <col min="4" max="4" width="17.7109375" bestFit="1" customWidth="1"/>
    <col min="5" max="5" width="6.7109375" customWidth="1"/>
    <col min="6" max="6" width="10.85546875" customWidth="1"/>
    <col min="7" max="7" width="12.7109375" customWidth="1"/>
    <col min="8" max="8" width="13.140625" customWidth="1"/>
    <col min="9" max="9" width="11.42578125" hidden="1" customWidth="1"/>
    <col min="10" max="10" width="13.7109375" customWidth="1"/>
    <col min="11" max="11" width="10.140625" hidden="1" customWidth="1"/>
    <col min="12" max="12" width="10.7109375" hidden="1" customWidth="1"/>
  </cols>
  <sheetData>
    <row r="1" spans="1:129" s="3" customFormat="1" ht="30" customHeight="1">
      <c r="A1" s="333" t="s">
        <v>178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</row>
    <row r="2" spans="1:129" s="3" customFormat="1" ht="23.25" customHeight="1">
      <c r="A2" s="4" t="s">
        <v>1</v>
      </c>
      <c r="C2" s="5">
        <v>30.245000000000001</v>
      </c>
    </row>
    <row r="3" spans="1:129" s="3" customFormat="1" ht="38.25">
      <c r="A3" s="7" t="s">
        <v>5</v>
      </c>
      <c r="B3" s="8" t="s">
        <v>7</v>
      </c>
      <c r="C3" s="8" t="s">
        <v>8</v>
      </c>
      <c r="D3" s="9" t="s">
        <v>9</v>
      </c>
      <c r="E3" s="9" t="s">
        <v>10</v>
      </c>
      <c r="F3" s="17" t="s">
        <v>129</v>
      </c>
      <c r="G3" s="10" t="s">
        <v>11</v>
      </c>
      <c r="H3" s="183" t="s">
        <v>12</v>
      </c>
      <c r="I3" s="184" t="s">
        <v>13</v>
      </c>
      <c r="J3" s="185" t="s">
        <v>14</v>
      </c>
      <c r="K3" s="150" t="s">
        <v>15</v>
      </c>
      <c r="L3" s="150" t="s">
        <v>16</v>
      </c>
    </row>
    <row r="4" spans="1:129" s="3" customFormat="1" ht="13.5" customHeight="1">
      <c r="A4" s="16"/>
      <c r="B4" s="18"/>
      <c r="C4" s="18"/>
      <c r="D4" s="19"/>
      <c r="E4" s="19"/>
      <c r="F4" s="186" t="s">
        <v>6</v>
      </c>
      <c r="G4" s="20"/>
      <c r="H4" s="187"/>
      <c r="I4" s="188"/>
      <c r="J4" s="187" t="s">
        <v>2</v>
      </c>
      <c r="K4" s="189" t="s">
        <v>3</v>
      </c>
      <c r="L4" s="190" t="s">
        <v>4</v>
      </c>
    </row>
    <row r="5" spans="1:129" s="89" customFormat="1" ht="25.5" customHeight="1">
      <c r="A5" s="25"/>
      <c r="B5" s="52" t="s">
        <v>179</v>
      </c>
      <c r="C5" s="52" t="s">
        <v>179</v>
      </c>
      <c r="D5" s="27" t="s">
        <v>180</v>
      </c>
      <c r="E5" s="53">
        <v>1</v>
      </c>
      <c r="F5" s="57" t="s">
        <v>132</v>
      </c>
      <c r="G5" s="192">
        <v>303565086</v>
      </c>
      <c r="H5" s="121">
        <v>900000</v>
      </c>
      <c r="I5" s="55"/>
      <c r="J5" s="32">
        <f>H5/$C$2</f>
        <v>29756.984625557943</v>
      </c>
      <c r="K5" s="121"/>
      <c r="L5" s="121"/>
    </row>
    <row r="6" spans="1:129" s="35" customFormat="1">
      <c r="A6" s="25"/>
      <c r="B6" s="27" t="s">
        <v>181</v>
      </c>
      <c r="C6" s="27" t="s">
        <v>181</v>
      </c>
      <c r="D6" s="27" t="s">
        <v>157</v>
      </c>
      <c r="E6" s="28">
        <v>1</v>
      </c>
      <c r="F6" s="26" t="s">
        <v>132</v>
      </c>
      <c r="G6" s="29">
        <v>303589108</v>
      </c>
      <c r="H6" s="30">
        <v>1352018.7</v>
      </c>
      <c r="I6" s="31"/>
      <c r="J6" s="121">
        <f>H6/$C$2</f>
        <v>44702.22185485204</v>
      </c>
      <c r="K6" s="32"/>
      <c r="L6" s="32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</row>
    <row r="7" spans="1:129" s="35" customFormat="1" ht="13.5" thickBot="1">
      <c r="A7" s="25"/>
      <c r="B7" s="27"/>
      <c r="C7" s="38" t="s">
        <v>133</v>
      </c>
      <c r="D7" s="27"/>
      <c r="E7" s="28"/>
      <c r="F7" s="26"/>
      <c r="G7" s="29"/>
      <c r="H7" s="30"/>
      <c r="I7" s="31"/>
      <c r="J7" s="207">
        <f>SUM(J5:J6)</f>
        <v>74459.206480409979</v>
      </c>
      <c r="K7" s="32"/>
      <c r="L7" s="3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</row>
    <row r="8" spans="1:129" s="35" customFormat="1" ht="39" thickTop="1">
      <c r="A8" s="25"/>
      <c r="B8" s="27" t="s">
        <v>78</v>
      </c>
      <c r="C8" s="27" t="s">
        <v>78</v>
      </c>
      <c r="D8" s="27" t="s">
        <v>182</v>
      </c>
      <c r="E8" s="28">
        <v>1</v>
      </c>
      <c r="F8" s="26" t="s">
        <v>21</v>
      </c>
      <c r="G8" s="29">
        <v>303588756</v>
      </c>
      <c r="H8" s="30">
        <v>257549.58</v>
      </c>
      <c r="I8" s="31"/>
      <c r="J8" s="32">
        <f>H8/$C$2</f>
        <v>8515.443213754339</v>
      </c>
      <c r="K8" s="32"/>
      <c r="L8" s="32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</row>
    <row r="9" spans="1:129" s="89" customFormat="1" ht="25.5" customHeight="1">
      <c r="A9" s="25"/>
      <c r="B9" s="52" t="s">
        <v>46</v>
      </c>
      <c r="C9" s="52" t="s">
        <v>46</v>
      </c>
      <c r="D9" s="65" t="s">
        <v>183</v>
      </c>
      <c r="E9" s="53">
        <v>1</v>
      </c>
      <c r="F9" s="57" t="s">
        <v>21</v>
      </c>
      <c r="G9" s="53">
        <v>303592635</v>
      </c>
      <c r="H9" s="121">
        <v>135875</v>
      </c>
      <c r="I9" s="68"/>
      <c r="J9" s="32">
        <f>H9/$C$2</f>
        <v>4492.4780955529841</v>
      </c>
      <c r="K9" s="121"/>
      <c r="L9" s="121"/>
    </row>
    <row r="10" spans="1:129" s="163" customFormat="1">
      <c r="A10" s="25"/>
      <c r="B10" s="161" t="s">
        <v>46</v>
      </c>
      <c r="C10" s="27" t="s">
        <v>184</v>
      </c>
      <c r="D10" s="61" t="s">
        <v>120</v>
      </c>
      <c r="E10" s="53">
        <v>1</v>
      </c>
      <c r="F10" s="57" t="s">
        <v>21</v>
      </c>
      <c r="G10" s="62">
        <v>303592465</v>
      </c>
      <c r="H10" s="32">
        <v>10308439.41</v>
      </c>
      <c r="I10" s="31"/>
      <c r="J10" s="32">
        <f>H10/$C$2</f>
        <v>340831.192263184</v>
      </c>
      <c r="K10" s="32"/>
      <c r="L10" s="32"/>
      <c r="M10" s="162"/>
      <c r="N10" s="162"/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</row>
    <row r="11" spans="1:129" s="35" customFormat="1" ht="25.5">
      <c r="A11" s="25"/>
      <c r="B11" s="27" t="s">
        <v>185</v>
      </c>
      <c r="C11" s="27" t="s">
        <v>185</v>
      </c>
      <c r="D11" s="27" t="s">
        <v>157</v>
      </c>
      <c r="E11" s="28">
        <v>1</v>
      </c>
      <c r="F11" s="26" t="s">
        <v>21</v>
      </c>
      <c r="G11" s="29">
        <v>303590833</v>
      </c>
      <c r="H11" s="30">
        <v>3226066.69</v>
      </c>
      <c r="I11" s="31"/>
      <c r="J11" s="32">
        <f>H11/$C$2</f>
        <v>106664.46321706066</v>
      </c>
      <c r="K11" s="32"/>
      <c r="L11" s="32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  <c r="DS11" s="34"/>
      <c r="DT11" s="34"/>
      <c r="DU11" s="34"/>
      <c r="DV11" s="34"/>
      <c r="DW11" s="34"/>
      <c r="DX11" s="34"/>
      <c r="DY11" s="34"/>
    </row>
    <row r="12" spans="1:129" s="35" customFormat="1" ht="13.5" thickBot="1">
      <c r="A12" s="25"/>
      <c r="B12" s="27"/>
      <c r="C12" s="38" t="s">
        <v>26</v>
      </c>
      <c r="D12" s="27"/>
      <c r="E12" s="28"/>
      <c r="F12" s="26"/>
      <c r="G12" s="29"/>
      <c r="H12" s="30"/>
      <c r="I12" s="31"/>
      <c r="J12" s="207">
        <f>SUM(J8:J11)</f>
        <v>460503.576789552</v>
      </c>
      <c r="K12" s="32"/>
      <c r="L12" s="32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</row>
    <row r="13" spans="1:129" s="35" customFormat="1" ht="26.25" thickTop="1">
      <c r="A13" s="25"/>
      <c r="B13" s="27" t="s">
        <v>186</v>
      </c>
      <c r="C13" s="27" t="s">
        <v>186</v>
      </c>
      <c r="D13" s="27" t="s">
        <v>187</v>
      </c>
      <c r="E13" s="28">
        <v>1</v>
      </c>
      <c r="F13" s="26" t="s">
        <v>27</v>
      </c>
      <c r="G13" s="29">
        <v>303584569</v>
      </c>
      <c r="H13" s="30">
        <v>1350000</v>
      </c>
      <c r="I13" s="31"/>
      <c r="J13" s="32">
        <f>H13/$C$2</f>
        <v>44635.476938336913</v>
      </c>
      <c r="K13" s="32"/>
      <c r="L13" s="32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</row>
    <row r="14" spans="1:129" s="35" customFormat="1" ht="25.5">
      <c r="A14" s="25"/>
      <c r="B14" s="27" t="s">
        <v>103</v>
      </c>
      <c r="C14" s="27" t="s">
        <v>103</v>
      </c>
      <c r="D14" s="27" t="s">
        <v>102</v>
      </c>
      <c r="E14" s="28">
        <v>1</v>
      </c>
      <c r="F14" s="26" t="s">
        <v>27</v>
      </c>
      <c r="G14" s="29">
        <v>303585875</v>
      </c>
      <c r="H14" s="30">
        <v>261828.9</v>
      </c>
      <c r="I14" s="31"/>
      <c r="J14" s="32">
        <f>H14/$C$2</f>
        <v>8656.9317242519428</v>
      </c>
      <c r="K14" s="32"/>
      <c r="L14" s="32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</row>
    <row r="15" spans="1:129" s="35" customFormat="1" ht="25.5">
      <c r="A15" s="25"/>
      <c r="B15" s="27" t="s">
        <v>188</v>
      </c>
      <c r="C15" s="27" t="s">
        <v>188</v>
      </c>
      <c r="D15" s="27" t="s">
        <v>189</v>
      </c>
      <c r="E15" s="28">
        <v>1</v>
      </c>
      <c r="F15" s="26" t="s">
        <v>27</v>
      </c>
      <c r="G15" s="29">
        <v>303582450</v>
      </c>
      <c r="H15" s="30">
        <v>296546</v>
      </c>
      <c r="I15" s="31"/>
      <c r="J15" s="32">
        <f>H15/$C$2</f>
        <v>9804.7941808563392</v>
      </c>
      <c r="K15" s="32"/>
      <c r="L15" s="32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</row>
    <row r="16" spans="1:129" s="35" customFormat="1" ht="13.5" thickBot="1">
      <c r="A16" s="25"/>
      <c r="B16" s="164"/>
      <c r="C16" s="38" t="s">
        <v>40</v>
      </c>
      <c r="D16" s="27"/>
      <c r="E16" s="53"/>
      <c r="F16" s="57"/>
      <c r="G16" s="29"/>
      <c r="H16" s="54"/>
      <c r="I16" s="31"/>
      <c r="J16" s="207">
        <f>SUM(J13:J15)</f>
        <v>63097.2028434452</v>
      </c>
      <c r="K16" s="32"/>
      <c r="L16" s="32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</row>
    <row r="17" spans="1:145" s="163" customFormat="1" ht="26.25" thickTop="1">
      <c r="A17" s="25"/>
      <c r="B17" s="161" t="s">
        <v>112</v>
      </c>
      <c r="C17" s="27" t="s">
        <v>190</v>
      </c>
      <c r="D17" s="61" t="s">
        <v>191</v>
      </c>
      <c r="E17" s="53">
        <v>1</v>
      </c>
      <c r="F17" s="57" t="s">
        <v>45</v>
      </c>
      <c r="G17" s="62">
        <v>303588882</v>
      </c>
      <c r="H17" s="32">
        <v>304390.5</v>
      </c>
      <c r="I17" s="31"/>
      <c r="J17" s="32">
        <f>H17/$C$2</f>
        <v>10064.159365184327</v>
      </c>
      <c r="K17" s="32"/>
      <c r="L17" s="3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</row>
    <row r="18" spans="1:145" s="163" customFormat="1" ht="38.25">
      <c r="A18" s="25"/>
      <c r="B18" s="161" t="s">
        <v>46</v>
      </c>
      <c r="C18" s="27" t="s">
        <v>192</v>
      </c>
      <c r="D18" s="61" t="s">
        <v>193</v>
      </c>
      <c r="E18" s="53">
        <v>1</v>
      </c>
      <c r="F18" s="57" t="s">
        <v>45</v>
      </c>
      <c r="G18" s="62">
        <v>303588488</v>
      </c>
      <c r="H18" s="32">
        <v>7484392.75</v>
      </c>
      <c r="I18" s="31"/>
      <c r="J18" s="32">
        <f>H18/$C$2</f>
        <v>247458.84443709702</v>
      </c>
      <c r="K18" s="32"/>
      <c r="L18" s="32"/>
      <c r="M18" s="162"/>
      <c r="N18" s="162"/>
      <c r="O18" s="162"/>
      <c r="P18" s="162"/>
      <c r="Q18" s="162"/>
      <c r="R18" s="162"/>
      <c r="S18" s="162"/>
      <c r="T18" s="162"/>
      <c r="U18" s="162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</row>
    <row r="19" spans="1:145" s="163" customFormat="1" ht="25.5">
      <c r="A19" s="25"/>
      <c r="B19" s="161" t="s">
        <v>46</v>
      </c>
      <c r="C19" s="27" t="s">
        <v>194</v>
      </c>
      <c r="D19" s="61" t="s">
        <v>195</v>
      </c>
      <c r="E19" s="53">
        <v>1</v>
      </c>
      <c r="F19" s="57" t="s">
        <v>45</v>
      </c>
      <c r="G19" s="62">
        <v>303589059</v>
      </c>
      <c r="H19" s="32"/>
      <c r="I19" s="31"/>
      <c r="J19" s="32">
        <v>152478.81</v>
      </c>
      <c r="K19" s="32"/>
      <c r="L19" s="32"/>
      <c r="M19" s="162"/>
      <c r="N19" s="162"/>
      <c r="O19" s="162"/>
      <c r="P19" s="162"/>
      <c r="Q19" s="162"/>
      <c r="R19" s="162"/>
      <c r="S19" s="162"/>
      <c r="T19" s="162"/>
      <c r="U19" s="162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</row>
    <row r="20" spans="1:145" s="163" customFormat="1" ht="25.5">
      <c r="A20" s="25"/>
      <c r="B20" s="161" t="s">
        <v>46</v>
      </c>
      <c r="C20" s="27" t="s">
        <v>172</v>
      </c>
      <c r="D20" s="61" t="s">
        <v>196</v>
      </c>
      <c r="E20" s="53">
        <v>1</v>
      </c>
      <c r="F20" s="57" t="s">
        <v>45</v>
      </c>
      <c r="G20" s="62">
        <v>303590310</v>
      </c>
      <c r="H20" s="32">
        <v>3038885.36</v>
      </c>
      <c r="I20" s="31"/>
      <c r="J20" s="32">
        <f>H20/$C$2</f>
        <v>100475.62770705901</v>
      </c>
      <c r="K20" s="32"/>
      <c r="L20" s="3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</row>
    <row r="21" spans="1:145" s="162" customFormat="1" ht="13.5" thickBot="1">
      <c r="A21" s="25"/>
      <c r="B21" s="194"/>
      <c r="C21" s="38" t="s">
        <v>51</v>
      </c>
      <c r="D21" s="61"/>
      <c r="E21" s="53"/>
      <c r="F21" s="57"/>
      <c r="G21" s="53"/>
      <c r="H21" s="121"/>
      <c r="I21" s="55"/>
      <c r="J21" s="207">
        <f>SUM(J17:J20)</f>
        <v>510477.44150934037</v>
      </c>
      <c r="K21" s="121"/>
      <c r="L21" s="121"/>
    </row>
    <row r="22" spans="1:145" s="89" customFormat="1" ht="39" thickTop="1">
      <c r="A22" s="25"/>
      <c r="B22" s="52" t="s">
        <v>121</v>
      </c>
      <c r="C22" s="52" t="s">
        <v>121</v>
      </c>
      <c r="D22" s="27" t="s">
        <v>197</v>
      </c>
      <c r="E22" s="53">
        <v>1</v>
      </c>
      <c r="F22" s="57" t="s">
        <v>41</v>
      </c>
      <c r="G22" s="53" t="s">
        <v>198</v>
      </c>
      <c r="H22" s="121"/>
      <c r="I22" s="55"/>
      <c r="J22" s="55">
        <v>692000</v>
      </c>
      <c r="K22" s="121"/>
      <c r="L22" s="121"/>
    </row>
    <row r="23" spans="1:145" s="89" customFormat="1" ht="25.5" customHeight="1">
      <c r="A23" s="25"/>
      <c r="B23" s="52" t="s">
        <v>199</v>
      </c>
      <c r="C23" s="52" t="s">
        <v>199</v>
      </c>
      <c r="D23" s="27" t="s">
        <v>200</v>
      </c>
      <c r="E23" s="53">
        <v>1</v>
      </c>
      <c r="F23" s="57" t="s">
        <v>41</v>
      </c>
      <c r="G23" s="53">
        <v>303592635</v>
      </c>
      <c r="H23" s="121">
        <v>2803738.31</v>
      </c>
      <c r="I23" s="55"/>
      <c r="J23" s="32">
        <f>H23/$C$2</f>
        <v>92700.886427508682</v>
      </c>
      <c r="K23" s="121"/>
      <c r="L23" s="121"/>
    </row>
    <row r="24" spans="1:145" s="89" customFormat="1" ht="25.5" customHeight="1">
      <c r="A24" s="25"/>
      <c r="B24" s="52" t="s">
        <v>201</v>
      </c>
      <c r="C24" s="52" t="s">
        <v>201</v>
      </c>
      <c r="D24" s="27" t="s">
        <v>157</v>
      </c>
      <c r="E24" s="53">
        <v>1</v>
      </c>
      <c r="F24" s="57" t="s">
        <v>41</v>
      </c>
      <c r="G24" s="192">
        <v>303570942</v>
      </c>
      <c r="H24" s="121">
        <v>1200000</v>
      </c>
      <c r="I24" s="55"/>
      <c r="J24" s="32">
        <f>H24/$C$2</f>
        <v>39675.979500743924</v>
      </c>
      <c r="K24" s="121"/>
      <c r="L24" s="121"/>
    </row>
    <row r="25" spans="1:145" s="163" customFormat="1" ht="25.5">
      <c r="A25" s="25"/>
      <c r="B25" s="161" t="s">
        <v>46</v>
      </c>
      <c r="C25" s="27" t="s">
        <v>202</v>
      </c>
      <c r="D25" s="61" t="s">
        <v>203</v>
      </c>
      <c r="E25" s="53">
        <v>1</v>
      </c>
      <c r="F25" s="57" t="s">
        <v>41</v>
      </c>
      <c r="G25" s="62">
        <v>303589018</v>
      </c>
      <c r="H25" s="32">
        <v>99322.15</v>
      </c>
      <c r="I25" s="31"/>
      <c r="J25" s="32">
        <f>H25/$C$2</f>
        <v>3283.9196561415106</v>
      </c>
      <c r="K25" s="32"/>
      <c r="L25" s="32"/>
      <c r="M25" s="162"/>
      <c r="N25" s="162"/>
      <c r="O25" s="162"/>
      <c r="P25" s="162"/>
      <c r="Q25" s="162"/>
      <c r="R25" s="162"/>
      <c r="S25" s="162"/>
      <c r="T25" s="162"/>
      <c r="U25" s="162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</row>
    <row r="26" spans="1:145" s="163" customFormat="1" ht="13.5" thickBot="1">
      <c r="A26" s="25"/>
      <c r="B26" s="161"/>
      <c r="C26" s="38" t="s">
        <v>44</v>
      </c>
      <c r="D26" s="61"/>
      <c r="E26" s="53"/>
      <c r="F26" s="57"/>
      <c r="G26" s="62"/>
      <c r="H26" s="32"/>
      <c r="I26" s="31"/>
      <c r="J26" s="207">
        <f>SUM(J22:J25)</f>
        <v>827660.78558439412</v>
      </c>
      <c r="K26" s="32"/>
      <c r="L26" s="3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</row>
    <row r="27" spans="1:145" s="204" customFormat="1" ht="13.5" thickTop="1">
      <c r="A27" s="196"/>
      <c r="B27" s="65" t="s">
        <v>52</v>
      </c>
      <c r="C27" s="65" t="s">
        <v>204</v>
      </c>
      <c r="D27" s="125" t="s">
        <v>205</v>
      </c>
      <c r="E27" s="198">
        <v>1</v>
      </c>
      <c r="F27" s="199" t="s">
        <v>46</v>
      </c>
      <c r="G27" s="132">
        <v>303588675</v>
      </c>
      <c r="H27" s="201">
        <v>108928.14</v>
      </c>
      <c r="I27" s="128"/>
      <c r="J27" s="201">
        <f>H27/$C$2</f>
        <v>3601.5255414118033</v>
      </c>
      <c r="K27" s="201"/>
      <c r="L27" s="201"/>
      <c r="M27" s="203"/>
      <c r="N27" s="203"/>
      <c r="O27" s="203"/>
      <c r="P27" s="203"/>
      <c r="Q27" s="203"/>
      <c r="R27" s="203"/>
      <c r="S27" s="203"/>
      <c r="T27" s="203"/>
      <c r="U27" s="203"/>
      <c r="V27" s="203"/>
      <c r="W27" s="203"/>
      <c r="X27" s="203"/>
      <c r="Y27" s="203"/>
      <c r="Z27" s="203"/>
      <c r="AA27" s="203"/>
      <c r="AB27" s="203"/>
      <c r="AC27" s="203"/>
      <c r="AD27" s="203"/>
      <c r="AE27" s="203"/>
      <c r="AF27" s="203"/>
      <c r="AG27" s="203"/>
      <c r="AH27" s="203"/>
      <c r="AI27" s="203"/>
      <c r="AJ27" s="203"/>
      <c r="AK27" s="203"/>
      <c r="AL27" s="203"/>
      <c r="AM27" s="203"/>
      <c r="AN27" s="203"/>
      <c r="AO27" s="203"/>
      <c r="AP27" s="203"/>
      <c r="AQ27" s="203"/>
      <c r="AR27" s="203"/>
      <c r="AS27" s="203"/>
      <c r="AT27" s="203"/>
      <c r="AU27" s="203"/>
      <c r="AV27" s="203"/>
      <c r="AW27" s="203"/>
      <c r="AX27" s="203"/>
      <c r="AY27" s="203"/>
      <c r="AZ27" s="203"/>
      <c r="BA27" s="203"/>
      <c r="BB27" s="203"/>
      <c r="BC27" s="203"/>
      <c r="BD27" s="203"/>
      <c r="BE27" s="203"/>
      <c r="BF27" s="203"/>
      <c r="BG27" s="203"/>
      <c r="BH27" s="203"/>
      <c r="BI27" s="203"/>
      <c r="BJ27" s="203"/>
      <c r="BK27" s="203"/>
      <c r="BL27" s="203"/>
      <c r="BM27" s="203"/>
      <c r="BN27" s="203"/>
      <c r="BO27" s="203"/>
      <c r="BP27" s="203"/>
      <c r="BQ27" s="203"/>
      <c r="BR27" s="203"/>
      <c r="BS27" s="203"/>
      <c r="BT27" s="203"/>
      <c r="BU27" s="203"/>
      <c r="BV27" s="203"/>
      <c r="BW27" s="203"/>
      <c r="BX27" s="203"/>
      <c r="BY27" s="203"/>
      <c r="BZ27" s="203"/>
      <c r="CA27" s="203"/>
      <c r="CB27" s="203"/>
      <c r="CC27" s="203"/>
      <c r="CD27" s="203"/>
      <c r="CE27" s="203"/>
      <c r="CF27" s="203"/>
      <c r="CG27" s="203"/>
      <c r="CH27" s="203"/>
      <c r="CI27" s="203"/>
      <c r="CJ27" s="203"/>
      <c r="CK27" s="203"/>
      <c r="CL27" s="203"/>
      <c r="CM27" s="203"/>
      <c r="CN27" s="203"/>
      <c r="CO27" s="203"/>
      <c r="CP27" s="203"/>
      <c r="CQ27" s="203"/>
      <c r="CR27" s="203"/>
      <c r="CS27" s="203"/>
      <c r="CT27" s="203"/>
      <c r="CU27" s="203"/>
      <c r="CV27" s="203"/>
      <c r="CW27" s="203"/>
      <c r="CX27" s="203"/>
      <c r="CY27" s="203"/>
      <c r="CZ27" s="203"/>
      <c r="DA27" s="203"/>
      <c r="DB27" s="203"/>
      <c r="DC27" s="203"/>
      <c r="DD27" s="203"/>
      <c r="DE27" s="203"/>
      <c r="DF27" s="203"/>
      <c r="DG27" s="203"/>
      <c r="DH27" s="203"/>
      <c r="DI27" s="203"/>
      <c r="DJ27" s="203"/>
      <c r="DK27" s="203"/>
      <c r="DL27" s="203"/>
      <c r="DM27" s="203"/>
      <c r="DN27" s="203"/>
      <c r="DO27" s="203"/>
      <c r="DP27" s="203"/>
      <c r="DQ27" s="203"/>
      <c r="DR27" s="203"/>
      <c r="DS27" s="203"/>
      <c r="DT27" s="203"/>
      <c r="DU27" s="203"/>
      <c r="DV27" s="203"/>
      <c r="DW27" s="203"/>
      <c r="DX27" s="203"/>
      <c r="DY27" s="203"/>
      <c r="DZ27" s="203"/>
      <c r="EA27" s="203"/>
      <c r="EB27" s="203"/>
      <c r="EC27" s="203"/>
      <c r="ED27" s="203"/>
      <c r="EE27" s="203"/>
      <c r="EF27" s="203"/>
      <c r="EG27" s="203"/>
      <c r="EH27" s="203"/>
      <c r="EI27" s="203"/>
      <c r="EJ27" s="203"/>
      <c r="EK27" s="203"/>
      <c r="EL27" s="203"/>
      <c r="EM27" s="203"/>
      <c r="EN27" s="203"/>
      <c r="EO27" s="203"/>
    </row>
    <row r="28" spans="1:145" s="204" customFormat="1">
      <c r="A28" s="196"/>
      <c r="B28" s="65" t="s">
        <v>52</v>
      </c>
      <c r="C28" s="65" t="s">
        <v>206</v>
      </c>
      <c r="D28" s="125" t="s">
        <v>23</v>
      </c>
      <c r="E28" s="198">
        <v>1</v>
      </c>
      <c r="F28" s="199" t="s">
        <v>46</v>
      </c>
      <c r="G28" s="132">
        <v>303506999</v>
      </c>
      <c r="H28" s="201">
        <v>17825.04</v>
      </c>
      <c r="I28" s="128"/>
      <c r="J28" s="201">
        <f>H28/$C$2</f>
        <v>589.35493469995038</v>
      </c>
      <c r="K28" s="201"/>
      <c r="L28" s="201"/>
      <c r="M28" s="203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3"/>
      <c r="AC28" s="203"/>
      <c r="AD28" s="203"/>
      <c r="AE28" s="203"/>
      <c r="AF28" s="203"/>
      <c r="AG28" s="203"/>
      <c r="AH28" s="203"/>
      <c r="AI28" s="203"/>
      <c r="AJ28" s="203"/>
      <c r="AK28" s="203"/>
      <c r="AL28" s="203"/>
      <c r="AM28" s="203"/>
      <c r="AN28" s="203"/>
      <c r="AO28" s="203"/>
      <c r="AP28" s="203"/>
      <c r="AQ28" s="203"/>
      <c r="AR28" s="203"/>
      <c r="AS28" s="203"/>
      <c r="AT28" s="203"/>
      <c r="AU28" s="203"/>
      <c r="AV28" s="203"/>
      <c r="AW28" s="203"/>
      <c r="AX28" s="203"/>
      <c r="AY28" s="203"/>
      <c r="AZ28" s="203"/>
      <c r="BA28" s="203"/>
      <c r="BB28" s="203"/>
      <c r="BC28" s="203"/>
      <c r="BD28" s="203"/>
      <c r="BE28" s="203"/>
      <c r="BF28" s="203"/>
      <c r="BG28" s="203"/>
      <c r="BH28" s="203"/>
      <c r="BI28" s="203"/>
      <c r="BJ28" s="203"/>
      <c r="BK28" s="203"/>
      <c r="BL28" s="203"/>
      <c r="BM28" s="203"/>
      <c r="BN28" s="203"/>
      <c r="BO28" s="203"/>
      <c r="BP28" s="203"/>
      <c r="BQ28" s="203"/>
      <c r="BR28" s="203"/>
      <c r="BS28" s="203"/>
      <c r="BT28" s="203"/>
      <c r="BU28" s="203"/>
      <c r="BV28" s="203"/>
      <c r="BW28" s="203"/>
      <c r="BX28" s="203"/>
      <c r="BY28" s="203"/>
      <c r="BZ28" s="203"/>
      <c r="CA28" s="203"/>
      <c r="CB28" s="203"/>
      <c r="CC28" s="203"/>
      <c r="CD28" s="203"/>
      <c r="CE28" s="203"/>
      <c r="CF28" s="203"/>
      <c r="CG28" s="203"/>
      <c r="CH28" s="203"/>
      <c r="CI28" s="203"/>
      <c r="CJ28" s="203"/>
      <c r="CK28" s="203"/>
      <c r="CL28" s="203"/>
      <c r="CM28" s="203"/>
      <c r="CN28" s="203"/>
      <c r="CO28" s="203"/>
      <c r="CP28" s="203"/>
      <c r="CQ28" s="203"/>
      <c r="CR28" s="203"/>
      <c r="CS28" s="203"/>
      <c r="CT28" s="203"/>
      <c r="CU28" s="203"/>
      <c r="CV28" s="203"/>
      <c r="CW28" s="203"/>
      <c r="CX28" s="203"/>
      <c r="CY28" s="203"/>
      <c r="CZ28" s="203"/>
      <c r="DA28" s="203"/>
      <c r="DB28" s="203"/>
      <c r="DC28" s="203"/>
      <c r="DD28" s="203"/>
      <c r="DE28" s="203"/>
      <c r="DF28" s="203"/>
      <c r="DG28" s="203"/>
      <c r="DH28" s="203"/>
      <c r="DI28" s="203"/>
      <c r="DJ28" s="203"/>
      <c r="DK28" s="203"/>
      <c r="DL28" s="203"/>
      <c r="DM28" s="203"/>
      <c r="DN28" s="203"/>
      <c r="DO28" s="203"/>
      <c r="DP28" s="203"/>
      <c r="DQ28" s="203"/>
      <c r="DR28" s="203"/>
      <c r="DS28" s="203"/>
      <c r="DT28" s="203"/>
      <c r="DU28" s="203"/>
      <c r="DV28" s="203"/>
      <c r="DW28" s="203"/>
      <c r="DX28" s="203"/>
      <c r="DY28" s="203"/>
      <c r="DZ28" s="203"/>
      <c r="EA28" s="203"/>
      <c r="EB28" s="203"/>
      <c r="EC28" s="203"/>
      <c r="ED28" s="203"/>
      <c r="EE28" s="203"/>
      <c r="EF28" s="203"/>
      <c r="EG28" s="203"/>
      <c r="EH28" s="203"/>
      <c r="EI28" s="203"/>
      <c r="EJ28" s="203"/>
      <c r="EK28" s="203"/>
      <c r="EL28" s="203"/>
      <c r="EM28" s="203"/>
      <c r="EN28" s="203"/>
      <c r="EO28" s="203"/>
    </row>
    <row r="29" spans="1:145" s="209" customFormat="1" ht="25.5" customHeight="1">
      <c r="A29" s="196"/>
      <c r="B29" s="65" t="s">
        <v>52</v>
      </c>
      <c r="C29" s="208" t="s">
        <v>207</v>
      </c>
      <c r="D29" s="65" t="s">
        <v>208</v>
      </c>
      <c r="E29" s="198">
        <v>1</v>
      </c>
      <c r="F29" s="199" t="s">
        <v>46</v>
      </c>
      <c r="G29" s="198">
        <v>303594832</v>
      </c>
      <c r="H29" s="129">
        <v>507600</v>
      </c>
      <c r="I29" s="202"/>
      <c r="J29" s="202">
        <f>H29/$C$2</f>
        <v>16782.939328814678</v>
      </c>
      <c r="K29" s="129"/>
      <c r="L29" s="129"/>
    </row>
    <row r="30" spans="1:145" s="209" customFormat="1" ht="25.5" customHeight="1">
      <c r="A30" s="196"/>
      <c r="B30" s="65" t="s">
        <v>52</v>
      </c>
      <c r="C30" s="208" t="s">
        <v>209</v>
      </c>
      <c r="D30" s="65" t="s">
        <v>210</v>
      </c>
      <c r="E30" s="198">
        <v>1</v>
      </c>
      <c r="F30" s="199" t="s">
        <v>46</v>
      </c>
      <c r="G30" s="198">
        <v>303592960</v>
      </c>
      <c r="H30" s="129">
        <v>517767.5</v>
      </c>
      <c r="I30" s="202"/>
      <c r="J30" s="202">
        <f>H30/$C$2</f>
        <v>17119.110596792856</v>
      </c>
      <c r="K30" s="129"/>
      <c r="L30" s="129"/>
    </row>
    <row r="31" spans="1:145" s="209" customFormat="1" ht="25.5" customHeight="1">
      <c r="A31" s="196"/>
      <c r="B31" s="65" t="s">
        <v>52</v>
      </c>
      <c r="C31" s="208" t="s">
        <v>209</v>
      </c>
      <c r="D31" s="65" t="s">
        <v>211</v>
      </c>
      <c r="E31" s="198">
        <v>1</v>
      </c>
      <c r="F31" s="199" t="s">
        <v>46</v>
      </c>
      <c r="G31" s="198">
        <v>303592702</v>
      </c>
      <c r="H31" s="129">
        <v>90512</v>
      </c>
      <c r="I31" s="202"/>
      <c r="J31" s="202">
        <f>H31/$C$2</f>
        <v>2992.6268804761116</v>
      </c>
      <c r="K31" s="129"/>
      <c r="L31" s="129"/>
    </row>
    <row r="32" spans="1:145" s="89" customFormat="1" ht="25.5" customHeight="1" thickBot="1">
      <c r="A32" s="25"/>
      <c r="B32" s="52"/>
      <c r="C32" s="38" t="s">
        <v>55</v>
      </c>
      <c r="D32" s="65"/>
      <c r="E32" s="53"/>
      <c r="F32" s="57"/>
      <c r="G32" s="53"/>
      <c r="H32" s="121"/>
      <c r="I32" s="55"/>
      <c r="J32" s="207">
        <f>SUM(J27:J31)</f>
        <v>41085.557282195405</v>
      </c>
      <c r="K32" s="121"/>
      <c r="L32" s="121"/>
    </row>
    <row r="33" spans="1:175" s="35" customFormat="1" ht="39" thickTop="1">
      <c r="A33" s="25"/>
      <c r="B33" s="27" t="s">
        <v>164</v>
      </c>
      <c r="C33" s="27" t="s">
        <v>292</v>
      </c>
      <c r="D33" s="27" t="s">
        <v>293</v>
      </c>
      <c r="E33" s="28">
        <v>1</v>
      </c>
      <c r="F33" s="218"/>
      <c r="G33" s="219">
        <v>303576616</v>
      </c>
      <c r="H33" s="30"/>
      <c r="I33" s="31"/>
      <c r="J33" s="32">
        <v>53057.02</v>
      </c>
      <c r="K33" s="220"/>
      <c r="L33" s="221" t="s">
        <v>294</v>
      </c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4"/>
      <c r="EI33" s="34"/>
      <c r="EJ33" s="34"/>
      <c r="EK33" s="34"/>
      <c r="EL33" s="34"/>
      <c r="EM33" s="34"/>
      <c r="EN33" s="34"/>
      <c r="EO33" s="34"/>
      <c r="EP33" s="34"/>
      <c r="EQ33" s="34"/>
      <c r="ER33" s="34"/>
      <c r="ES33" s="34"/>
      <c r="ET33" s="34"/>
      <c r="EU33" s="34"/>
      <c r="EV33" s="34"/>
      <c r="EW33" s="34"/>
      <c r="EX33" s="34"/>
      <c r="EY33" s="34"/>
      <c r="EZ33" s="34"/>
      <c r="FA33" s="34"/>
      <c r="FB33" s="34"/>
      <c r="FC33" s="34"/>
      <c r="FD33" s="34"/>
      <c r="FE33" s="34"/>
      <c r="FF33" s="34"/>
      <c r="FG33" s="34"/>
      <c r="FH33" s="34"/>
      <c r="FI33" s="34"/>
      <c r="FJ33" s="34"/>
    </row>
    <row r="34" spans="1:175" s="35" customFormat="1" ht="15">
      <c r="A34" s="25"/>
      <c r="B34" s="27" t="s">
        <v>164</v>
      </c>
      <c r="C34" s="27" t="s">
        <v>164</v>
      </c>
      <c r="D34" s="27" t="s">
        <v>296</v>
      </c>
      <c r="E34" s="28">
        <v>1</v>
      </c>
      <c r="F34" s="61"/>
      <c r="G34" s="224">
        <v>303584208</v>
      </c>
      <c r="H34" s="30">
        <v>32238.720000000001</v>
      </c>
      <c r="I34" s="31"/>
      <c r="J34" s="31">
        <v>1065.9189948751859</v>
      </c>
      <c r="K34" s="220"/>
      <c r="L34" s="221" t="s">
        <v>297</v>
      </c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4"/>
      <c r="EI34" s="34"/>
      <c r="EJ34" s="34"/>
      <c r="EK34" s="34"/>
      <c r="EL34" s="34"/>
      <c r="EM34" s="34"/>
      <c r="EN34" s="34"/>
      <c r="EO34" s="34"/>
      <c r="EP34" s="34"/>
      <c r="EQ34" s="34"/>
      <c r="ER34" s="34"/>
      <c r="ES34" s="34"/>
      <c r="ET34" s="34"/>
      <c r="EU34" s="34"/>
      <c r="EV34" s="34"/>
      <c r="EW34" s="34"/>
      <c r="EX34" s="34"/>
      <c r="EY34" s="34"/>
      <c r="EZ34" s="34"/>
      <c r="FA34" s="34"/>
      <c r="FB34" s="34"/>
      <c r="FC34" s="34"/>
      <c r="FD34" s="34"/>
      <c r="FE34" s="34"/>
      <c r="FF34" s="34"/>
      <c r="FG34" s="34"/>
      <c r="FH34" s="34"/>
      <c r="FI34" s="34"/>
      <c r="FJ34" s="34"/>
    </row>
    <row r="35" spans="1:175" s="35" customFormat="1" ht="15">
      <c r="A35" s="25"/>
      <c r="B35" s="27" t="s">
        <v>164</v>
      </c>
      <c r="C35" s="27" t="s">
        <v>164</v>
      </c>
      <c r="D35" s="27" t="s">
        <v>298</v>
      </c>
      <c r="E35" s="28">
        <v>1</v>
      </c>
      <c r="F35" s="61"/>
      <c r="G35" s="224">
        <v>303592370</v>
      </c>
      <c r="H35" s="30">
        <v>66729.91</v>
      </c>
      <c r="I35" s="31"/>
      <c r="J35" s="31">
        <v>2206.3121177054059</v>
      </c>
      <c r="K35" s="220"/>
      <c r="L35" s="221" t="s">
        <v>299</v>
      </c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</row>
    <row r="36" spans="1:175" s="35" customFormat="1" ht="15">
      <c r="A36" s="25"/>
      <c r="B36" s="27" t="s">
        <v>164</v>
      </c>
      <c r="C36" s="27" t="s">
        <v>115</v>
      </c>
      <c r="D36" s="27" t="s">
        <v>300</v>
      </c>
      <c r="E36" s="28">
        <v>1</v>
      </c>
      <c r="F36" s="61"/>
      <c r="G36" s="224">
        <v>303590904</v>
      </c>
      <c r="H36" s="30"/>
      <c r="I36" s="31"/>
      <c r="J36" s="31">
        <v>101682.48</v>
      </c>
      <c r="K36" s="220"/>
      <c r="L36" s="221" t="s">
        <v>301</v>
      </c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34"/>
      <c r="CZ36" s="34"/>
      <c r="DA36" s="34"/>
      <c r="DB36" s="34"/>
      <c r="DC36" s="34"/>
      <c r="DD36" s="34"/>
      <c r="DE36" s="34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4"/>
      <c r="EI36" s="34"/>
      <c r="EJ36" s="34"/>
      <c r="EK36" s="34"/>
      <c r="EL36" s="34"/>
      <c r="EM36" s="34"/>
      <c r="EN36" s="34"/>
      <c r="EO36" s="34"/>
      <c r="EP36" s="34"/>
      <c r="EQ36" s="34"/>
      <c r="ER36" s="34"/>
      <c r="ES36" s="34"/>
      <c r="ET36" s="34"/>
      <c r="EU36" s="34"/>
      <c r="EV36" s="34"/>
      <c r="EW36" s="34"/>
      <c r="EX36" s="34"/>
      <c r="EY36" s="34"/>
      <c r="EZ36" s="34"/>
      <c r="FA36" s="34"/>
      <c r="FB36" s="34"/>
      <c r="FC36" s="34"/>
      <c r="FD36" s="34"/>
      <c r="FE36" s="34"/>
      <c r="FF36" s="34"/>
      <c r="FG36" s="34"/>
      <c r="FH36" s="34"/>
      <c r="FI36" s="34"/>
      <c r="FJ36" s="34"/>
    </row>
    <row r="37" spans="1:175" s="34" customFormat="1" ht="26.25">
      <c r="A37" s="25"/>
      <c r="B37" s="27" t="s">
        <v>164</v>
      </c>
      <c r="C37" s="52" t="s">
        <v>303</v>
      </c>
      <c r="D37" s="27" t="s">
        <v>304</v>
      </c>
      <c r="E37" s="28">
        <v>1</v>
      </c>
      <c r="F37" s="61"/>
      <c r="G37" s="231">
        <v>303590888</v>
      </c>
      <c r="H37" s="54"/>
      <c r="I37" s="55"/>
      <c r="J37" s="55">
        <v>24832.084999999999</v>
      </c>
      <c r="K37" s="227"/>
      <c r="L37" s="160" t="s">
        <v>305</v>
      </c>
    </row>
    <row r="38" spans="1:175" s="34" customFormat="1" ht="15">
      <c r="A38" s="25"/>
      <c r="B38" s="27" t="s">
        <v>164</v>
      </c>
      <c r="C38" s="52" t="s">
        <v>307</v>
      </c>
      <c r="D38" s="27" t="s">
        <v>308</v>
      </c>
      <c r="E38" s="53">
        <v>1</v>
      </c>
      <c r="F38" s="61"/>
      <c r="G38" s="231">
        <v>303590785</v>
      </c>
      <c r="H38" s="54"/>
      <c r="I38" s="55"/>
      <c r="J38" s="250">
        <v>16843.968000000001</v>
      </c>
      <c r="K38" s="227"/>
      <c r="L38" s="160" t="s">
        <v>309</v>
      </c>
    </row>
    <row r="39" spans="1:175" ht="13.5" customHeight="1" thickBot="1">
      <c r="A39" s="25"/>
      <c r="B39" s="52"/>
      <c r="C39" s="52"/>
      <c r="D39" s="27"/>
      <c r="E39" s="53"/>
      <c r="F39" s="57"/>
      <c r="G39" s="53"/>
      <c r="H39" s="121"/>
      <c r="I39" s="55"/>
      <c r="J39" s="207">
        <f>SUM(J33:J38)</f>
        <v>199687.78411258056</v>
      </c>
      <c r="K39" s="121"/>
      <c r="L39" s="121"/>
    </row>
    <row r="40" spans="1:175" s="35" customFormat="1" ht="15.75" thickTop="1">
      <c r="A40" s="25"/>
      <c r="B40" s="27" t="s">
        <v>148</v>
      </c>
      <c r="C40" s="27" t="s">
        <v>148</v>
      </c>
      <c r="D40" s="247" t="s">
        <v>310</v>
      </c>
      <c r="E40" s="28">
        <v>1</v>
      </c>
      <c r="F40" s="61"/>
      <c r="G40" s="224">
        <v>303566689</v>
      </c>
      <c r="H40" s="30"/>
      <c r="I40" s="31">
        <v>210.9</v>
      </c>
      <c r="J40" s="32">
        <f>I40</f>
        <v>210.9</v>
      </c>
      <c r="K40" s="226"/>
      <c r="L40" s="221" t="s">
        <v>311</v>
      </c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  <c r="DI40" s="34"/>
      <c r="DJ40" s="34"/>
      <c r="DK40" s="34"/>
      <c r="DL40" s="34"/>
      <c r="DM40" s="34"/>
      <c r="DN40" s="34"/>
      <c r="DO40" s="34"/>
      <c r="DP40" s="34"/>
      <c r="DQ40" s="34"/>
      <c r="DR40" s="34"/>
      <c r="DS40" s="34"/>
      <c r="DT40" s="34"/>
      <c r="DU40" s="34"/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  <c r="EQ40" s="34"/>
      <c r="ER40" s="34"/>
      <c r="ES40" s="34"/>
      <c r="ET40" s="34"/>
      <c r="EU40" s="34"/>
      <c r="EV40" s="34"/>
      <c r="EW40" s="34"/>
      <c r="EX40" s="34"/>
      <c r="EY40" s="34"/>
      <c r="EZ40" s="34"/>
      <c r="FA40" s="34"/>
      <c r="FB40" s="34"/>
      <c r="FC40" s="34"/>
      <c r="FD40" s="34"/>
      <c r="FE40" s="34"/>
      <c r="FF40" s="34"/>
      <c r="FG40" s="34"/>
      <c r="FH40" s="34"/>
      <c r="FI40" s="34"/>
      <c r="FJ40" s="34"/>
      <c r="FK40" s="34"/>
      <c r="FL40" s="34"/>
      <c r="FM40" s="34"/>
      <c r="FN40" s="34"/>
      <c r="FO40" s="34"/>
      <c r="FP40" s="34"/>
      <c r="FQ40" s="34"/>
      <c r="FR40" s="34"/>
      <c r="FS40" s="34"/>
    </row>
    <row r="41" spans="1:175" s="34" customFormat="1" ht="15">
      <c r="A41" s="25"/>
      <c r="B41" s="27" t="s">
        <v>148</v>
      </c>
      <c r="C41" s="27" t="s">
        <v>148</v>
      </c>
      <c r="D41" s="27" t="s">
        <v>278</v>
      </c>
      <c r="E41" s="28">
        <v>1</v>
      </c>
      <c r="F41" s="61"/>
      <c r="G41" s="224">
        <v>303580621</v>
      </c>
      <c r="H41" s="54"/>
      <c r="I41" s="55">
        <v>2036.16</v>
      </c>
      <c r="J41" s="55">
        <v>2036.16</v>
      </c>
      <c r="K41" s="227"/>
      <c r="L41" s="221" t="s">
        <v>313</v>
      </c>
    </row>
    <row r="42" spans="1:175" s="56" customFormat="1">
      <c r="A42" s="25"/>
      <c r="B42" s="27" t="s">
        <v>148</v>
      </c>
      <c r="C42" s="27" t="s">
        <v>314</v>
      </c>
      <c r="D42" s="27" t="s">
        <v>315</v>
      </c>
      <c r="E42" s="28">
        <v>1</v>
      </c>
      <c r="F42" s="61"/>
      <c r="G42" s="62">
        <v>303588518</v>
      </c>
      <c r="H42" s="30"/>
      <c r="I42" s="31">
        <v>210.9</v>
      </c>
      <c r="J42" s="31">
        <v>210.9</v>
      </c>
      <c r="K42" s="220"/>
      <c r="L42" s="221" t="s">
        <v>316</v>
      </c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33"/>
      <c r="CP42" s="33"/>
      <c r="CQ42" s="33"/>
      <c r="CR42" s="33"/>
      <c r="CS42" s="33"/>
      <c r="CT42" s="33"/>
      <c r="CU42" s="33"/>
      <c r="CV42" s="33"/>
      <c r="CW42" s="33"/>
      <c r="CX42" s="33"/>
      <c r="CY42" s="33"/>
      <c r="CZ42" s="33"/>
      <c r="DA42" s="33"/>
      <c r="DB42" s="33"/>
      <c r="DC42" s="33"/>
      <c r="DD42" s="33"/>
      <c r="DE42" s="33"/>
      <c r="DF42" s="33"/>
      <c r="DG42" s="33"/>
      <c r="DH42" s="33"/>
      <c r="DI42" s="33"/>
      <c r="DJ42" s="33"/>
      <c r="DK42" s="33"/>
      <c r="DL42" s="33"/>
      <c r="DM42" s="33"/>
      <c r="DN42" s="33"/>
      <c r="DO42" s="33"/>
      <c r="DP42" s="33"/>
      <c r="DQ42" s="33"/>
      <c r="DR42" s="33"/>
      <c r="DS42" s="33"/>
      <c r="DT42" s="33"/>
      <c r="DU42" s="33"/>
      <c r="DV42" s="33"/>
      <c r="DW42" s="33"/>
      <c r="DX42" s="33"/>
      <c r="DY42" s="33"/>
      <c r="DZ42" s="33"/>
      <c r="EA42" s="33"/>
      <c r="EB42" s="33"/>
      <c r="EC42" s="33"/>
      <c r="ED42" s="33"/>
      <c r="EE42" s="33"/>
      <c r="EF42" s="33"/>
      <c r="EG42" s="33"/>
      <c r="EH42" s="33"/>
      <c r="EI42" s="33"/>
      <c r="EJ42" s="33"/>
      <c r="EK42" s="33"/>
      <c r="EL42" s="33"/>
      <c r="EM42" s="33"/>
      <c r="EN42" s="33"/>
      <c r="EO42" s="33"/>
      <c r="EP42" s="33"/>
      <c r="EQ42" s="33"/>
      <c r="ER42" s="33"/>
      <c r="ES42" s="33"/>
      <c r="ET42" s="33"/>
      <c r="EU42" s="33"/>
      <c r="EV42" s="33"/>
      <c r="EW42" s="33"/>
      <c r="EX42" s="33"/>
      <c r="EY42" s="33"/>
      <c r="EZ42" s="33"/>
      <c r="FA42" s="33"/>
      <c r="FB42" s="33"/>
      <c r="FC42" s="33"/>
      <c r="FD42" s="33"/>
      <c r="FE42" s="33"/>
      <c r="FF42" s="33"/>
      <c r="FG42" s="33"/>
      <c r="FH42" s="33"/>
      <c r="FI42" s="33"/>
      <c r="FJ42" s="33"/>
      <c r="FK42" s="33"/>
      <c r="FL42" s="33"/>
      <c r="FM42" s="33"/>
      <c r="FN42" s="33"/>
      <c r="FO42" s="33"/>
      <c r="FP42" s="33"/>
      <c r="FQ42" s="33"/>
      <c r="FR42" s="33"/>
      <c r="FS42" s="33"/>
    </row>
    <row r="43" spans="1:175" ht="13.5" customHeight="1" thickBot="1">
      <c r="A43" s="25"/>
      <c r="B43" s="251"/>
      <c r="C43" s="52"/>
      <c r="D43" s="27"/>
      <c r="E43" s="53"/>
      <c r="F43" s="57"/>
      <c r="G43" s="53"/>
      <c r="H43" s="121"/>
      <c r="I43" s="55"/>
      <c r="J43" s="207">
        <f>SUM(J40:J42)</f>
        <v>2457.96</v>
      </c>
      <c r="K43" s="121"/>
      <c r="L43" s="121"/>
    </row>
    <row r="44" spans="1:175" s="182" customFormat="1" ht="14.25" thickTop="1" thickBot="1">
      <c r="A44" s="210"/>
      <c r="B44" s="173" t="s">
        <v>212</v>
      </c>
      <c r="C44" s="211"/>
      <c r="D44" s="212"/>
      <c r="E44" s="213"/>
      <c r="F44" s="214"/>
      <c r="G44" s="215"/>
      <c r="H44" s="179">
        <f>SUM(H5:H24)</f>
        <v>32919731.199999999</v>
      </c>
      <c r="I44" s="216"/>
      <c r="J44" s="179">
        <f>J43+J39+J32+J26+J21+J16+J12+J7</f>
        <v>2179429.5146019175</v>
      </c>
      <c r="K44" s="217"/>
      <c r="L44" s="217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1"/>
      <c r="AE44" s="181"/>
      <c r="AF44" s="181"/>
      <c r="AG44" s="181"/>
      <c r="AH44" s="181"/>
      <c r="AI44" s="181"/>
      <c r="AJ44" s="181"/>
      <c r="AK44" s="181"/>
      <c r="AL44" s="181"/>
      <c r="AM44" s="181"/>
      <c r="AN44" s="181"/>
      <c r="AO44" s="181"/>
      <c r="AP44" s="181"/>
      <c r="AQ44" s="181"/>
      <c r="AR44" s="181"/>
      <c r="AS44" s="181"/>
      <c r="AT44" s="181"/>
      <c r="AU44" s="181"/>
      <c r="AV44" s="181"/>
      <c r="AW44" s="181"/>
      <c r="AX44" s="181"/>
      <c r="AY44" s="181"/>
      <c r="AZ44" s="181"/>
      <c r="BA44" s="181"/>
      <c r="BB44" s="181"/>
      <c r="BC44" s="181"/>
      <c r="BD44" s="181"/>
      <c r="BE44" s="181"/>
      <c r="BF44" s="181"/>
      <c r="BG44" s="181"/>
      <c r="BH44" s="181"/>
      <c r="BI44" s="181"/>
      <c r="BJ44" s="181"/>
      <c r="BK44" s="181"/>
      <c r="BL44" s="181"/>
      <c r="BM44" s="181"/>
      <c r="BN44" s="181"/>
      <c r="BO44" s="181"/>
      <c r="BP44" s="181"/>
      <c r="BQ44" s="181"/>
      <c r="BR44" s="181"/>
      <c r="BS44" s="181"/>
      <c r="BT44" s="181"/>
      <c r="BU44" s="181"/>
      <c r="BV44" s="181"/>
      <c r="BW44" s="181"/>
      <c r="BX44" s="181"/>
      <c r="BY44" s="181"/>
      <c r="BZ44" s="181"/>
      <c r="CA44" s="181"/>
      <c r="CB44" s="181"/>
      <c r="CC44" s="181"/>
      <c r="CD44" s="181"/>
      <c r="CE44" s="181"/>
      <c r="CF44" s="181"/>
      <c r="CG44" s="181"/>
      <c r="CH44" s="181"/>
      <c r="CI44" s="181"/>
      <c r="CJ44" s="181"/>
      <c r="CK44" s="181"/>
      <c r="CL44" s="181"/>
      <c r="CM44" s="181"/>
      <c r="CN44" s="181"/>
      <c r="CO44" s="181"/>
      <c r="CP44" s="181"/>
      <c r="CQ44" s="181"/>
      <c r="CR44" s="181"/>
      <c r="CS44" s="181"/>
      <c r="CT44" s="181"/>
      <c r="CU44" s="181"/>
      <c r="CV44" s="181"/>
      <c r="CW44" s="181"/>
      <c r="CX44" s="181"/>
      <c r="CY44" s="181"/>
      <c r="CZ44" s="181"/>
      <c r="DA44" s="181"/>
      <c r="DB44" s="181"/>
      <c r="DC44" s="181"/>
      <c r="DD44" s="181"/>
      <c r="DE44" s="181"/>
      <c r="DF44" s="181"/>
      <c r="DG44" s="181"/>
      <c r="DH44" s="181"/>
      <c r="DI44" s="181"/>
      <c r="DJ44" s="181"/>
      <c r="DK44" s="181"/>
      <c r="DL44" s="181"/>
      <c r="DM44" s="181"/>
      <c r="DN44" s="181"/>
      <c r="DO44" s="181"/>
      <c r="DP44" s="181"/>
      <c r="DQ44" s="181"/>
      <c r="DR44" s="181"/>
      <c r="DS44" s="181"/>
      <c r="DT44" s="181"/>
      <c r="DU44" s="181"/>
      <c r="DV44" s="181"/>
      <c r="DW44" s="181"/>
      <c r="DX44" s="181"/>
      <c r="DY44" s="181"/>
    </row>
    <row r="45" spans="1:175" ht="13.5" thickTop="1"/>
    <row r="48" spans="1:175">
      <c r="C48" s="89"/>
      <c r="J48" s="195"/>
    </row>
    <row r="49" spans="3:10">
      <c r="C49" s="89"/>
      <c r="J49" s="195"/>
    </row>
    <row r="50" spans="3:10">
      <c r="J50" s="141"/>
    </row>
    <row r="51" spans="3:10">
      <c r="C51" s="89"/>
      <c r="J51" s="141"/>
    </row>
    <row r="52" spans="3:10">
      <c r="J52" s="141"/>
    </row>
  </sheetData>
  <mergeCells count="1">
    <mergeCell ref="A1:L1"/>
  </mergeCells>
  <printOptions horizontalCentered="1"/>
  <pageMargins left="0.31496062992125984" right="0.19685039370078741" top="0.82677165354330717" bottom="0.31496062992125984" header="0.27559055118110237" footer="0.27559055118110237"/>
  <pageSetup paperSize="9" scale="95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Q151"/>
  <sheetViews>
    <sheetView tabSelected="1" zoomScale="82" zoomScaleNormal="82" workbookViewId="0">
      <selection activeCell="I12" sqref="I12"/>
    </sheetView>
  </sheetViews>
  <sheetFormatPr defaultRowHeight="12.75"/>
  <cols>
    <col min="2" max="2" width="4.85546875" customWidth="1"/>
    <col min="3" max="3" width="26.140625" customWidth="1"/>
    <col min="4" max="4" width="37.7109375" customWidth="1"/>
    <col min="5" max="5" width="13.42578125" customWidth="1"/>
    <col min="6" max="6" width="6.7109375" customWidth="1"/>
    <col min="7" max="7" width="10.85546875" customWidth="1"/>
    <col min="8" max="8" width="12.7109375" customWidth="1"/>
    <col min="9" max="9" width="13.140625" customWidth="1"/>
    <col min="10" max="10" width="11.42578125" customWidth="1"/>
    <col min="11" max="11" width="11.5703125" customWidth="1"/>
    <col min="12" max="12" width="12.28515625" customWidth="1"/>
    <col min="13" max="13" width="23.5703125" customWidth="1"/>
    <col min="14" max="14" width="16" customWidth="1"/>
    <col min="15" max="15" width="10.140625" customWidth="1"/>
    <col min="16" max="16" width="6.85546875" customWidth="1"/>
    <col min="17" max="17" width="18" bestFit="1" customWidth="1"/>
    <col min="18" max="18" width="10.7109375" customWidth="1"/>
    <col min="19" max="19" width="17" customWidth="1"/>
    <col min="20" max="20" width="17.7109375" customWidth="1"/>
    <col min="21" max="21" width="15.85546875" customWidth="1"/>
    <col min="22" max="22" width="21.42578125" customWidth="1"/>
    <col min="23" max="23" width="22.7109375" customWidth="1"/>
    <col min="24" max="24" width="10.28515625" customWidth="1"/>
    <col min="25" max="25" width="10.5703125" bestFit="1" customWidth="1"/>
  </cols>
  <sheetData>
    <row r="1" spans="1:199" s="3" customFormat="1" ht="63.75">
      <c r="A1" s="7" t="s">
        <v>535</v>
      </c>
      <c r="B1" s="7" t="s">
        <v>5</v>
      </c>
      <c r="C1" s="8" t="s">
        <v>7</v>
      </c>
      <c r="D1" s="8" t="s">
        <v>8</v>
      </c>
      <c r="E1" s="9" t="s">
        <v>9</v>
      </c>
      <c r="F1" s="9" t="s">
        <v>10</v>
      </c>
      <c r="G1" s="334" t="s">
        <v>540</v>
      </c>
      <c r="H1" s="10" t="s">
        <v>11</v>
      </c>
      <c r="I1" s="183" t="s">
        <v>12</v>
      </c>
      <c r="J1" s="184" t="s">
        <v>13</v>
      </c>
      <c r="K1" s="187" t="s">
        <v>2</v>
      </c>
      <c r="L1" s="252" t="s">
        <v>317</v>
      </c>
      <c r="M1" s="253" t="s">
        <v>318</v>
      </c>
      <c r="N1" s="254" t="s">
        <v>319</v>
      </c>
      <c r="O1" s="255" t="s">
        <v>320</v>
      </c>
      <c r="P1" s="256" t="s">
        <v>321</v>
      </c>
      <c r="Q1" s="257" t="s">
        <v>322</v>
      </c>
      <c r="R1" s="258" t="s">
        <v>323</v>
      </c>
      <c r="S1" s="259" t="s">
        <v>324</v>
      </c>
      <c r="T1" s="260"/>
      <c r="U1" s="260"/>
      <c r="V1" s="260"/>
      <c r="W1" s="261"/>
      <c r="X1" s="262" t="s">
        <v>325</v>
      </c>
      <c r="Y1" s="263" t="s">
        <v>326</v>
      </c>
      <c r="Z1" s="264" t="s">
        <v>327</v>
      </c>
      <c r="AA1" s="15"/>
      <c r="AB1" s="6"/>
      <c r="AC1" s="6"/>
      <c r="AD1" s="6"/>
      <c r="AE1" s="6"/>
    </row>
    <row r="2" spans="1:199" s="35" customFormat="1" ht="25.5">
      <c r="A2" s="329">
        <v>40483</v>
      </c>
      <c r="B2" s="25">
        <v>1</v>
      </c>
      <c r="C2" s="27" t="s">
        <v>28</v>
      </c>
      <c r="D2" s="27" t="s">
        <v>28</v>
      </c>
      <c r="E2" s="27" t="s">
        <v>29</v>
      </c>
      <c r="F2" s="28">
        <v>1</v>
      </c>
      <c r="G2" s="26" t="s">
        <v>27</v>
      </c>
      <c r="H2" s="29">
        <v>303362565</v>
      </c>
      <c r="I2" s="30">
        <v>84000</v>
      </c>
      <c r="J2" s="31"/>
      <c r="K2" s="32">
        <v>2805.1427617298382</v>
      </c>
      <c r="L2" s="220" t="s">
        <v>328</v>
      </c>
      <c r="M2" s="221">
        <v>6600035908</v>
      </c>
      <c r="N2" s="222">
        <v>40483</v>
      </c>
      <c r="O2" s="72"/>
      <c r="P2" s="32"/>
      <c r="Q2" s="31"/>
      <c r="R2" s="66" t="s">
        <v>218</v>
      </c>
      <c r="S2" s="72">
        <v>14335</v>
      </c>
      <c r="T2" s="32"/>
      <c r="U2" s="32"/>
      <c r="V2" s="227"/>
      <c r="W2" s="265"/>
      <c r="X2" s="223">
        <v>40513</v>
      </c>
      <c r="Y2" s="223">
        <v>40492</v>
      </c>
      <c r="Z2" s="70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34"/>
      <c r="EF2" s="34"/>
      <c r="EG2" s="34"/>
      <c r="EH2" s="34"/>
      <c r="EI2" s="34"/>
      <c r="EJ2" s="34"/>
      <c r="EK2" s="34"/>
      <c r="EL2" s="34"/>
      <c r="EM2" s="34"/>
      <c r="EN2" s="34"/>
      <c r="EO2" s="34"/>
      <c r="EP2" s="34"/>
      <c r="EQ2" s="34"/>
      <c r="ER2" s="34"/>
      <c r="ES2" s="34"/>
      <c r="ET2" s="34"/>
      <c r="EU2" s="34"/>
      <c r="EV2" s="34"/>
      <c r="EW2" s="34"/>
      <c r="EX2" s="34"/>
      <c r="EY2" s="34"/>
      <c r="EZ2" s="34"/>
      <c r="FA2" s="34"/>
      <c r="FB2" s="34"/>
      <c r="FC2" s="34"/>
      <c r="FD2" s="34"/>
      <c r="FE2" s="34"/>
      <c r="FF2" s="34"/>
      <c r="FG2" s="34"/>
      <c r="FH2" s="34"/>
      <c r="FI2" s="34"/>
      <c r="FJ2" s="34"/>
      <c r="FK2" s="34"/>
      <c r="FL2" s="34"/>
      <c r="FM2" s="34"/>
      <c r="FN2" s="34"/>
      <c r="FO2" s="34"/>
      <c r="FP2" s="34"/>
      <c r="FQ2" s="34"/>
      <c r="FR2" s="34"/>
      <c r="FS2" s="34"/>
      <c r="FT2" s="34"/>
      <c r="FU2" s="34"/>
      <c r="FV2" s="34"/>
      <c r="FW2" s="34"/>
      <c r="FX2" s="34"/>
      <c r="FY2" s="34"/>
      <c r="FZ2" s="34"/>
      <c r="GA2" s="34"/>
      <c r="GB2" s="34"/>
      <c r="GC2" s="34"/>
      <c r="GD2" s="34"/>
      <c r="GE2" s="34"/>
      <c r="GF2" s="34"/>
      <c r="GG2" s="34"/>
      <c r="GH2" s="34"/>
      <c r="GI2" s="34"/>
      <c r="GJ2" s="34"/>
      <c r="GK2" s="34"/>
      <c r="GL2" s="34"/>
      <c r="GM2" s="34"/>
      <c r="GN2" s="34"/>
      <c r="GO2" s="34"/>
      <c r="GP2" s="34"/>
      <c r="GQ2" s="34"/>
    </row>
    <row r="3" spans="1:199" s="35" customFormat="1" ht="25.5">
      <c r="A3" s="329">
        <v>40483</v>
      </c>
      <c r="B3" s="25">
        <v>2</v>
      </c>
      <c r="C3" s="27" t="s">
        <v>42</v>
      </c>
      <c r="D3" s="27" t="s">
        <v>42</v>
      </c>
      <c r="E3" s="27" t="s">
        <v>23</v>
      </c>
      <c r="F3" s="28">
        <v>1</v>
      </c>
      <c r="G3" s="57" t="s">
        <v>41</v>
      </c>
      <c r="H3" s="29">
        <v>303376141</v>
      </c>
      <c r="I3" s="30">
        <v>1869158.88</v>
      </c>
      <c r="J3" s="31"/>
      <c r="K3" s="32">
        <v>62419.732175655365</v>
      </c>
      <c r="L3" s="220" t="s">
        <v>329</v>
      </c>
      <c r="M3" s="221" t="s">
        <v>330</v>
      </c>
      <c r="N3" s="222"/>
      <c r="O3" s="32" t="s">
        <v>331</v>
      </c>
      <c r="P3" s="32"/>
      <c r="Q3" s="225">
        <v>154800</v>
      </c>
      <c r="R3" s="66" t="s">
        <v>218</v>
      </c>
      <c r="S3" s="72">
        <v>10000</v>
      </c>
      <c r="T3" s="72">
        <v>34000</v>
      </c>
      <c r="U3" s="32"/>
      <c r="V3" s="227"/>
      <c r="W3" s="266"/>
      <c r="X3" s="223">
        <v>40527</v>
      </c>
      <c r="Y3" s="223">
        <v>40500</v>
      </c>
      <c r="Z3" s="70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</row>
    <row r="4" spans="1:199" s="35" customFormat="1" ht="25.5">
      <c r="A4" s="329">
        <v>40483</v>
      </c>
      <c r="B4" s="25">
        <v>3</v>
      </c>
      <c r="C4" s="27" t="s">
        <v>30</v>
      </c>
      <c r="D4" s="27" t="s">
        <v>30</v>
      </c>
      <c r="E4" s="27" t="s">
        <v>31</v>
      </c>
      <c r="F4" s="28">
        <v>1</v>
      </c>
      <c r="G4" s="26" t="s">
        <v>27</v>
      </c>
      <c r="H4" s="29">
        <v>303358330</v>
      </c>
      <c r="I4" s="30">
        <v>1810818.86</v>
      </c>
      <c r="J4" s="31"/>
      <c r="K4" s="32">
        <v>60471.493070629491</v>
      </c>
      <c r="L4" s="226"/>
      <c r="M4" s="267">
        <v>324328</v>
      </c>
      <c r="N4" s="222">
        <v>40487</v>
      </c>
      <c r="O4" s="32" t="s">
        <v>332</v>
      </c>
      <c r="P4" s="32"/>
      <c r="Q4" s="225">
        <v>310240.86</v>
      </c>
      <c r="R4" s="77" t="s">
        <v>218</v>
      </c>
      <c r="S4" s="72">
        <v>10000</v>
      </c>
      <c r="T4" s="72">
        <v>78000</v>
      </c>
      <c r="U4" s="32">
        <v>182071</v>
      </c>
      <c r="V4" s="227"/>
      <c r="W4" s="265"/>
      <c r="X4" s="223">
        <v>40517</v>
      </c>
      <c r="Y4" s="223">
        <v>40490</v>
      </c>
      <c r="Z4" s="70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4"/>
      <c r="DO4" s="34"/>
      <c r="DP4" s="34"/>
      <c r="DQ4" s="34"/>
      <c r="DR4" s="34"/>
      <c r="DS4" s="34"/>
      <c r="DT4" s="34"/>
      <c r="DU4" s="34"/>
      <c r="DV4" s="34"/>
      <c r="DW4" s="34"/>
      <c r="DX4" s="34"/>
      <c r="DY4" s="34"/>
      <c r="DZ4" s="34"/>
      <c r="EA4" s="34"/>
      <c r="EB4" s="34"/>
      <c r="EC4" s="34"/>
      <c r="ED4" s="34"/>
      <c r="EE4" s="34"/>
      <c r="EF4" s="34"/>
      <c r="EG4" s="34"/>
      <c r="EH4" s="34"/>
      <c r="EI4" s="34"/>
      <c r="EJ4" s="34"/>
      <c r="EK4" s="34"/>
      <c r="EL4" s="34"/>
      <c r="EM4" s="34"/>
      <c r="EN4" s="34"/>
      <c r="EO4" s="34"/>
      <c r="EP4" s="34"/>
      <c r="EQ4" s="34"/>
      <c r="ER4" s="34"/>
      <c r="ES4" s="34"/>
      <c r="ET4" s="34"/>
      <c r="EU4" s="34"/>
      <c r="EV4" s="34"/>
      <c r="EW4" s="34"/>
      <c r="EX4" s="34"/>
      <c r="EY4" s="34"/>
      <c r="EZ4" s="34"/>
      <c r="FA4" s="34"/>
      <c r="FB4" s="34"/>
      <c r="FC4" s="34"/>
      <c r="FD4" s="34"/>
      <c r="FE4" s="34"/>
      <c r="FF4" s="34"/>
      <c r="FG4" s="34"/>
      <c r="FH4" s="34"/>
      <c r="FI4" s="34"/>
      <c r="FJ4" s="34"/>
      <c r="FK4" s="34"/>
      <c r="FL4" s="34"/>
      <c r="FM4" s="34"/>
      <c r="FN4" s="34"/>
      <c r="FO4" s="34"/>
      <c r="FP4" s="34"/>
      <c r="FQ4" s="34"/>
      <c r="FR4" s="34"/>
      <c r="FS4" s="34"/>
      <c r="FT4" s="34"/>
      <c r="FU4" s="34"/>
      <c r="FV4" s="34"/>
      <c r="FW4" s="34"/>
      <c r="FX4" s="34"/>
      <c r="FY4" s="34"/>
      <c r="FZ4" s="34"/>
      <c r="GA4" s="34"/>
      <c r="GB4" s="34"/>
      <c r="GC4" s="34"/>
      <c r="GD4" s="34"/>
      <c r="GE4" s="34"/>
      <c r="GF4" s="34"/>
      <c r="GG4" s="34"/>
      <c r="GH4" s="34"/>
      <c r="GI4" s="34"/>
      <c r="GJ4" s="34"/>
      <c r="GK4" s="34"/>
      <c r="GL4" s="34"/>
      <c r="GM4" s="34"/>
      <c r="GN4" s="34"/>
      <c r="GO4" s="34"/>
      <c r="GP4" s="34"/>
      <c r="GQ4" s="34"/>
    </row>
    <row r="5" spans="1:199" s="34" customFormat="1" ht="25.5">
      <c r="A5" s="329">
        <v>40483</v>
      </c>
      <c r="B5" s="25">
        <v>4</v>
      </c>
      <c r="C5" s="52" t="s">
        <v>32</v>
      </c>
      <c r="D5" s="52" t="s">
        <v>32</v>
      </c>
      <c r="E5" s="27" t="s">
        <v>33</v>
      </c>
      <c r="F5" s="28">
        <v>1</v>
      </c>
      <c r="G5" s="26" t="s">
        <v>27</v>
      </c>
      <c r="H5" s="53">
        <v>303380858</v>
      </c>
      <c r="I5" s="54">
        <v>63423.05</v>
      </c>
      <c r="J5" s="55"/>
      <c r="K5" s="32">
        <v>2117.9846385039241</v>
      </c>
      <c r="L5" s="227" t="s">
        <v>333</v>
      </c>
      <c r="M5" s="160" t="s">
        <v>334</v>
      </c>
      <c r="N5" s="222">
        <v>40504</v>
      </c>
      <c r="O5" s="32" t="s">
        <v>335</v>
      </c>
      <c r="P5" s="32"/>
      <c r="Q5" s="228"/>
      <c r="R5" s="72" t="s">
        <v>218</v>
      </c>
      <c r="S5" s="72"/>
      <c r="T5" s="72"/>
      <c r="U5" s="32"/>
      <c r="V5" s="227"/>
      <c r="W5" s="266"/>
      <c r="X5" s="229">
        <v>40560</v>
      </c>
      <c r="Y5" s="229">
        <v>40504</v>
      </c>
      <c r="Z5" s="73"/>
    </row>
    <row r="6" spans="1:199" s="56" customFormat="1">
      <c r="A6" s="329">
        <v>40483</v>
      </c>
      <c r="B6" s="25">
        <v>5</v>
      </c>
      <c r="C6" s="27" t="s">
        <v>32</v>
      </c>
      <c r="D6" s="27" t="s">
        <v>32</v>
      </c>
      <c r="E6" s="27" t="s">
        <v>34</v>
      </c>
      <c r="F6" s="28">
        <v>1</v>
      </c>
      <c r="G6" s="26" t="s">
        <v>27</v>
      </c>
      <c r="H6" s="29">
        <v>303380877</v>
      </c>
      <c r="I6" s="30">
        <v>142756.20000000001</v>
      </c>
      <c r="J6" s="31"/>
      <c r="K6" s="32">
        <v>4767.280013357823</v>
      </c>
      <c r="L6" s="220" t="s">
        <v>336</v>
      </c>
      <c r="M6" s="221" t="s">
        <v>337</v>
      </c>
      <c r="N6" s="222">
        <v>40504</v>
      </c>
      <c r="O6" s="32" t="s">
        <v>335</v>
      </c>
      <c r="P6" s="32"/>
      <c r="Q6" s="31">
        <v>34800</v>
      </c>
      <c r="R6" s="66" t="s">
        <v>218</v>
      </c>
      <c r="S6" s="32">
        <v>200</v>
      </c>
      <c r="T6" s="32"/>
      <c r="U6" s="32"/>
      <c r="V6" s="227"/>
      <c r="W6" s="266"/>
      <c r="X6" s="234">
        <v>40560</v>
      </c>
      <c r="Y6" s="234">
        <v>40504</v>
      </c>
      <c r="Z6" s="68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  <c r="DQ6" s="33"/>
      <c r="DR6" s="33"/>
      <c r="DS6" s="33"/>
      <c r="DT6" s="33"/>
      <c r="DU6" s="33"/>
      <c r="DV6" s="33"/>
      <c r="DW6" s="33"/>
      <c r="DX6" s="33"/>
      <c r="DY6" s="33"/>
      <c r="DZ6" s="33"/>
      <c r="EA6" s="33"/>
      <c r="EB6" s="33"/>
      <c r="EC6" s="33"/>
      <c r="ED6" s="33"/>
      <c r="EE6" s="33"/>
      <c r="EF6" s="33"/>
      <c r="EG6" s="33"/>
      <c r="EH6" s="33"/>
      <c r="EI6" s="33"/>
      <c r="EJ6" s="33"/>
      <c r="EK6" s="33"/>
      <c r="EL6" s="33"/>
      <c r="EM6" s="33"/>
      <c r="EN6" s="33"/>
      <c r="EO6" s="33"/>
      <c r="EP6" s="33"/>
      <c r="EQ6" s="33"/>
      <c r="ER6" s="33"/>
      <c r="ES6" s="33"/>
      <c r="ET6" s="33"/>
      <c r="EU6" s="33"/>
      <c r="EV6" s="33"/>
      <c r="EW6" s="33"/>
      <c r="EX6" s="33"/>
      <c r="EY6" s="33"/>
      <c r="EZ6" s="33"/>
      <c r="FA6" s="33"/>
      <c r="FB6" s="33"/>
      <c r="FC6" s="33"/>
      <c r="FD6" s="33"/>
      <c r="FE6" s="33"/>
      <c r="FF6" s="33"/>
      <c r="FG6" s="33"/>
      <c r="FH6" s="33"/>
      <c r="FI6" s="33"/>
      <c r="FJ6" s="33"/>
      <c r="FK6" s="33"/>
      <c r="FL6" s="33"/>
      <c r="FM6" s="33"/>
      <c r="FN6" s="33"/>
      <c r="FO6" s="33"/>
      <c r="FP6" s="33"/>
      <c r="FQ6" s="33"/>
      <c r="FR6" s="33"/>
      <c r="FS6" s="33"/>
      <c r="FT6" s="33"/>
      <c r="FU6" s="33"/>
      <c r="FV6" s="33"/>
      <c r="FW6" s="33"/>
      <c r="FX6" s="33"/>
      <c r="FY6" s="33"/>
      <c r="FZ6" s="33"/>
      <c r="GA6" s="33"/>
      <c r="GB6" s="33"/>
      <c r="GC6" s="33"/>
      <c r="GD6" s="33"/>
      <c r="GE6" s="33"/>
      <c r="GF6" s="33"/>
      <c r="GG6" s="33"/>
      <c r="GH6" s="33"/>
      <c r="GI6" s="33"/>
      <c r="GJ6" s="33"/>
      <c r="GK6" s="33"/>
      <c r="GL6" s="33"/>
      <c r="GM6" s="33"/>
      <c r="GN6" s="33"/>
      <c r="GO6" s="33"/>
      <c r="GP6" s="33"/>
      <c r="GQ6" s="33"/>
    </row>
    <row r="7" spans="1:199" s="35" customFormat="1">
      <c r="A7" s="329">
        <v>40483</v>
      </c>
      <c r="B7" s="25">
        <v>6</v>
      </c>
      <c r="C7" s="27" t="s">
        <v>32</v>
      </c>
      <c r="D7" s="27" t="s">
        <v>32</v>
      </c>
      <c r="E7" s="27" t="s">
        <v>35</v>
      </c>
      <c r="F7" s="28">
        <v>1</v>
      </c>
      <c r="G7" s="26" t="s">
        <v>27</v>
      </c>
      <c r="H7" s="29">
        <v>303380835</v>
      </c>
      <c r="I7" s="30">
        <v>234804.85</v>
      </c>
      <c r="J7" s="31"/>
      <c r="K7" s="32">
        <v>7841.2038737685762</v>
      </c>
      <c r="L7" s="220" t="s">
        <v>338</v>
      </c>
      <c r="M7" s="221" t="s">
        <v>339</v>
      </c>
      <c r="N7" s="222">
        <v>40504</v>
      </c>
      <c r="O7" s="32" t="s">
        <v>335</v>
      </c>
      <c r="P7" s="32"/>
      <c r="Q7" s="31"/>
      <c r="R7" s="77" t="s">
        <v>218</v>
      </c>
      <c r="S7" s="32"/>
      <c r="T7" s="32"/>
      <c r="U7" s="32"/>
      <c r="V7" s="227"/>
      <c r="W7" s="266"/>
      <c r="X7" s="234">
        <v>40560</v>
      </c>
      <c r="Y7" s="234">
        <v>40504</v>
      </c>
      <c r="Z7" s="68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</row>
    <row r="8" spans="1:199" s="35" customFormat="1">
      <c r="A8" s="329">
        <v>40483</v>
      </c>
      <c r="B8" s="25">
        <v>7</v>
      </c>
      <c r="C8" s="27" t="s">
        <v>32</v>
      </c>
      <c r="D8" s="27" t="s">
        <v>32</v>
      </c>
      <c r="E8" s="27" t="s">
        <v>36</v>
      </c>
      <c r="F8" s="28">
        <v>1</v>
      </c>
      <c r="G8" s="26" t="s">
        <v>27</v>
      </c>
      <c r="H8" s="29">
        <v>303380889</v>
      </c>
      <c r="I8" s="30">
        <v>100203.95</v>
      </c>
      <c r="J8" s="31"/>
      <c r="K8" s="32">
        <v>3346.2664885623644</v>
      </c>
      <c r="L8" s="220" t="s">
        <v>340</v>
      </c>
      <c r="M8" s="221" t="s">
        <v>341</v>
      </c>
      <c r="N8" s="222">
        <v>40504</v>
      </c>
      <c r="O8" s="32" t="s">
        <v>335</v>
      </c>
      <c r="P8" s="32"/>
      <c r="Q8" s="31"/>
      <c r="R8" s="77" t="s">
        <v>218</v>
      </c>
      <c r="S8" s="32"/>
      <c r="T8" s="32"/>
      <c r="U8" s="32"/>
      <c r="V8" s="227"/>
      <c r="W8" s="266"/>
      <c r="X8" s="234">
        <v>40560</v>
      </c>
      <c r="Y8" s="234">
        <v>40504</v>
      </c>
      <c r="Z8" s="68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</row>
    <row r="9" spans="1:199" s="34" customFormat="1">
      <c r="A9" s="329">
        <v>40483</v>
      </c>
      <c r="B9" s="25">
        <v>8</v>
      </c>
      <c r="C9" s="52" t="s">
        <v>32</v>
      </c>
      <c r="D9" s="52" t="s">
        <v>32</v>
      </c>
      <c r="E9" s="27" t="s">
        <v>36</v>
      </c>
      <c r="F9" s="28">
        <v>1</v>
      </c>
      <c r="G9" s="26" t="s">
        <v>27</v>
      </c>
      <c r="H9" s="53">
        <v>303380894</v>
      </c>
      <c r="I9" s="54">
        <v>346088.55</v>
      </c>
      <c r="J9" s="55"/>
      <c r="K9" s="32">
        <v>11557.473701786608</v>
      </c>
      <c r="L9" s="227" t="s">
        <v>342</v>
      </c>
      <c r="M9" s="160" t="s">
        <v>343</v>
      </c>
      <c r="N9" s="222">
        <v>40504</v>
      </c>
      <c r="O9" s="32" t="s">
        <v>335</v>
      </c>
      <c r="P9" s="32"/>
      <c r="Q9" s="55"/>
      <c r="R9" s="72" t="s">
        <v>218</v>
      </c>
      <c r="S9" s="32"/>
      <c r="T9" s="32"/>
      <c r="U9" s="32"/>
      <c r="V9" s="227"/>
      <c r="W9" s="266"/>
      <c r="X9" s="268">
        <v>40560</v>
      </c>
      <c r="Y9" s="268">
        <v>40504</v>
      </c>
      <c r="Z9" s="25"/>
    </row>
    <row r="10" spans="1:199" s="34" customFormat="1">
      <c r="A10" s="329">
        <v>40483</v>
      </c>
      <c r="B10" s="25">
        <v>9</v>
      </c>
      <c r="C10" s="52" t="s">
        <v>32</v>
      </c>
      <c r="D10" s="52" t="s">
        <v>32</v>
      </c>
      <c r="E10" s="27" t="s">
        <v>37</v>
      </c>
      <c r="F10" s="53">
        <v>1</v>
      </c>
      <c r="G10" s="57" t="s">
        <v>27</v>
      </c>
      <c r="H10" s="53">
        <v>303380898</v>
      </c>
      <c r="I10" s="54">
        <v>116634.45</v>
      </c>
      <c r="J10" s="55"/>
      <c r="K10" s="32">
        <v>3894.9557522123891</v>
      </c>
      <c r="L10" s="227" t="s">
        <v>344</v>
      </c>
      <c r="M10" s="160" t="s">
        <v>345</v>
      </c>
      <c r="N10" s="222">
        <v>40504</v>
      </c>
      <c r="O10" s="32" t="s">
        <v>335</v>
      </c>
      <c r="P10" s="32"/>
      <c r="Q10" s="55"/>
      <c r="R10" s="72" t="s">
        <v>218</v>
      </c>
      <c r="S10" s="32"/>
      <c r="T10" s="32"/>
      <c r="U10" s="32"/>
      <c r="V10" s="227"/>
      <c r="W10" s="266"/>
      <c r="X10" s="268">
        <v>40560</v>
      </c>
      <c r="Y10" s="268">
        <v>40504</v>
      </c>
      <c r="Z10" s="25"/>
    </row>
    <row r="11" spans="1:199" s="58" customFormat="1">
      <c r="A11" s="329">
        <v>40483</v>
      </c>
      <c r="B11" s="25">
        <v>10</v>
      </c>
      <c r="C11" s="52" t="s">
        <v>32</v>
      </c>
      <c r="D11" s="52" t="s">
        <v>32</v>
      </c>
      <c r="E11" s="27" t="s">
        <v>38</v>
      </c>
      <c r="F11" s="53">
        <v>1</v>
      </c>
      <c r="G11" s="57" t="s">
        <v>27</v>
      </c>
      <c r="H11" s="53">
        <v>303380913</v>
      </c>
      <c r="I11" s="54">
        <v>628131.69999999995</v>
      </c>
      <c r="J11" s="55"/>
      <c r="K11" s="32">
        <v>20976.179662714974</v>
      </c>
      <c r="L11" s="227" t="s">
        <v>346</v>
      </c>
      <c r="M11" s="160" t="s">
        <v>347</v>
      </c>
      <c r="N11" s="222">
        <v>40504</v>
      </c>
      <c r="O11" s="32" t="s">
        <v>335</v>
      </c>
      <c r="P11" s="32"/>
      <c r="Q11" s="55">
        <v>75358</v>
      </c>
      <c r="R11" s="72" t="s">
        <v>218</v>
      </c>
      <c r="S11" s="32">
        <v>10000</v>
      </c>
      <c r="T11" s="32">
        <v>32000</v>
      </c>
      <c r="U11" s="32"/>
      <c r="V11" s="227"/>
      <c r="W11" s="266"/>
      <c r="X11" s="268">
        <v>40560</v>
      </c>
      <c r="Y11" s="268">
        <v>40504</v>
      </c>
      <c r="Z11" s="25"/>
    </row>
    <row r="12" spans="1:199" s="33" customFormat="1" ht="25.5">
      <c r="A12" s="329">
        <v>40483</v>
      </c>
      <c r="B12" s="25">
        <v>11</v>
      </c>
      <c r="C12" s="52" t="s">
        <v>39</v>
      </c>
      <c r="D12" s="52" t="str">
        <f>C12</f>
        <v>Procter &amp; Gamble Manufacturing (Thailand)</v>
      </c>
      <c r="E12" s="27" t="s">
        <v>23</v>
      </c>
      <c r="F12" s="53">
        <v>1</v>
      </c>
      <c r="G12" s="57" t="s">
        <v>27</v>
      </c>
      <c r="H12" s="53">
        <v>303347594</v>
      </c>
      <c r="I12" s="54">
        <v>2183078.4</v>
      </c>
      <c r="J12" s="55"/>
      <c r="K12" s="32">
        <v>72902.935381532807</v>
      </c>
      <c r="L12" s="227" t="s">
        <v>348</v>
      </c>
      <c r="M12" s="160" t="s">
        <v>349</v>
      </c>
      <c r="N12" s="222">
        <v>40480</v>
      </c>
      <c r="O12" s="32"/>
      <c r="P12" s="32"/>
      <c r="Q12" s="228">
        <v>130200</v>
      </c>
      <c r="R12" s="72" t="s">
        <v>218</v>
      </c>
      <c r="S12" s="72">
        <v>40000</v>
      </c>
      <c r="T12" s="72">
        <v>22800</v>
      </c>
      <c r="U12" s="32"/>
      <c r="V12" s="227"/>
      <c r="W12" s="265"/>
      <c r="X12" s="229">
        <v>40513</v>
      </c>
      <c r="Y12" s="229">
        <v>40483</v>
      </c>
      <c r="Z12" s="73"/>
    </row>
    <row r="13" spans="1:199" s="33" customFormat="1">
      <c r="A13" s="329">
        <v>40483</v>
      </c>
      <c r="B13" s="25">
        <v>12</v>
      </c>
      <c r="C13" s="52" t="s">
        <v>22</v>
      </c>
      <c r="D13" s="52" t="s">
        <v>22</v>
      </c>
      <c r="E13" s="27" t="s">
        <v>23</v>
      </c>
      <c r="F13" s="53">
        <v>1</v>
      </c>
      <c r="G13" s="57" t="s">
        <v>21</v>
      </c>
      <c r="H13" s="53">
        <v>303380708</v>
      </c>
      <c r="I13" s="54">
        <v>1980000</v>
      </c>
      <c r="J13" s="55"/>
      <c r="K13" s="32">
        <v>66121.222240774747</v>
      </c>
      <c r="L13" s="227" t="s">
        <v>350</v>
      </c>
      <c r="M13" s="160">
        <v>8220002135</v>
      </c>
      <c r="N13" s="222">
        <v>40491</v>
      </c>
      <c r="O13" s="72"/>
      <c r="P13" s="32"/>
      <c r="Q13" s="228">
        <v>110520</v>
      </c>
      <c r="R13" s="32" t="s">
        <v>218</v>
      </c>
      <c r="S13" s="72">
        <v>23339</v>
      </c>
      <c r="T13" s="72">
        <v>54000</v>
      </c>
      <c r="U13" s="32"/>
      <c r="V13" s="227"/>
      <c r="W13" s="266"/>
      <c r="X13" s="229">
        <v>40521</v>
      </c>
      <c r="Y13" s="229">
        <v>40492</v>
      </c>
      <c r="Z13" s="73"/>
    </row>
    <row r="14" spans="1:199" s="33" customFormat="1" ht="25.5">
      <c r="A14" s="329">
        <v>40483</v>
      </c>
      <c r="B14" s="25">
        <v>13</v>
      </c>
      <c r="C14" s="52" t="s">
        <v>24</v>
      </c>
      <c r="D14" s="52" t="s">
        <v>24</v>
      </c>
      <c r="E14" s="27" t="s">
        <v>25</v>
      </c>
      <c r="F14" s="53">
        <v>1</v>
      </c>
      <c r="G14" s="57" t="s">
        <v>21</v>
      </c>
      <c r="H14" s="53">
        <v>303380510</v>
      </c>
      <c r="I14" s="54">
        <v>174140.32</v>
      </c>
      <c r="J14" s="55"/>
      <c r="K14" s="32">
        <v>5815.3387877775922</v>
      </c>
      <c r="L14" s="269">
        <v>1006368</v>
      </c>
      <c r="M14" s="270">
        <v>58050</v>
      </c>
      <c r="N14" s="222">
        <v>40490</v>
      </c>
      <c r="O14" s="72"/>
      <c r="P14" s="32"/>
      <c r="Q14" s="228"/>
      <c r="R14" s="32" t="s">
        <v>218</v>
      </c>
      <c r="S14" s="72">
        <v>25000</v>
      </c>
      <c r="T14" s="72"/>
      <c r="U14" s="32"/>
      <c r="V14" s="227"/>
      <c r="W14" s="266"/>
      <c r="X14" s="229">
        <v>40522</v>
      </c>
      <c r="Y14" s="229">
        <v>40501</v>
      </c>
      <c r="Z14" s="73"/>
    </row>
    <row r="15" spans="1:199" s="33" customFormat="1" ht="25.5">
      <c r="A15" s="329">
        <v>40483</v>
      </c>
      <c r="B15" s="25">
        <v>14</v>
      </c>
      <c r="C15" s="52" t="s">
        <v>18</v>
      </c>
      <c r="D15" s="52" t="s">
        <v>18</v>
      </c>
      <c r="E15" s="27" t="s">
        <v>19</v>
      </c>
      <c r="F15" s="53">
        <v>1</v>
      </c>
      <c r="G15" s="57" t="s">
        <v>17</v>
      </c>
      <c r="H15" s="53">
        <v>303373855</v>
      </c>
      <c r="I15" s="54">
        <v>406542.06</v>
      </c>
      <c r="J15" s="55"/>
      <c r="K15" s="32">
        <v>13576.291868425447</v>
      </c>
      <c r="L15" s="227" t="s">
        <v>351</v>
      </c>
      <c r="M15" s="270">
        <v>7120006206</v>
      </c>
      <c r="N15" s="222">
        <v>40491</v>
      </c>
      <c r="O15" s="32" t="s">
        <v>352</v>
      </c>
      <c r="P15" s="32"/>
      <c r="Q15" s="228">
        <v>51480</v>
      </c>
      <c r="R15" s="32" t="s">
        <v>218</v>
      </c>
      <c r="S15" s="72">
        <v>25000</v>
      </c>
      <c r="T15" s="72">
        <v>88800</v>
      </c>
      <c r="U15" s="32"/>
      <c r="V15" s="227"/>
      <c r="W15" s="266"/>
      <c r="X15" s="229">
        <v>40527</v>
      </c>
      <c r="Y15" s="229">
        <v>40499</v>
      </c>
      <c r="Z15" s="73"/>
    </row>
    <row r="16" spans="1:199" s="33" customFormat="1" ht="25.5">
      <c r="A16" s="329">
        <v>40483</v>
      </c>
      <c r="B16" s="25">
        <v>15</v>
      </c>
      <c r="C16" s="52" t="s">
        <v>43</v>
      </c>
      <c r="D16" s="52" t="s">
        <v>43</v>
      </c>
      <c r="E16" s="27">
        <v>1290</v>
      </c>
      <c r="F16" s="53">
        <v>1</v>
      </c>
      <c r="G16" s="57" t="s">
        <v>41</v>
      </c>
      <c r="H16" s="53">
        <v>303363453</v>
      </c>
      <c r="I16" s="54"/>
      <c r="J16" s="55">
        <v>660000</v>
      </c>
      <c r="K16" s="55">
        <v>660000</v>
      </c>
      <c r="L16" s="227" t="s">
        <v>353</v>
      </c>
      <c r="M16" s="160">
        <v>540003</v>
      </c>
      <c r="N16" s="222">
        <v>40575</v>
      </c>
      <c r="O16" s="72" t="s">
        <v>354</v>
      </c>
      <c r="P16" s="32"/>
      <c r="Q16" s="55" t="s">
        <v>355</v>
      </c>
      <c r="R16" s="72" t="s">
        <v>218</v>
      </c>
      <c r="S16" s="72" t="s">
        <v>356</v>
      </c>
      <c r="T16" s="72"/>
      <c r="U16" s="32"/>
      <c r="V16" s="227"/>
      <c r="W16" s="266"/>
      <c r="X16" s="229">
        <v>40558</v>
      </c>
      <c r="Y16" s="229">
        <v>40492</v>
      </c>
      <c r="Z16" s="73"/>
    </row>
    <row r="17" spans="1:199" s="64" customFormat="1">
      <c r="A17" s="329">
        <v>40483</v>
      </c>
      <c r="B17" s="25">
        <v>1</v>
      </c>
      <c r="C17" s="60" t="s">
        <v>46</v>
      </c>
      <c r="D17" s="27" t="s">
        <v>47</v>
      </c>
      <c r="E17" s="61" t="s">
        <v>48</v>
      </c>
      <c r="F17" s="53">
        <v>1</v>
      </c>
      <c r="G17" s="57" t="s">
        <v>45</v>
      </c>
      <c r="H17" s="62">
        <v>303389737</v>
      </c>
      <c r="I17" s="32">
        <v>745824.28</v>
      </c>
      <c r="J17" s="31"/>
      <c r="K17" s="32">
        <v>24906.471197194856</v>
      </c>
      <c r="L17" s="226" t="s">
        <v>357</v>
      </c>
      <c r="M17" s="70" t="s">
        <v>358</v>
      </c>
      <c r="N17" s="222">
        <v>40505</v>
      </c>
      <c r="O17" s="77" t="s">
        <v>359</v>
      </c>
      <c r="P17" s="77"/>
      <c r="Q17" s="77"/>
      <c r="R17" s="77"/>
      <c r="S17" s="77">
        <v>19000</v>
      </c>
      <c r="T17" s="77"/>
      <c r="U17" s="77"/>
      <c r="V17" s="226"/>
      <c r="W17" s="70"/>
      <c r="X17" s="226">
        <v>40603</v>
      </c>
      <c r="Y17" s="279">
        <v>40872</v>
      </c>
      <c r="Z17" s="82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3"/>
      <c r="DG17" s="63"/>
      <c r="DH17" s="63"/>
      <c r="DI17" s="63"/>
      <c r="DJ17" s="63"/>
      <c r="DK17" s="63"/>
      <c r="DL17" s="63"/>
      <c r="DM17" s="63"/>
      <c r="DN17" s="63"/>
      <c r="DO17" s="63"/>
      <c r="DP17" s="63"/>
      <c r="DQ17" s="63"/>
      <c r="DR17" s="63"/>
      <c r="DS17" s="63"/>
      <c r="DT17" s="63"/>
      <c r="DU17" s="63"/>
      <c r="DV17" s="63"/>
      <c r="DW17" s="63"/>
      <c r="DX17" s="63"/>
      <c r="DY17" s="63"/>
      <c r="DZ17" s="63"/>
      <c r="EA17" s="63"/>
      <c r="EB17" s="63"/>
      <c r="EC17" s="63"/>
      <c r="ED17" s="63"/>
      <c r="EE17" s="63"/>
      <c r="EF17" s="63"/>
      <c r="EG17" s="63"/>
      <c r="EH17" s="63"/>
      <c r="EI17" s="63"/>
      <c r="EJ17" s="63"/>
      <c r="EK17" s="63"/>
      <c r="EL17" s="63"/>
      <c r="EM17" s="63"/>
      <c r="EN17" s="63"/>
      <c r="EO17" s="63"/>
      <c r="EP17" s="63"/>
      <c r="EQ17" s="63"/>
      <c r="ER17" s="63"/>
      <c r="ES17" s="63"/>
      <c r="ET17" s="63"/>
      <c r="EU17" s="63"/>
      <c r="EV17" s="63"/>
      <c r="EW17" s="63"/>
      <c r="EX17" s="63"/>
      <c r="EY17" s="63"/>
      <c r="EZ17" s="63"/>
      <c r="FA17" s="63"/>
      <c r="FB17" s="63"/>
      <c r="FC17" s="63"/>
      <c r="FD17" s="63"/>
      <c r="FE17" s="63"/>
      <c r="FF17" s="63"/>
      <c r="FG17" s="63"/>
      <c r="FH17" s="63"/>
      <c r="FI17" s="63"/>
      <c r="FJ17" s="63"/>
      <c r="FK17" s="63"/>
      <c r="FL17" s="63"/>
      <c r="FM17" s="63"/>
      <c r="FN17" s="63"/>
      <c r="FO17" s="63"/>
      <c r="FP17" s="63"/>
      <c r="FQ17" s="63"/>
      <c r="FR17" s="63"/>
      <c r="FS17" s="63"/>
      <c r="FT17" s="63"/>
      <c r="FU17" s="63"/>
      <c r="FV17" s="63"/>
      <c r="FW17" s="63"/>
      <c r="FX17" s="63"/>
      <c r="FY17" s="63"/>
      <c r="FZ17" s="63"/>
      <c r="GA17" s="63"/>
      <c r="GB17" s="63"/>
      <c r="GC17" s="63"/>
      <c r="GD17" s="63"/>
      <c r="GE17" s="63"/>
      <c r="GF17" s="63"/>
      <c r="GG17" s="63"/>
      <c r="GH17" s="63"/>
      <c r="GI17" s="63"/>
      <c r="GJ17" s="63"/>
      <c r="GK17" s="63"/>
      <c r="GL17" s="63"/>
      <c r="GM17" s="63"/>
      <c r="GN17" s="63"/>
      <c r="GO17" s="63"/>
      <c r="GP17" s="63"/>
      <c r="GQ17" s="63"/>
    </row>
    <row r="18" spans="1:199" s="64" customFormat="1" ht="25.5">
      <c r="A18" s="329">
        <v>40483</v>
      </c>
      <c r="B18" s="25">
        <v>2</v>
      </c>
      <c r="C18" s="60" t="s">
        <v>46</v>
      </c>
      <c r="D18" s="27" t="s">
        <v>49</v>
      </c>
      <c r="E18" s="61" t="s">
        <v>50</v>
      </c>
      <c r="F18" s="53">
        <v>1</v>
      </c>
      <c r="G18" s="57" t="s">
        <v>45</v>
      </c>
      <c r="H18" s="62">
        <v>303385106</v>
      </c>
      <c r="I18" s="32">
        <v>282825.03999999998</v>
      </c>
      <c r="J18" s="31"/>
      <c r="K18" s="32">
        <v>9444.8168308565691</v>
      </c>
      <c r="L18" s="226" t="s">
        <v>360</v>
      </c>
      <c r="M18" s="70" t="s">
        <v>361</v>
      </c>
      <c r="N18" s="222">
        <v>40505</v>
      </c>
      <c r="O18" s="77"/>
      <c r="P18" s="77"/>
      <c r="Q18" s="77"/>
      <c r="R18" s="77"/>
      <c r="S18" s="77">
        <v>20000</v>
      </c>
      <c r="T18" s="77">
        <v>14000</v>
      </c>
      <c r="U18" s="77"/>
      <c r="V18" s="226"/>
      <c r="W18" s="70"/>
      <c r="X18" s="226">
        <v>40584</v>
      </c>
      <c r="Y18" s="279">
        <v>40871</v>
      </c>
      <c r="Z18" s="82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  <c r="DQ18" s="63"/>
      <c r="DR18" s="63"/>
      <c r="DS18" s="63"/>
      <c r="DT18" s="63"/>
      <c r="DU18" s="63"/>
      <c r="DV18" s="63"/>
      <c r="DW18" s="63"/>
      <c r="DX18" s="63"/>
      <c r="DY18" s="63"/>
      <c r="DZ18" s="63"/>
      <c r="EA18" s="63"/>
      <c r="EB18" s="63"/>
      <c r="EC18" s="63"/>
      <c r="ED18" s="63"/>
      <c r="EE18" s="63"/>
      <c r="EF18" s="63"/>
      <c r="EG18" s="63"/>
      <c r="EH18" s="63"/>
      <c r="EI18" s="63"/>
      <c r="EJ18" s="63"/>
      <c r="EK18" s="63"/>
      <c r="EL18" s="63"/>
      <c r="EM18" s="63"/>
      <c r="EN18" s="63"/>
      <c r="EO18" s="63"/>
      <c r="EP18" s="63"/>
      <c r="EQ18" s="63"/>
      <c r="ER18" s="63"/>
      <c r="ES18" s="63"/>
      <c r="ET18" s="63"/>
      <c r="EU18" s="63"/>
      <c r="EV18" s="63"/>
      <c r="EW18" s="63"/>
      <c r="EX18" s="63"/>
      <c r="EY18" s="63"/>
      <c r="EZ18" s="63"/>
      <c r="FA18" s="63"/>
      <c r="FB18" s="63"/>
      <c r="FC18" s="63"/>
      <c r="FD18" s="63"/>
      <c r="FE18" s="63"/>
      <c r="FF18" s="63"/>
      <c r="FG18" s="63"/>
      <c r="FH18" s="63"/>
      <c r="FI18" s="63"/>
      <c r="FJ18" s="63"/>
      <c r="FK18" s="63"/>
      <c r="FL18" s="63"/>
      <c r="FM18" s="63"/>
      <c r="FN18" s="63"/>
      <c r="FO18" s="63"/>
      <c r="FP18" s="63"/>
      <c r="FQ18" s="63"/>
      <c r="FR18" s="63"/>
      <c r="FS18" s="63"/>
      <c r="FT18" s="63"/>
      <c r="FU18" s="63"/>
      <c r="FV18" s="63"/>
      <c r="FW18" s="63"/>
      <c r="FX18" s="63"/>
      <c r="FY18" s="63"/>
      <c r="FZ18" s="63"/>
      <c r="GA18" s="63"/>
      <c r="GB18" s="63"/>
      <c r="GC18" s="63"/>
      <c r="GD18" s="63"/>
      <c r="GE18" s="63"/>
      <c r="GF18" s="63"/>
      <c r="GG18" s="63"/>
      <c r="GH18" s="63"/>
      <c r="GI18" s="63"/>
      <c r="GJ18" s="63"/>
      <c r="GK18" s="63"/>
      <c r="GL18" s="63"/>
      <c r="GM18" s="63"/>
      <c r="GN18" s="63"/>
      <c r="GO18" s="63"/>
      <c r="GP18" s="63"/>
      <c r="GQ18" s="63"/>
    </row>
    <row r="19" spans="1:199" s="64" customFormat="1">
      <c r="A19" s="329">
        <v>40483</v>
      </c>
      <c r="B19" s="25">
        <v>3</v>
      </c>
      <c r="C19" s="65" t="s">
        <v>52</v>
      </c>
      <c r="D19" s="27" t="s">
        <v>53</v>
      </c>
      <c r="E19" s="27" t="s">
        <v>31</v>
      </c>
      <c r="F19" s="53">
        <v>1</v>
      </c>
      <c r="G19" s="57" t="s">
        <v>46</v>
      </c>
      <c r="H19" s="62">
        <v>303349451</v>
      </c>
      <c r="I19" s="66">
        <v>937114.18</v>
      </c>
      <c r="J19" s="31"/>
      <c r="K19" s="32">
        <v>31294.512606445151</v>
      </c>
      <c r="L19" s="226"/>
      <c r="M19" s="68" t="s">
        <v>362</v>
      </c>
      <c r="N19" s="222">
        <v>40484</v>
      </c>
      <c r="O19" s="66"/>
      <c r="P19" s="77"/>
      <c r="Q19" s="77"/>
      <c r="R19" s="66"/>
      <c r="S19" s="77"/>
      <c r="T19" s="77"/>
      <c r="U19" s="77"/>
      <c r="V19" s="226"/>
      <c r="W19" s="266"/>
      <c r="X19" s="226"/>
      <c r="Y19" s="279"/>
      <c r="Z19" s="82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3"/>
      <c r="DM19" s="63"/>
      <c r="DN19" s="63"/>
      <c r="DO19" s="63"/>
      <c r="DP19" s="63"/>
      <c r="DQ19" s="63"/>
      <c r="DR19" s="63"/>
      <c r="DS19" s="63"/>
      <c r="DT19" s="63"/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63"/>
      <c r="EI19" s="63"/>
      <c r="EJ19" s="63"/>
      <c r="EK19" s="63"/>
      <c r="EL19" s="63"/>
      <c r="EM19" s="63"/>
      <c r="EN19" s="63"/>
      <c r="EO19" s="63"/>
      <c r="EP19" s="63"/>
      <c r="EQ19" s="63"/>
      <c r="ER19" s="63"/>
      <c r="ES19" s="63"/>
      <c r="ET19" s="63"/>
      <c r="EU19" s="63"/>
      <c r="EV19" s="63"/>
      <c r="EW19" s="63"/>
      <c r="EX19" s="63"/>
      <c r="EY19" s="63"/>
      <c r="EZ19" s="63"/>
      <c r="FA19" s="63"/>
      <c r="FB19" s="63"/>
      <c r="FC19" s="63"/>
      <c r="FD19" s="63"/>
      <c r="FE19" s="63"/>
      <c r="FF19" s="63"/>
      <c r="FG19" s="63"/>
      <c r="FH19" s="63"/>
      <c r="FI19" s="63"/>
      <c r="FJ19" s="63"/>
      <c r="FK19" s="63"/>
      <c r="FL19" s="63"/>
      <c r="FM19" s="63"/>
      <c r="FN19" s="63"/>
      <c r="FO19" s="63"/>
      <c r="FP19" s="63"/>
      <c r="FQ19" s="63"/>
      <c r="FR19" s="63"/>
      <c r="FS19" s="63"/>
      <c r="FT19" s="63"/>
      <c r="FU19" s="63"/>
      <c r="FV19" s="63"/>
      <c r="FW19" s="63"/>
      <c r="FX19" s="63"/>
      <c r="FY19" s="63"/>
      <c r="FZ19" s="63"/>
      <c r="GA19" s="63"/>
      <c r="GB19" s="63"/>
      <c r="GC19" s="63"/>
      <c r="GD19" s="63"/>
      <c r="GE19" s="63"/>
      <c r="GF19" s="63"/>
      <c r="GG19" s="63"/>
      <c r="GH19" s="63"/>
      <c r="GI19" s="63"/>
      <c r="GJ19" s="63"/>
      <c r="GK19" s="63"/>
      <c r="GL19" s="63"/>
      <c r="GM19" s="63"/>
      <c r="GN19" s="63"/>
      <c r="GO19" s="63"/>
      <c r="GP19" s="63"/>
      <c r="GQ19" s="63"/>
    </row>
    <row r="20" spans="1:199" s="64" customFormat="1">
      <c r="A20" s="329">
        <v>40483</v>
      </c>
      <c r="B20" s="25">
        <v>4</v>
      </c>
      <c r="C20" s="65" t="s">
        <v>52</v>
      </c>
      <c r="D20" s="27" t="s">
        <v>53</v>
      </c>
      <c r="E20" s="27">
        <v>1120</v>
      </c>
      <c r="F20" s="53">
        <v>1</v>
      </c>
      <c r="G20" s="57" t="s">
        <v>46</v>
      </c>
      <c r="H20" s="62">
        <v>303349456</v>
      </c>
      <c r="I20" s="66">
        <v>760669.26</v>
      </c>
      <c r="J20" s="31"/>
      <c r="K20" s="32">
        <v>25402.212723326098</v>
      </c>
      <c r="L20" s="226"/>
      <c r="M20" s="68" t="s">
        <v>363</v>
      </c>
      <c r="N20" s="222">
        <v>40484</v>
      </c>
      <c r="O20" s="66"/>
      <c r="P20" s="77"/>
      <c r="Q20" s="77"/>
      <c r="R20" s="66"/>
      <c r="S20" s="77"/>
      <c r="T20" s="77"/>
      <c r="U20" s="77"/>
      <c r="V20" s="226"/>
      <c r="W20" s="266"/>
      <c r="X20" s="226"/>
      <c r="Y20" s="279"/>
      <c r="Z20" s="82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63"/>
      <c r="CA20" s="63"/>
      <c r="CB20" s="63"/>
      <c r="CC20" s="63"/>
      <c r="CD20" s="63"/>
      <c r="CE20" s="63"/>
      <c r="CF20" s="63"/>
      <c r="CG20" s="63"/>
      <c r="CH20" s="63"/>
      <c r="CI20" s="63"/>
      <c r="CJ20" s="63"/>
      <c r="CK20" s="63"/>
      <c r="CL20" s="63"/>
      <c r="CM20" s="63"/>
      <c r="CN20" s="63"/>
      <c r="CO20" s="63"/>
      <c r="CP20" s="63"/>
      <c r="CQ20" s="63"/>
      <c r="CR20" s="63"/>
      <c r="CS20" s="63"/>
      <c r="CT20" s="63"/>
      <c r="CU20" s="63"/>
      <c r="CV20" s="63"/>
      <c r="CW20" s="63"/>
      <c r="CX20" s="63"/>
      <c r="CY20" s="63"/>
      <c r="CZ20" s="63"/>
      <c r="DA20" s="63"/>
      <c r="DB20" s="63"/>
      <c r="DC20" s="63"/>
      <c r="DD20" s="63"/>
      <c r="DE20" s="63"/>
      <c r="DF20" s="63"/>
      <c r="DG20" s="63"/>
      <c r="DH20" s="63"/>
      <c r="DI20" s="63"/>
      <c r="DJ20" s="63"/>
      <c r="DK20" s="63"/>
      <c r="DL20" s="63"/>
      <c r="DM20" s="63"/>
      <c r="DN20" s="63"/>
      <c r="DO20" s="63"/>
      <c r="DP20" s="63"/>
      <c r="DQ20" s="63"/>
      <c r="DR20" s="63"/>
      <c r="DS20" s="63"/>
      <c r="DT20" s="63"/>
      <c r="DU20" s="63"/>
      <c r="DV20" s="63"/>
      <c r="DW20" s="63"/>
      <c r="DX20" s="63"/>
      <c r="DY20" s="63"/>
      <c r="DZ20" s="63"/>
      <c r="EA20" s="63"/>
      <c r="EB20" s="63"/>
      <c r="EC20" s="63"/>
      <c r="ED20" s="63"/>
      <c r="EE20" s="63"/>
      <c r="EF20" s="63"/>
      <c r="EG20" s="63"/>
      <c r="EH20" s="63"/>
      <c r="EI20" s="63"/>
      <c r="EJ20" s="63"/>
      <c r="EK20" s="63"/>
      <c r="EL20" s="63"/>
      <c r="EM20" s="63"/>
      <c r="EN20" s="63"/>
      <c r="EO20" s="63"/>
      <c r="EP20" s="63"/>
      <c r="EQ20" s="63"/>
      <c r="ER20" s="63"/>
      <c r="ES20" s="63"/>
      <c r="ET20" s="63"/>
      <c r="EU20" s="63"/>
      <c r="EV20" s="63"/>
      <c r="EW20" s="63"/>
      <c r="EX20" s="63"/>
      <c r="EY20" s="63"/>
      <c r="EZ20" s="63"/>
      <c r="FA20" s="63"/>
      <c r="FB20" s="63"/>
      <c r="FC20" s="63"/>
      <c r="FD20" s="63"/>
      <c r="FE20" s="63"/>
      <c r="FF20" s="63"/>
      <c r="FG20" s="63"/>
      <c r="FH20" s="63"/>
      <c r="FI20" s="63"/>
      <c r="FJ20" s="63"/>
      <c r="FK20" s="63"/>
      <c r="FL20" s="63"/>
      <c r="FM20" s="63"/>
      <c r="FN20" s="63"/>
      <c r="FO20" s="63"/>
      <c r="FP20" s="63"/>
      <c r="FQ20" s="63"/>
      <c r="FR20" s="63"/>
      <c r="FS20" s="63"/>
      <c r="FT20" s="63"/>
      <c r="FU20" s="63"/>
      <c r="FV20" s="63"/>
      <c r="FW20" s="63"/>
      <c r="FX20" s="63"/>
      <c r="FY20" s="63"/>
      <c r="FZ20" s="63"/>
      <c r="GA20" s="63"/>
      <c r="GB20" s="63"/>
      <c r="GC20" s="63"/>
      <c r="GD20" s="63"/>
      <c r="GE20" s="63"/>
      <c r="GF20" s="63"/>
      <c r="GG20" s="63"/>
      <c r="GH20" s="63"/>
      <c r="GI20" s="63"/>
      <c r="GJ20" s="63"/>
      <c r="GK20" s="63"/>
      <c r="GL20" s="63"/>
      <c r="GM20" s="63"/>
      <c r="GN20" s="63"/>
      <c r="GO20" s="63"/>
      <c r="GP20" s="63"/>
      <c r="GQ20" s="63"/>
    </row>
    <row r="21" spans="1:199" s="64" customFormat="1">
      <c r="A21" s="329">
        <v>40483</v>
      </c>
      <c r="B21" s="25">
        <v>5</v>
      </c>
      <c r="C21" s="65" t="s">
        <v>52</v>
      </c>
      <c r="D21" s="61" t="s">
        <v>54</v>
      </c>
      <c r="E21" s="27">
        <v>1260</v>
      </c>
      <c r="F21" s="53">
        <v>1</v>
      </c>
      <c r="G21" s="26" t="s">
        <v>46</v>
      </c>
      <c r="H21" s="62">
        <v>303349499</v>
      </c>
      <c r="I21" s="67">
        <v>1862953.42</v>
      </c>
      <c r="J21" s="68"/>
      <c r="K21" s="32">
        <v>62212.503589914842</v>
      </c>
      <c r="L21" s="220"/>
      <c r="M21" s="68" t="s">
        <v>364</v>
      </c>
      <c r="N21" s="222">
        <v>40484</v>
      </c>
      <c r="O21" s="280"/>
      <c r="P21" s="68"/>
      <c r="Q21" s="281"/>
      <c r="R21" s="66"/>
      <c r="S21" s="31"/>
      <c r="T21" s="31"/>
      <c r="U21" s="68"/>
      <c r="V21" s="220"/>
      <c r="W21" s="266"/>
      <c r="X21" s="226"/>
      <c r="Y21" s="279"/>
      <c r="Z21" s="82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63"/>
      <c r="BW21" s="63"/>
      <c r="BX21" s="63"/>
      <c r="BY21" s="63"/>
      <c r="BZ21" s="63"/>
      <c r="CA21" s="63"/>
      <c r="CB21" s="63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  <c r="CS21" s="63"/>
      <c r="CT21" s="63"/>
      <c r="CU21" s="63"/>
      <c r="CV21" s="63"/>
      <c r="CW21" s="63"/>
      <c r="CX21" s="63"/>
      <c r="CY21" s="63"/>
      <c r="CZ21" s="63"/>
      <c r="DA21" s="63"/>
      <c r="DB21" s="63"/>
      <c r="DC21" s="63"/>
      <c r="DD21" s="63"/>
      <c r="DE21" s="63"/>
      <c r="DF21" s="63"/>
      <c r="DG21" s="63"/>
      <c r="DH21" s="63"/>
      <c r="DI21" s="63"/>
      <c r="DJ21" s="63"/>
      <c r="DK21" s="63"/>
      <c r="DL21" s="63"/>
      <c r="DM21" s="63"/>
      <c r="DN21" s="63"/>
      <c r="DO21" s="63"/>
      <c r="DP21" s="63"/>
      <c r="DQ21" s="63"/>
      <c r="DR21" s="63"/>
      <c r="DS21" s="63"/>
      <c r="DT21" s="63"/>
      <c r="DU21" s="63"/>
      <c r="DV21" s="63"/>
      <c r="DW21" s="63"/>
      <c r="DX21" s="63"/>
      <c r="DY21" s="63"/>
      <c r="DZ21" s="63"/>
      <c r="EA21" s="63"/>
      <c r="EB21" s="63"/>
      <c r="EC21" s="63"/>
      <c r="ED21" s="63"/>
      <c r="EE21" s="63"/>
      <c r="EF21" s="63"/>
      <c r="EG21" s="63"/>
      <c r="EH21" s="63"/>
      <c r="EI21" s="63"/>
      <c r="EJ21" s="63"/>
      <c r="EK21" s="63"/>
      <c r="EL21" s="63"/>
      <c r="EM21" s="63"/>
      <c r="EN21" s="63"/>
      <c r="EO21" s="63"/>
      <c r="EP21" s="63"/>
      <c r="EQ21" s="63"/>
      <c r="ER21" s="63"/>
      <c r="ES21" s="63"/>
      <c r="ET21" s="63"/>
      <c r="EU21" s="63"/>
      <c r="EV21" s="63"/>
      <c r="EW21" s="63"/>
      <c r="EX21" s="63"/>
      <c r="EY21" s="63"/>
      <c r="EZ21" s="63"/>
      <c r="FA21" s="63"/>
      <c r="FB21" s="63"/>
      <c r="FC21" s="63"/>
      <c r="FD21" s="63"/>
      <c r="FE21" s="63"/>
      <c r="FF21" s="63"/>
      <c r="FG21" s="63"/>
      <c r="FH21" s="63"/>
      <c r="FI21" s="63"/>
      <c r="FJ21" s="63"/>
      <c r="FK21" s="63"/>
      <c r="FL21" s="63"/>
      <c r="FM21" s="63"/>
      <c r="FN21" s="63"/>
      <c r="FO21" s="63"/>
      <c r="FP21" s="63"/>
      <c r="FQ21" s="63"/>
      <c r="FR21" s="63"/>
      <c r="FS21" s="63"/>
      <c r="FT21" s="63"/>
      <c r="FU21" s="63"/>
      <c r="FV21" s="63"/>
      <c r="FW21" s="63"/>
      <c r="FX21" s="63"/>
      <c r="FY21" s="63"/>
      <c r="FZ21" s="63"/>
      <c r="GA21" s="63"/>
      <c r="GB21" s="63"/>
      <c r="GC21" s="63"/>
      <c r="GD21" s="63"/>
      <c r="GE21" s="63"/>
      <c r="GF21" s="63"/>
      <c r="GG21" s="63"/>
      <c r="GH21" s="63"/>
      <c r="GI21" s="63"/>
      <c r="GJ21" s="63"/>
      <c r="GK21" s="63"/>
      <c r="GL21" s="63"/>
      <c r="GM21" s="63"/>
      <c r="GN21" s="63"/>
      <c r="GO21" s="63"/>
      <c r="GP21" s="63"/>
      <c r="GQ21" s="63"/>
    </row>
    <row r="22" spans="1:199" s="35" customFormat="1" ht="15">
      <c r="A22" s="329">
        <v>40483</v>
      </c>
      <c r="B22" s="25">
        <v>1</v>
      </c>
      <c r="C22" s="27" t="s">
        <v>164</v>
      </c>
      <c r="D22" s="27" t="s">
        <v>213</v>
      </c>
      <c r="E22" s="27" t="s">
        <v>214</v>
      </c>
      <c r="F22" s="28">
        <v>1</v>
      </c>
      <c r="G22" s="327" t="s">
        <v>112</v>
      </c>
      <c r="H22" s="219">
        <v>303378427</v>
      </c>
      <c r="I22" s="30"/>
      <c r="J22" s="31">
        <v>54768.480000000003</v>
      </c>
      <c r="K22" s="32">
        <f>J22</f>
        <v>54768.480000000003</v>
      </c>
      <c r="L22" s="222">
        <v>40483</v>
      </c>
      <c r="M22" s="32" t="s">
        <v>217</v>
      </c>
      <c r="N22" s="32"/>
      <c r="O22" s="31"/>
      <c r="P22" s="66" t="s">
        <v>218</v>
      </c>
      <c r="Q22" s="223">
        <v>40525</v>
      </c>
      <c r="R22" s="223"/>
      <c r="S22" s="70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34"/>
      <c r="DK22" s="34"/>
      <c r="DL22" s="34"/>
      <c r="DM22" s="34"/>
      <c r="DN22" s="34"/>
      <c r="DO22" s="34"/>
      <c r="DP22" s="34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  <c r="ES22" s="34"/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  <c r="FL22" s="34"/>
      <c r="FM22" s="34"/>
      <c r="FN22" s="34"/>
      <c r="FO22" s="34"/>
      <c r="FP22" s="34"/>
      <c r="FQ22" s="34"/>
      <c r="FR22" s="34"/>
      <c r="FS22" s="34"/>
      <c r="FT22" s="34"/>
      <c r="FU22" s="34"/>
      <c r="FV22" s="34"/>
      <c r="FW22" s="34"/>
      <c r="FX22" s="34"/>
      <c r="FY22" s="34"/>
      <c r="FZ22" s="34"/>
      <c r="GA22" s="34"/>
      <c r="GB22" s="34"/>
      <c r="GC22" s="34"/>
      <c r="GD22" s="34"/>
      <c r="GE22" s="34"/>
      <c r="GF22" s="34"/>
      <c r="GG22" s="34"/>
      <c r="GH22" s="34"/>
      <c r="GI22" s="34"/>
      <c r="GJ22" s="34"/>
    </row>
    <row r="23" spans="1:199" s="35" customFormat="1" ht="15">
      <c r="A23" s="329">
        <v>40483</v>
      </c>
      <c r="B23" s="25">
        <v>2</v>
      </c>
      <c r="C23" s="27" t="s">
        <v>164</v>
      </c>
      <c r="D23" s="27" t="s">
        <v>219</v>
      </c>
      <c r="E23" s="27" t="s">
        <v>220</v>
      </c>
      <c r="F23" s="28">
        <v>1</v>
      </c>
      <c r="G23" s="327" t="s">
        <v>112</v>
      </c>
      <c r="H23" s="224">
        <v>303378459</v>
      </c>
      <c r="I23" s="30"/>
      <c r="J23" s="31">
        <v>12137.8</v>
      </c>
      <c r="K23" s="31">
        <v>12137.8</v>
      </c>
      <c r="L23" s="222">
        <v>40483</v>
      </c>
      <c r="M23" s="32" t="s">
        <v>222</v>
      </c>
      <c r="N23" s="32"/>
      <c r="O23" s="225"/>
      <c r="P23" s="66" t="s">
        <v>218</v>
      </c>
      <c r="Q23" s="223">
        <v>40463</v>
      </c>
      <c r="R23" s="223"/>
      <c r="S23" s="70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DZ23" s="34"/>
      <c r="EA23" s="34"/>
      <c r="EB23" s="34"/>
      <c r="EC23" s="34"/>
      <c r="ED23" s="34"/>
      <c r="EE23" s="34"/>
      <c r="EF23" s="34"/>
      <c r="EG23" s="34"/>
      <c r="EH23" s="34"/>
      <c r="EI23" s="34"/>
      <c r="EJ23" s="34"/>
      <c r="EK23" s="34"/>
      <c r="EL23" s="34"/>
      <c r="EM23" s="34"/>
      <c r="EN23" s="34"/>
      <c r="EO23" s="34"/>
      <c r="EP23" s="34"/>
      <c r="EQ23" s="34"/>
      <c r="ER23" s="34"/>
      <c r="ES23" s="34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  <c r="FL23" s="34"/>
      <c r="FM23" s="34"/>
      <c r="FN23" s="34"/>
      <c r="FO23" s="34"/>
      <c r="FP23" s="34"/>
      <c r="FQ23" s="34"/>
      <c r="FR23" s="34"/>
      <c r="FS23" s="34"/>
      <c r="FT23" s="34"/>
      <c r="FU23" s="34"/>
      <c r="FV23" s="34"/>
      <c r="FW23" s="34"/>
      <c r="FX23" s="34"/>
      <c r="FY23" s="34"/>
      <c r="FZ23" s="34"/>
      <c r="GA23" s="34"/>
      <c r="GB23" s="34"/>
      <c r="GC23" s="34"/>
      <c r="GD23" s="34"/>
      <c r="GE23" s="34"/>
      <c r="GF23" s="34"/>
      <c r="GG23" s="34"/>
      <c r="GH23" s="34"/>
      <c r="GI23" s="34"/>
      <c r="GJ23" s="34"/>
    </row>
    <row r="24" spans="1:199" s="35" customFormat="1" ht="15">
      <c r="A24" s="329">
        <v>40483</v>
      </c>
      <c r="B24" s="25">
        <v>3</v>
      </c>
      <c r="C24" s="27" t="s">
        <v>164</v>
      </c>
      <c r="D24" s="27" t="s">
        <v>223</v>
      </c>
      <c r="E24" s="27" t="s">
        <v>224</v>
      </c>
      <c r="F24" s="28">
        <v>1</v>
      </c>
      <c r="G24" s="327" t="s">
        <v>112</v>
      </c>
      <c r="H24" s="224">
        <v>303382530</v>
      </c>
      <c r="I24" s="30"/>
      <c r="J24" s="31">
        <v>63663.09</v>
      </c>
      <c r="K24" s="31">
        <v>63663.09</v>
      </c>
      <c r="L24" s="222">
        <v>40499</v>
      </c>
      <c r="M24" s="32" t="s">
        <v>226</v>
      </c>
      <c r="N24" s="32"/>
      <c r="O24" s="225"/>
      <c r="P24" s="77" t="s">
        <v>218</v>
      </c>
      <c r="Q24" s="223">
        <v>40532</v>
      </c>
      <c r="R24" s="223"/>
      <c r="S24" s="70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34"/>
      <c r="EO24" s="34"/>
      <c r="EP24" s="34"/>
      <c r="EQ24" s="34"/>
      <c r="ER24" s="34"/>
      <c r="ES24" s="34"/>
      <c r="ET24" s="34"/>
      <c r="EU24" s="34"/>
      <c r="EV24" s="34"/>
      <c r="EW24" s="34"/>
      <c r="EX24" s="34"/>
      <c r="EY24" s="34"/>
      <c r="EZ24" s="34"/>
      <c r="FA24" s="34"/>
      <c r="FB24" s="34"/>
      <c r="FC24" s="34"/>
      <c r="FD24" s="34"/>
      <c r="FE24" s="34"/>
      <c r="FF24" s="34"/>
      <c r="FG24" s="34"/>
      <c r="FH24" s="34"/>
      <c r="FI24" s="34"/>
      <c r="FJ24" s="34"/>
      <c r="FK24" s="34"/>
      <c r="FL24" s="34"/>
      <c r="FM24" s="34"/>
      <c r="FN24" s="34"/>
      <c r="FO24" s="34"/>
      <c r="FP24" s="34"/>
      <c r="FQ24" s="34"/>
      <c r="FR24" s="34"/>
      <c r="FS24" s="34"/>
      <c r="FT24" s="34"/>
      <c r="FU24" s="34"/>
      <c r="FV24" s="34"/>
      <c r="FW24" s="34"/>
      <c r="FX24" s="34"/>
      <c r="FY24" s="34"/>
      <c r="FZ24" s="34"/>
      <c r="GA24" s="34"/>
      <c r="GB24" s="34"/>
      <c r="GC24" s="34"/>
      <c r="GD24" s="34"/>
      <c r="GE24" s="34"/>
      <c r="GF24" s="34"/>
      <c r="GG24" s="34"/>
      <c r="GH24" s="34"/>
      <c r="GI24" s="34"/>
      <c r="GJ24" s="34"/>
    </row>
    <row r="25" spans="1:199" s="34" customFormat="1" ht="15">
      <c r="A25" s="329">
        <v>40483</v>
      </c>
      <c r="B25" s="25">
        <v>4</v>
      </c>
      <c r="C25" s="27" t="s">
        <v>164</v>
      </c>
      <c r="D25" s="52" t="s">
        <v>227</v>
      </c>
      <c r="E25" s="27" t="s">
        <v>228</v>
      </c>
      <c r="F25" s="28">
        <v>1</v>
      </c>
      <c r="G25" s="327" t="s">
        <v>112</v>
      </c>
      <c r="H25" s="224">
        <v>303385011</v>
      </c>
      <c r="I25" s="54"/>
      <c r="J25" s="55">
        <v>19730.2</v>
      </c>
      <c r="K25" s="55">
        <v>19730.2</v>
      </c>
      <c r="L25" s="222">
        <v>40500</v>
      </c>
      <c r="M25" s="32" t="s">
        <v>230</v>
      </c>
      <c r="N25" s="32"/>
      <c r="O25" s="228"/>
      <c r="P25" s="72" t="s">
        <v>218</v>
      </c>
      <c r="Q25" s="229">
        <v>40572</v>
      </c>
      <c r="R25" s="229"/>
      <c r="S25" s="73"/>
    </row>
    <row r="26" spans="1:199" s="35" customFormat="1" ht="25.5">
      <c r="A26" s="329">
        <v>40513</v>
      </c>
      <c r="B26" s="25">
        <v>1</v>
      </c>
      <c r="C26" s="27" t="s">
        <v>78</v>
      </c>
      <c r="D26" s="27" t="s">
        <v>78</v>
      </c>
      <c r="E26" s="27" t="s">
        <v>23</v>
      </c>
      <c r="F26" s="28">
        <v>1</v>
      </c>
      <c r="G26" s="26" t="s">
        <v>21</v>
      </c>
      <c r="H26" s="29">
        <v>303403938</v>
      </c>
      <c r="I26" s="30">
        <v>1970000</v>
      </c>
      <c r="J26" s="31"/>
      <c r="K26" s="32">
        <v>65275.01656726309</v>
      </c>
      <c r="L26" s="220"/>
      <c r="M26" s="221" t="s">
        <v>373</v>
      </c>
      <c r="N26" s="222">
        <v>40512</v>
      </c>
      <c r="O26" s="72" t="s">
        <v>374</v>
      </c>
      <c r="P26" s="32"/>
      <c r="Q26" s="31"/>
      <c r="R26" s="66" t="s">
        <v>218</v>
      </c>
      <c r="S26" s="72">
        <v>21287</v>
      </c>
      <c r="T26" s="32">
        <v>32000</v>
      </c>
      <c r="U26" s="32"/>
      <c r="V26" s="227"/>
      <c r="W26" s="265"/>
      <c r="X26" s="223">
        <v>40567</v>
      </c>
      <c r="Y26" s="223">
        <v>40520</v>
      </c>
      <c r="Z26" s="292">
        <v>40567</v>
      </c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4"/>
      <c r="EI26" s="34"/>
      <c r="EJ26" s="34"/>
      <c r="EK26" s="34"/>
      <c r="EL26" s="34"/>
      <c r="EM26" s="34"/>
      <c r="EN26" s="34"/>
      <c r="EO26" s="34"/>
      <c r="EP26" s="34"/>
      <c r="EQ26" s="34"/>
      <c r="ER26" s="34"/>
      <c r="ES26" s="34"/>
      <c r="ET26" s="34"/>
      <c r="EU26" s="34"/>
      <c r="EV26" s="34"/>
      <c r="EW26" s="34"/>
      <c r="EX26" s="34"/>
      <c r="EY26" s="34"/>
      <c r="EZ26" s="34"/>
      <c r="FA26" s="34"/>
      <c r="FB26" s="34"/>
      <c r="FC26" s="34"/>
      <c r="FD26" s="34"/>
      <c r="FE26" s="34"/>
      <c r="FF26" s="34"/>
      <c r="FG26" s="34"/>
      <c r="FH26" s="34"/>
      <c r="FI26" s="34"/>
      <c r="FJ26" s="34"/>
      <c r="FK26" s="34"/>
      <c r="FL26" s="34"/>
      <c r="FM26" s="34"/>
      <c r="FN26" s="34"/>
      <c r="FO26" s="34"/>
      <c r="FP26" s="34"/>
      <c r="FQ26" s="34"/>
      <c r="FR26" s="34"/>
      <c r="FS26" s="34"/>
      <c r="FT26" s="34"/>
      <c r="FU26" s="34"/>
      <c r="FV26" s="34"/>
      <c r="FW26" s="34"/>
      <c r="FX26" s="34"/>
      <c r="FY26" s="34"/>
      <c r="FZ26" s="34"/>
      <c r="GA26" s="34"/>
      <c r="GB26" s="34"/>
      <c r="GC26" s="34"/>
      <c r="GD26" s="34"/>
      <c r="GE26" s="34"/>
      <c r="GF26" s="34"/>
      <c r="GG26" s="34"/>
      <c r="GH26" s="34"/>
      <c r="GI26" s="34"/>
      <c r="GJ26" s="34"/>
      <c r="GK26" s="34"/>
      <c r="GL26" s="34"/>
      <c r="GM26" s="34"/>
      <c r="GN26" s="34"/>
      <c r="GO26" s="34"/>
      <c r="GP26" s="34"/>
      <c r="GQ26" s="34"/>
    </row>
    <row r="27" spans="1:199" s="35" customFormat="1" ht="25.5">
      <c r="A27" s="329">
        <v>40513</v>
      </c>
      <c r="B27" s="25">
        <v>1</v>
      </c>
      <c r="C27" s="27" t="s">
        <v>78</v>
      </c>
      <c r="D27" s="27" t="s">
        <v>78</v>
      </c>
      <c r="E27" s="27" t="s">
        <v>23</v>
      </c>
      <c r="F27" s="28">
        <v>1</v>
      </c>
      <c r="G27" s="26" t="s">
        <v>21</v>
      </c>
      <c r="H27" s="29">
        <v>303480744</v>
      </c>
      <c r="I27" s="30">
        <v>178211</v>
      </c>
      <c r="J27" s="31"/>
      <c r="K27" s="32">
        <v>5904.9370444002652</v>
      </c>
      <c r="L27" s="220"/>
      <c r="M27" s="221" t="s">
        <v>373</v>
      </c>
      <c r="N27" s="222">
        <v>40512</v>
      </c>
      <c r="O27" s="72" t="s">
        <v>374</v>
      </c>
      <c r="P27" s="32"/>
      <c r="Q27" s="31">
        <v>229195.2</v>
      </c>
      <c r="R27" s="66" t="s">
        <v>218</v>
      </c>
      <c r="S27" s="72">
        <v>21287</v>
      </c>
      <c r="T27" s="32"/>
      <c r="U27" s="32"/>
      <c r="V27" s="227"/>
      <c r="W27" s="265"/>
      <c r="X27" s="223">
        <v>40567</v>
      </c>
      <c r="Y27" s="223">
        <v>40582</v>
      </c>
      <c r="Z27" s="292">
        <v>40583</v>
      </c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4"/>
      <c r="EI27" s="34"/>
      <c r="EJ27" s="34"/>
      <c r="EK27" s="34"/>
      <c r="EL27" s="34"/>
      <c r="EM27" s="34"/>
      <c r="EN27" s="34"/>
      <c r="EO27" s="34"/>
      <c r="EP27" s="34"/>
      <c r="EQ27" s="34"/>
      <c r="ER27" s="34"/>
      <c r="ES27" s="34"/>
      <c r="ET27" s="34"/>
      <c r="EU27" s="34"/>
      <c r="EV27" s="34"/>
      <c r="EW27" s="34"/>
      <c r="EX27" s="34"/>
      <c r="EY27" s="34"/>
      <c r="EZ27" s="34"/>
      <c r="FA27" s="34"/>
      <c r="FB27" s="34"/>
      <c r="FC27" s="34"/>
      <c r="FD27" s="34"/>
      <c r="FE27" s="34"/>
      <c r="FF27" s="34"/>
      <c r="FG27" s="34"/>
      <c r="FH27" s="34"/>
      <c r="FI27" s="34"/>
      <c r="FJ27" s="34"/>
      <c r="FK27" s="34"/>
      <c r="FL27" s="34"/>
      <c r="FM27" s="34"/>
      <c r="FN27" s="34"/>
      <c r="FO27" s="34"/>
      <c r="FP27" s="34"/>
      <c r="FQ27" s="34"/>
      <c r="FR27" s="34"/>
      <c r="FS27" s="34"/>
      <c r="FT27" s="34"/>
      <c r="FU27" s="34"/>
      <c r="FV27" s="34"/>
      <c r="FW27" s="34"/>
      <c r="FX27" s="34"/>
      <c r="FY27" s="34"/>
      <c r="FZ27" s="34"/>
      <c r="GA27" s="34"/>
      <c r="GB27" s="34"/>
      <c r="GC27" s="34"/>
      <c r="GD27" s="34"/>
      <c r="GE27" s="34"/>
      <c r="GF27" s="34"/>
      <c r="GG27" s="34"/>
      <c r="GH27" s="34"/>
      <c r="GI27" s="34"/>
      <c r="GJ27" s="34"/>
      <c r="GK27" s="34"/>
      <c r="GL27" s="34"/>
      <c r="GM27" s="34"/>
      <c r="GN27" s="34"/>
      <c r="GO27" s="34"/>
      <c r="GP27" s="34"/>
      <c r="GQ27" s="34"/>
    </row>
    <row r="28" spans="1:199" s="35" customFormat="1">
      <c r="A28" s="329">
        <v>40513</v>
      </c>
      <c r="B28" s="25">
        <v>2</v>
      </c>
      <c r="C28" s="27" t="s">
        <v>72</v>
      </c>
      <c r="D28" s="27" t="s">
        <v>72</v>
      </c>
      <c r="E28" s="27" t="s">
        <v>23</v>
      </c>
      <c r="F28" s="28">
        <v>1</v>
      </c>
      <c r="G28" s="26" t="s">
        <v>17</v>
      </c>
      <c r="H28" s="29">
        <v>303401982</v>
      </c>
      <c r="I28" s="30">
        <v>1794392.52</v>
      </c>
      <c r="J28" s="31"/>
      <c r="K28" s="32">
        <v>59456.345924453279</v>
      </c>
      <c r="L28" s="32" t="s">
        <v>375</v>
      </c>
      <c r="M28" s="221" t="s">
        <v>376</v>
      </c>
      <c r="N28" s="222">
        <v>40514</v>
      </c>
      <c r="O28" s="35" t="s">
        <v>377</v>
      </c>
      <c r="P28" s="32"/>
      <c r="Q28" s="225">
        <v>106560</v>
      </c>
      <c r="R28" s="66" t="s">
        <v>218</v>
      </c>
      <c r="S28" s="72">
        <v>39580</v>
      </c>
      <c r="T28" s="72">
        <v>81000</v>
      </c>
      <c r="U28" s="32"/>
      <c r="V28" s="227"/>
      <c r="W28" s="266"/>
      <c r="X28" s="223">
        <v>40558</v>
      </c>
      <c r="Y28" s="223">
        <v>40519</v>
      </c>
      <c r="Z28" s="70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4"/>
      <c r="EI28" s="34"/>
      <c r="EJ28" s="34"/>
      <c r="EK28" s="34"/>
      <c r="EL28" s="34"/>
      <c r="EM28" s="34"/>
      <c r="EN28" s="34"/>
      <c r="EO28" s="34"/>
      <c r="EP28" s="34"/>
      <c r="EQ28" s="34"/>
      <c r="ER28" s="34"/>
      <c r="ES28" s="34"/>
      <c r="ET28" s="34"/>
      <c r="EU28" s="34"/>
      <c r="EV28" s="34"/>
      <c r="EW28" s="34"/>
      <c r="EX28" s="34"/>
      <c r="EY28" s="34"/>
      <c r="EZ28" s="34"/>
      <c r="FA28" s="34"/>
      <c r="FB28" s="34"/>
      <c r="FC28" s="34"/>
      <c r="FD28" s="34"/>
      <c r="FE28" s="34"/>
      <c r="FF28" s="34"/>
      <c r="FG28" s="34"/>
      <c r="FH28" s="34"/>
      <c r="FI28" s="34"/>
      <c r="FJ28" s="34"/>
      <c r="FK28" s="34"/>
      <c r="FL28" s="34"/>
      <c r="FM28" s="34"/>
      <c r="FN28" s="34"/>
      <c r="FO28" s="34"/>
      <c r="FP28" s="34"/>
      <c r="FQ28" s="34"/>
      <c r="FR28" s="34"/>
      <c r="FS28" s="34"/>
      <c r="FT28" s="34"/>
      <c r="FU28" s="34"/>
      <c r="FV28" s="34"/>
      <c r="FW28" s="34"/>
      <c r="FX28" s="34"/>
      <c r="FY28" s="34"/>
      <c r="FZ28" s="34"/>
      <c r="GA28" s="34"/>
      <c r="GB28" s="34"/>
      <c r="GC28" s="34"/>
      <c r="GD28" s="34"/>
      <c r="GE28" s="34"/>
      <c r="GF28" s="34"/>
      <c r="GG28" s="34"/>
      <c r="GH28" s="34"/>
      <c r="GI28" s="34"/>
      <c r="GJ28" s="34"/>
      <c r="GK28" s="34"/>
      <c r="GL28" s="34"/>
      <c r="GM28" s="34"/>
      <c r="GN28" s="34"/>
      <c r="GO28" s="34"/>
      <c r="GP28" s="34"/>
      <c r="GQ28" s="34"/>
    </row>
    <row r="29" spans="1:199" s="33" customFormat="1" ht="25.5">
      <c r="A29" s="329">
        <v>40513</v>
      </c>
      <c r="B29" s="25">
        <v>3</v>
      </c>
      <c r="C29" s="52" t="s">
        <v>81</v>
      </c>
      <c r="D29" s="52" t="s">
        <v>81</v>
      </c>
      <c r="E29" s="27" t="s">
        <v>378</v>
      </c>
      <c r="F29" s="53">
        <v>1</v>
      </c>
      <c r="G29" s="57" t="s">
        <v>41</v>
      </c>
      <c r="H29" s="53">
        <v>303425668</v>
      </c>
      <c r="I29" s="54">
        <v>2830000</v>
      </c>
      <c r="J29" s="55"/>
      <c r="K29" s="32">
        <v>93770.709078860178</v>
      </c>
      <c r="L29" s="271"/>
      <c r="M29" s="160"/>
      <c r="N29" s="222"/>
      <c r="O29" s="201"/>
      <c r="P29" s="32"/>
      <c r="Q29" s="72">
        <f>SUM(Q27:Q28)</f>
        <v>335755.2</v>
      </c>
      <c r="R29" s="72"/>
      <c r="S29" s="32"/>
      <c r="T29" s="32"/>
      <c r="U29" s="32"/>
      <c r="V29" s="227"/>
      <c r="W29" s="266"/>
      <c r="X29" s="268"/>
      <c r="Y29" s="272"/>
      <c r="Z29" s="25"/>
    </row>
    <row r="30" spans="1:199" ht="13.5" customHeight="1">
      <c r="A30" s="329">
        <v>40513</v>
      </c>
      <c r="B30" s="25">
        <v>4</v>
      </c>
      <c r="C30" s="52" t="s">
        <v>73</v>
      </c>
      <c r="D30" s="52" t="s">
        <v>74</v>
      </c>
      <c r="E30" s="27" t="s">
        <v>75</v>
      </c>
      <c r="F30" s="53">
        <v>1</v>
      </c>
      <c r="G30" s="57" t="s">
        <v>17</v>
      </c>
      <c r="H30" s="53">
        <v>303425321</v>
      </c>
      <c r="I30" s="32"/>
      <c r="J30" s="55">
        <v>162000</v>
      </c>
      <c r="K30" s="32">
        <v>162000</v>
      </c>
      <c r="L30" s="227" t="s">
        <v>379</v>
      </c>
      <c r="M30" s="25" t="s">
        <v>380</v>
      </c>
      <c r="N30" s="222"/>
      <c r="O30" s="293" t="s">
        <v>381</v>
      </c>
      <c r="P30" s="72"/>
      <c r="Q30" s="140"/>
      <c r="R30" s="32" t="s">
        <v>218</v>
      </c>
      <c r="S30" s="32" t="s">
        <v>382</v>
      </c>
      <c r="T30" s="32" t="s">
        <v>383</v>
      </c>
      <c r="U30" s="32" t="s">
        <v>384</v>
      </c>
      <c r="V30" s="273"/>
      <c r="W30" s="266"/>
      <c r="X30" s="273">
        <v>40617</v>
      </c>
      <c r="Y30" s="274">
        <v>40536</v>
      </c>
      <c r="Z30" s="85"/>
      <c r="AA30" s="63"/>
      <c r="AB30" s="63"/>
      <c r="AC30" s="63"/>
      <c r="AD30" s="63"/>
      <c r="AE30" s="63"/>
    </row>
    <row r="31" spans="1:199" s="89" customFormat="1" ht="25.5" customHeight="1">
      <c r="A31" s="329">
        <v>40513</v>
      </c>
      <c r="B31" s="25">
        <v>5</v>
      </c>
      <c r="C31" s="52" t="s">
        <v>82</v>
      </c>
      <c r="D31" s="52" t="s">
        <v>82</v>
      </c>
      <c r="E31" s="27">
        <v>1260</v>
      </c>
      <c r="F31" s="53">
        <v>1</v>
      </c>
      <c r="G31" s="57" t="s">
        <v>41</v>
      </c>
      <c r="H31" s="53">
        <v>303428604</v>
      </c>
      <c r="I31" s="32">
        <v>1200000</v>
      </c>
      <c r="J31" s="55"/>
      <c r="K31" s="32">
        <v>39761.431411530815</v>
      </c>
      <c r="L31" s="227" t="s">
        <v>385</v>
      </c>
      <c r="M31" s="294" t="s">
        <v>386</v>
      </c>
      <c r="N31" s="222">
        <v>40535</v>
      </c>
      <c r="O31" s="293" t="s">
        <v>387</v>
      </c>
      <c r="P31" s="32"/>
      <c r="Q31" s="295"/>
      <c r="R31" s="32" t="s">
        <v>218</v>
      </c>
      <c r="S31" s="32">
        <v>10000</v>
      </c>
      <c r="T31" s="32">
        <v>9000</v>
      </c>
      <c r="U31" s="32"/>
      <c r="V31" s="227"/>
      <c r="W31" s="266"/>
      <c r="X31" s="227">
        <v>40588</v>
      </c>
      <c r="Y31" s="296">
        <v>40536</v>
      </c>
      <c r="Z31" s="292">
        <v>40584</v>
      </c>
      <c r="AA31" s="162"/>
      <c r="AB31" s="162"/>
      <c r="AC31" s="162"/>
      <c r="AD31" s="162"/>
      <c r="AE31" s="162"/>
    </row>
    <row r="32" spans="1:199" s="64" customFormat="1" ht="38.25">
      <c r="A32" s="329">
        <v>40513</v>
      </c>
      <c r="B32" s="25">
        <v>6</v>
      </c>
      <c r="C32" s="60" t="s">
        <v>46</v>
      </c>
      <c r="D32" s="27" t="s">
        <v>76</v>
      </c>
      <c r="E32" s="61" t="s">
        <v>77</v>
      </c>
      <c r="F32" s="28">
        <v>1</v>
      </c>
      <c r="G32" s="26" t="s">
        <v>17</v>
      </c>
      <c r="H32" s="62">
        <v>303406632</v>
      </c>
      <c r="I32" s="32"/>
      <c r="J32" s="31">
        <v>10015.66</v>
      </c>
      <c r="K32" s="31">
        <v>10015.66</v>
      </c>
      <c r="L32" s="226"/>
      <c r="M32" s="70" t="s">
        <v>388</v>
      </c>
      <c r="N32" s="222">
        <v>40514</v>
      </c>
      <c r="O32" s="77"/>
      <c r="P32" s="77"/>
      <c r="Q32" s="77" t="s">
        <v>389</v>
      </c>
      <c r="R32" s="77" t="s">
        <v>218</v>
      </c>
      <c r="S32" s="77"/>
      <c r="T32" s="77"/>
      <c r="U32" s="77"/>
      <c r="V32" s="226"/>
      <c r="W32" s="70"/>
      <c r="X32" s="226">
        <v>40526</v>
      </c>
      <c r="Y32" s="279">
        <v>40519</v>
      </c>
      <c r="Z32" s="82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63"/>
      <c r="CY32" s="63"/>
      <c r="CZ32" s="63"/>
      <c r="DA32" s="63"/>
      <c r="DB32" s="63"/>
      <c r="DC32" s="63"/>
      <c r="DD32" s="63"/>
      <c r="DE32" s="63"/>
      <c r="DF32" s="63"/>
      <c r="DG32" s="63"/>
      <c r="DH32" s="63"/>
      <c r="DI32" s="63"/>
      <c r="DJ32" s="63"/>
      <c r="DK32" s="63"/>
      <c r="DL32" s="63"/>
      <c r="DM32" s="63"/>
      <c r="DN32" s="63"/>
      <c r="DO32" s="63"/>
      <c r="DP32" s="63"/>
      <c r="DQ32" s="63"/>
      <c r="DR32" s="63"/>
      <c r="DS32" s="63"/>
      <c r="DT32" s="63"/>
      <c r="DU32" s="63"/>
      <c r="DV32" s="63"/>
      <c r="DW32" s="63"/>
      <c r="DX32" s="63"/>
      <c r="DY32" s="63"/>
      <c r="DZ32" s="63"/>
      <c r="EA32" s="63"/>
      <c r="EB32" s="63"/>
      <c r="EC32" s="63"/>
      <c r="ED32" s="63"/>
      <c r="EE32" s="63"/>
      <c r="EF32" s="63"/>
      <c r="EG32" s="63"/>
      <c r="EH32" s="63"/>
      <c r="EI32" s="63"/>
      <c r="EJ32" s="63"/>
      <c r="EK32" s="63"/>
      <c r="EL32" s="63"/>
      <c r="EM32" s="63"/>
      <c r="EN32" s="63"/>
      <c r="EO32" s="63"/>
      <c r="EP32" s="63"/>
      <c r="EQ32" s="63"/>
      <c r="ER32" s="63"/>
      <c r="ES32" s="63"/>
      <c r="ET32" s="63"/>
      <c r="EU32" s="63"/>
      <c r="EV32" s="63"/>
      <c r="EW32" s="63"/>
      <c r="EX32" s="63"/>
      <c r="EY32" s="63"/>
      <c r="EZ32" s="63"/>
      <c r="FA32" s="63"/>
      <c r="FB32" s="63"/>
      <c r="FC32" s="63"/>
      <c r="FD32" s="63"/>
      <c r="FE32" s="63"/>
      <c r="FF32" s="63"/>
      <c r="FG32" s="63"/>
      <c r="FH32" s="63"/>
      <c r="FI32" s="63"/>
      <c r="FJ32" s="63"/>
      <c r="FK32" s="63"/>
      <c r="FL32" s="63"/>
      <c r="FM32" s="63"/>
      <c r="FN32" s="63"/>
      <c r="FO32" s="63"/>
      <c r="FP32" s="63"/>
      <c r="FQ32" s="63"/>
      <c r="FR32" s="63"/>
      <c r="FS32" s="63"/>
      <c r="FT32" s="63"/>
      <c r="FU32" s="63"/>
      <c r="FV32" s="63"/>
      <c r="FW32" s="63"/>
      <c r="FX32" s="63"/>
      <c r="FY32" s="63"/>
      <c r="FZ32" s="63"/>
      <c r="GA32" s="63"/>
      <c r="GB32" s="63"/>
      <c r="GC32" s="63"/>
      <c r="GD32" s="63"/>
      <c r="GE32" s="63"/>
      <c r="GF32" s="63"/>
      <c r="GG32" s="63"/>
      <c r="GH32" s="63"/>
      <c r="GI32" s="63"/>
      <c r="GJ32" s="63"/>
      <c r="GK32" s="63"/>
      <c r="GL32" s="63"/>
      <c r="GM32" s="63"/>
      <c r="GN32" s="63"/>
      <c r="GO32" s="63"/>
      <c r="GP32" s="63"/>
      <c r="GQ32" s="63"/>
    </row>
    <row r="33" spans="1:199" s="64" customFormat="1">
      <c r="A33" s="329">
        <v>40513</v>
      </c>
      <c r="B33" s="25">
        <v>7</v>
      </c>
      <c r="C33" s="161" t="s">
        <v>46</v>
      </c>
      <c r="D33" s="27" t="s">
        <v>79</v>
      </c>
      <c r="E33" s="61" t="s">
        <v>80</v>
      </c>
      <c r="F33" s="53">
        <v>1</v>
      </c>
      <c r="G33" s="57" t="s">
        <v>45</v>
      </c>
      <c r="H33" s="62">
        <v>303426871</v>
      </c>
      <c r="I33" s="32">
        <v>3078121.66</v>
      </c>
      <c r="J33" s="31"/>
      <c r="K33" s="32">
        <v>101992.10271703116</v>
      </c>
      <c r="L33" s="226"/>
      <c r="M33" s="70" t="s">
        <v>390</v>
      </c>
      <c r="N33" s="222">
        <v>40536</v>
      </c>
      <c r="O33" s="66" t="s">
        <v>391</v>
      </c>
      <c r="P33" s="77"/>
      <c r="Q33" s="77"/>
      <c r="R33" s="77"/>
      <c r="S33" s="77">
        <v>78800</v>
      </c>
      <c r="T33" s="77">
        <v>16000</v>
      </c>
      <c r="U33" s="77"/>
      <c r="V33" s="226"/>
      <c r="W33" s="70"/>
      <c r="X33" s="226">
        <v>40599</v>
      </c>
      <c r="Y33" s="279">
        <v>40536</v>
      </c>
      <c r="Z33" s="82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63"/>
      <c r="BF33" s="63"/>
      <c r="BG33" s="63"/>
      <c r="BH33" s="63"/>
      <c r="BI33" s="63"/>
      <c r="BJ33" s="63"/>
      <c r="BK33" s="63"/>
      <c r="BL33" s="63"/>
      <c r="BM33" s="63"/>
      <c r="BN33" s="63"/>
      <c r="BO33" s="63"/>
      <c r="BP33" s="63"/>
      <c r="BQ33" s="63"/>
      <c r="BR33" s="63"/>
      <c r="BS33" s="63"/>
      <c r="BT33" s="63"/>
      <c r="BU33" s="63"/>
      <c r="BV33" s="63"/>
      <c r="BW33" s="63"/>
      <c r="BX33" s="63"/>
      <c r="BY33" s="63"/>
      <c r="BZ33" s="63"/>
      <c r="CA33" s="63"/>
      <c r="CB33" s="63"/>
      <c r="CC33" s="63"/>
      <c r="CD33" s="63"/>
      <c r="CE33" s="63"/>
      <c r="CF33" s="63"/>
      <c r="CG33" s="63"/>
      <c r="CH33" s="63"/>
      <c r="CI33" s="63"/>
      <c r="CJ33" s="63"/>
      <c r="CK33" s="63"/>
      <c r="CL33" s="63"/>
      <c r="CM33" s="63"/>
      <c r="CN33" s="63"/>
      <c r="CO33" s="63"/>
      <c r="CP33" s="63"/>
      <c r="CQ33" s="63"/>
      <c r="CR33" s="63"/>
      <c r="CS33" s="63"/>
      <c r="CT33" s="63"/>
      <c r="CU33" s="63"/>
      <c r="CV33" s="63"/>
      <c r="CW33" s="63"/>
      <c r="CX33" s="63"/>
      <c r="CY33" s="63"/>
      <c r="CZ33" s="63"/>
      <c r="DA33" s="63"/>
      <c r="DB33" s="63"/>
      <c r="DC33" s="63"/>
      <c r="DD33" s="63"/>
      <c r="DE33" s="63"/>
      <c r="DF33" s="63"/>
      <c r="DG33" s="63"/>
      <c r="DH33" s="63"/>
      <c r="DI33" s="63"/>
      <c r="DJ33" s="63"/>
      <c r="DK33" s="63"/>
      <c r="DL33" s="63"/>
      <c r="DM33" s="63"/>
      <c r="DN33" s="63"/>
      <c r="DO33" s="63"/>
      <c r="DP33" s="63"/>
      <c r="DQ33" s="63"/>
      <c r="DR33" s="63"/>
      <c r="DS33" s="63"/>
      <c r="DT33" s="63"/>
      <c r="DU33" s="63"/>
      <c r="DV33" s="63"/>
      <c r="DW33" s="63"/>
      <c r="DX33" s="63"/>
      <c r="DY33" s="63"/>
      <c r="DZ33" s="63"/>
      <c r="EA33" s="63"/>
      <c r="EB33" s="63"/>
      <c r="EC33" s="63"/>
      <c r="ED33" s="63"/>
      <c r="EE33" s="63"/>
      <c r="EF33" s="63"/>
      <c r="EG33" s="63"/>
      <c r="EH33" s="63"/>
      <c r="EI33" s="63"/>
      <c r="EJ33" s="63"/>
      <c r="EK33" s="63"/>
      <c r="EL33" s="63"/>
      <c r="EM33" s="63"/>
      <c r="EN33" s="63"/>
      <c r="EO33" s="63"/>
      <c r="EP33" s="63"/>
      <c r="EQ33" s="63"/>
      <c r="ER33" s="63"/>
      <c r="ES33" s="63"/>
      <c r="ET33" s="63"/>
      <c r="EU33" s="63"/>
      <c r="EV33" s="63"/>
      <c r="EW33" s="63"/>
      <c r="EX33" s="63"/>
      <c r="EY33" s="63"/>
      <c r="EZ33" s="63"/>
      <c r="FA33" s="63"/>
      <c r="FB33" s="63"/>
      <c r="FC33" s="63"/>
      <c r="FD33" s="63"/>
      <c r="FE33" s="63"/>
      <c r="FF33" s="63"/>
      <c r="FG33" s="63"/>
      <c r="FH33" s="63"/>
      <c r="FI33" s="63"/>
      <c r="FJ33" s="63"/>
      <c r="FK33" s="63"/>
      <c r="FL33" s="63"/>
      <c r="FM33" s="63"/>
      <c r="FN33" s="63"/>
      <c r="FO33" s="63"/>
      <c r="FP33" s="63"/>
      <c r="FQ33" s="63"/>
      <c r="FR33" s="63"/>
      <c r="FS33" s="63"/>
      <c r="FT33" s="63"/>
      <c r="FU33" s="63"/>
      <c r="FV33" s="63"/>
      <c r="FW33" s="63"/>
      <c r="FX33" s="63"/>
      <c r="FY33" s="63"/>
      <c r="FZ33" s="63"/>
      <c r="GA33" s="63"/>
      <c r="GB33" s="63"/>
      <c r="GC33" s="63"/>
      <c r="GD33" s="63"/>
      <c r="GE33" s="63"/>
      <c r="GF33" s="63"/>
      <c r="GG33" s="63"/>
      <c r="GH33" s="63"/>
      <c r="GI33" s="63"/>
      <c r="GJ33" s="63"/>
      <c r="GK33" s="63"/>
      <c r="GL33" s="63"/>
      <c r="GM33" s="63"/>
      <c r="GN33" s="63"/>
      <c r="GO33" s="63"/>
      <c r="GP33" s="63"/>
      <c r="GQ33" s="63"/>
    </row>
    <row r="34" spans="1:199" s="64" customFormat="1" ht="25.5">
      <c r="A34" s="329">
        <v>40513</v>
      </c>
      <c r="B34" s="25">
        <v>8</v>
      </c>
      <c r="C34" s="60" t="s">
        <v>46</v>
      </c>
      <c r="D34" s="27" t="s">
        <v>83</v>
      </c>
      <c r="E34" s="61" t="s">
        <v>84</v>
      </c>
      <c r="F34" s="53">
        <v>1</v>
      </c>
      <c r="G34" s="57" t="s">
        <v>41</v>
      </c>
      <c r="H34" s="62">
        <v>303424192</v>
      </c>
      <c r="I34" s="32">
        <v>304125.28000000003</v>
      </c>
      <c r="J34" s="31"/>
      <c r="K34" s="32">
        <v>10077.047051027172</v>
      </c>
      <c r="L34" s="226" t="s">
        <v>392</v>
      </c>
      <c r="M34" s="70" t="s">
        <v>393</v>
      </c>
      <c r="N34" s="222">
        <v>40525</v>
      </c>
      <c r="O34" s="77" t="s">
        <v>394</v>
      </c>
      <c r="P34" s="77"/>
      <c r="Q34" s="77"/>
      <c r="R34" s="77"/>
      <c r="S34" s="77"/>
      <c r="T34" s="77"/>
      <c r="U34" s="77"/>
      <c r="V34" s="226"/>
      <c r="W34" s="70"/>
      <c r="X34" s="226">
        <v>40195</v>
      </c>
      <c r="Y34" s="279">
        <v>40534</v>
      </c>
      <c r="Z34" s="82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X34" s="63"/>
      <c r="BY34" s="63"/>
      <c r="BZ34" s="63"/>
      <c r="CA34" s="63"/>
      <c r="CB34" s="63"/>
      <c r="CC34" s="63"/>
      <c r="CD34" s="63"/>
      <c r="CE34" s="63"/>
      <c r="CF34" s="63"/>
      <c r="CG34" s="63"/>
      <c r="CH34" s="63"/>
      <c r="CI34" s="63"/>
      <c r="CJ34" s="63"/>
      <c r="CK34" s="63"/>
      <c r="CL34" s="63"/>
      <c r="CM34" s="63"/>
      <c r="CN34" s="63"/>
      <c r="CO34" s="63"/>
      <c r="CP34" s="63"/>
      <c r="CQ34" s="63"/>
      <c r="CR34" s="63"/>
      <c r="CS34" s="63"/>
      <c r="CT34" s="63"/>
      <c r="CU34" s="63"/>
      <c r="CV34" s="63"/>
      <c r="CW34" s="63"/>
      <c r="CX34" s="63"/>
      <c r="CY34" s="63"/>
      <c r="CZ34" s="63"/>
      <c r="DA34" s="63"/>
      <c r="DB34" s="63"/>
      <c r="DC34" s="63"/>
      <c r="DD34" s="63"/>
      <c r="DE34" s="63"/>
      <c r="DF34" s="63"/>
      <c r="DG34" s="63"/>
      <c r="DH34" s="63"/>
      <c r="DI34" s="63"/>
      <c r="DJ34" s="63"/>
      <c r="DK34" s="63"/>
      <c r="DL34" s="63"/>
      <c r="DM34" s="63"/>
      <c r="DN34" s="63"/>
      <c r="DO34" s="63"/>
      <c r="DP34" s="63"/>
      <c r="DQ34" s="63"/>
      <c r="DR34" s="63"/>
      <c r="DS34" s="63"/>
      <c r="DT34" s="63"/>
      <c r="DU34" s="63"/>
      <c r="DV34" s="63"/>
      <c r="DW34" s="63"/>
      <c r="DX34" s="63"/>
      <c r="DY34" s="63"/>
      <c r="DZ34" s="63"/>
      <c r="EA34" s="63"/>
      <c r="EB34" s="63"/>
      <c r="EC34" s="63"/>
      <c r="ED34" s="63"/>
      <c r="EE34" s="63"/>
      <c r="EF34" s="63"/>
      <c r="EG34" s="63"/>
      <c r="EH34" s="63"/>
      <c r="EI34" s="63"/>
      <c r="EJ34" s="63"/>
      <c r="EK34" s="63"/>
      <c r="EL34" s="63"/>
      <c r="EM34" s="63"/>
      <c r="EN34" s="63"/>
      <c r="EO34" s="63"/>
      <c r="EP34" s="63"/>
      <c r="EQ34" s="63"/>
      <c r="ER34" s="63"/>
      <c r="ES34" s="63"/>
      <c r="ET34" s="63"/>
      <c r="EU34" s="63"/>
      <c r="EV34" s="63"/>
      <c r="EW34" s="63"/>
      <c r="EX34" s="63"/>
      <c r="EY34" s="63"/>
      <c r="EZ34" s="63"/>
      <c r="FA34" s="63"/>
      <c r="FB34" s="63"/>
      <c r="FC34" s="63"/>
      <c r="FD34" s="63"/>
      <c r="FE34" s="63"/>
      <c r="FF34" s="63"/>
      <c r="FG34" s="63"/>
      <c r="FH34" s="63"/>
      <c r="FI34" s="63"/>
      <c r="FJ34" s="63"/>
      <c r="FK34" s="63"/>
      <c r="FL34" s="63"/>
      <c r="FM34" s="63"/>
      <c r="FN34" s="63"/>
      <c r="FO34" s="63"/>
      <c r="FP34" s="63"/>
      <c r="FQ34" s="63"/>
      <c r="FR34" s="63"/>
      <c r="FS34" s="63"/>
      <c r="FT34" s="63"/>
      <c r="FU34" s="63"/>
      <c r="FV34" s="63"/>
      <c r="FW34" s="63"/>
      <c r="FX34" s="63"/>
      <c r="FY34" s="63"/>
      <c r="FZ34" s="63"/>
      <c r="GA34" s="63"/>
      <c r="GB34" s="63"/>
      <c r="GC34" s="63"/>
      <c r="GD34" s="63"/>
      <c r="GE34" s="63"/>
      <c r="GF34" s="63"/>
      <c r="GG34" s="63"/>
      <c r="GH34" s="63"/>
      <c r="GI34" s="63"/>
      <c r="GJ34" s="63"/>
      <c r="GK34" s="63"/>
      <c r="GL34" s="63"/>
      <c r="GM34" s="63"/>
      <c r="GN34" s="63"/>
      <c r="GO34" s="63"/>
      <c r="GP34" s="63"/>
      <c r="GQ34" s="63"/>
    </row>
    <row r="35" spans="1:199" s="64" customFormat="1">
      <c r="A35" s="329">
        <v>40513</v>
      </c>
      <c r="B35" s="25">
        <v>9</v>
      </c>
      <c r="C35" s="27" t="s">
        <v>52</v>
      </c>
      <c r="D35" s="27" t="s">
        <v>85</v>
      </c>
      <c r="E35" s="61" t="s">
        <v>70</v>
      </c>
      <c r="F35" s="53">
        <v>1</v>
      </c>
      <c r="G35" s="57" t="s">
        <v>46</v>
      </c>
      <c r="H35" s="62">
        <v>303418598</v>
      </c>
      <c r="I35" s="32">
        <v>1927220.2</v>
      </c>
      <c r="J35" s="31"/>
      <c r="K35" s="32">
        <v>63857.528164347248</v>
      </c>
      <c r="L35" s="226"/>
      <c r="M35" s="68" t="s">
        <v>395</v>
      </c>
      <c r="N35" s="222">
        <v>40529</v>
      </c>
      <c r="O35" s="66"/>
      <c r="P35" s="77"/>
      <c r="Q35" s="77">
        <v>273652.5</v>
      </c>
      <c r="R35" s="77" t="s">
        <v>218</v>
      </c>
      <c r="S35" s="77"/>
      <c r="T35" s="77"/>
      <c r="U35" s="77"/>
      <c r="V35" s="226"/>
      <c r="W35" s="70"/>
      <c r="X35" s="226"/>
      <c r="Y35" s="279">
        <v>40532</v>
      </c>
      <c r="Z35" s="82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63"/>
      <c r="BU35" s="63"/>
      <c r="BV35" s="63"/>
      <c r="BW35" s="63"/>
      <c r="BX35" s="63"/>
      <c r="BY35" s="63"/>
      <c r="BZ35" s="63"/>
      <c r="CA35" s="63"/>
      <c r="CB35" s="63"/>
      <c r="CC35" s="63"/>
      <c r="CD35" s="63"/>
      <c r="CE35" s="63"/>
      <c r="CF35" s="63"/>
      <c r="CG35" s="63"/>
      <c r="CH35" s="63"/>
      <c r="CI35" s="63"/>
      <c r="CJ35" s="63"/>
      <c r="CK35" s="63"/>
      <c r="CL35" s="63"/>
      <c r="CM35" s="63"/>
      <c r="CN35" s="63"/>
      <c r="CO35" s="63"/>
      <c r="CP35" s="63"/>
      <c r="CQ35" s="63"/>
      <c r="CR35" s="63"/>
      <c r="CS35" s="63"/>
      <c r="CT35" s="63"/>
      <c r="CU35" s="63"/>
      <c r="CV35" s="63"/>
      <c r="CW35" s="63"/>
      <c r="CX35" s="63"/>
      <c r="CY35" s="63"/>
      <c r="CZ35" s="63"/>
      <c r="DA35" s="63"/>
      <c r="DB35" s="63"/>
      <c r="DC35" s="63"/>
      <c r="DD35" s="63"/>
      <c r="DE35" s="63"/>
      <c r="DF35" s="63"/>
      <c r="DG35" s="63"/>
      <c r="DH35" s="63"/>
      <c r="DI35" s="63"/>
      <c r="DJ35" s="63"/>
      <c r="DK35" s="63"/>
      <c r="DL35" s="63"/>
      <c r="DM35" s="63"/>
      <c r="DN35" s="63"/>
      <c r="DO35" s="63"/>
      <c r="DP35" s="63"/>
      <c r="DQ35" s="63"/>
      <c r="DR35" s="63"/>
      <c r="DS35" s="63"/>
      <c r="DT35" s="63"/>
      <c r="DU35" s="63"/>
      <c r="DV35" s="63"/>
      <c r="DW35" s="63"/>
      <c r="DX35" s="63"/>
      <c r="DY35" s="63"/>
      <c r="DZ35" s="63"/>
      <c r="EA35" s="63"/>
      <c r="EB35" s="63"/>
      <c r="EC35" s="63"/>
      <c r="ED35" s="63"/>
      <c r="EE35" s="63"/>
      <c r="EF35" s="63"/>
      <c r="EG35" s="63"/>
      <c r="EH35" s="63"/>
      <c r="EI35" s="63"/>
      <c r="EJ35" s="63"/>
      <c r="EK35" s="63"/>
      <c r="EL35" s="63"/>
      <c r="EM35" s="63"/>
      <c r="EN35" s="63"/>
      <c r="EO35" s="63"/>
      <c r="EP35" s="63"/>
      <c r="EQ35" s="63"/>
      <c r="ER35" s="63"/>
      <c r="ES35" s="63"/>
      <c r="ET35" s="63"/>
      <c r="EU35" s="63"/>
      <c r="EV35" s="63"/>
      <c r="EW35" s="63"/>
      <c r="EX35" s="63"/>
      <c r="EY35" s="63"/>
      <c r="EZ35" s="63"/>
      <c r="FA35" s="63"/>
      <c r="FB35" s="63"/>
      <c r="FC35" s="63"/>
      <c r="FD35" s="63"/>
      <c r="FE35" s="63"/>
      <c r="FF35" s="63"/>
      <c r="FG35" s="63"/>
      <c r="FH35" s="63"/>
      <c r="FI35" s="63"/>
      <c r="FJ35" s="63"/>
      <c r="FK35" s="63"/>
      <c r="FL35" s="63"/>
      <c r="FM35" s="63"/>
      <c r="FN35" s="63"/>
      <c r="FO35" s="63"/>
      <c r="FP35" s="63"/>
      <c r="FQ35" s="63"/>
      <c r="FR35" s="63"/>
      <c r="FS35" s="63"/>
      <c r="FT35" s="63"/>
      <c r="FU35" s="63"/>
      <c r="FV35" s="63"/>
      <c r="FW35" s="63"/>
      <c r="FX35" s="63"/>
      <c r="FY35" s="63"/>
      <c r="FZ35" s="63"/>
      <c r="GA35" s="63"/>
      <c r="GB35" s="63"/>
      <c r="GC35" s="63"/>
      <c r="GD35" s="63"/>
      <c r="GE35" s="63"/>
      <c r="GF35" s="63"/>
      <c r="GG35" s="63"/>
      <c r="GH35" s="63"/>
      <c r="GI35" s="63"/>
      <c r="GJ35" s="63"/>
      <c r="GK35" s="63"/>
      <c r="GL35" s="63"/>
      <c r="GM35" s="63"/>
      <c r="GN35" s="63"/>
      <c r="GO35" s="63"/>
      <c r="GP35" s="63"/>
      <c r="GQ35" s="63"/>
    </row>
    <row r="36" spans="1:199" s="35" customFormat="1" ht="15">
      <c r="A36" s="329">
        <v>40513</v>
      </c>
      <c r="B36" s="25">
        <v>1</v>
      </c>
      <c r="C36" s="27" t="s">
        <v>164</v>
      </c>
      <c r="D36" s="27" t="s">
        <v>233</v>
      </c>
      <c r="E36" s="27"/>
      <c r="F36" s="28">
        <v>1</v>
      </c>
      <c r="G36" s="327" t="s">
        <v>112</v>
      </c>
      <c r="H36" s="219">
        <v>303424023</v>
      </c>
      <c r="I36" s="30">
        <v>131957.29999999999</v>
      </c>
      <c r="J36" s="31"/>
      <c r="K36" s="32">
        <v>4372.3426110006621</v>
      </c>
      <c r="L36" s="222" t="s">
        <v>235</v>
      </c>
      <c r="M36" s="32" t="s">
        <v>236</v>
      </c>
      <c r="N36" s="32"/>
      <c r="O36" s="31"/>
      <c r="P36" s="66" t="s">
        <v>218</v>
      </c>
      <c r="Q36" s="223"/>
      <c r="R36" s="223"/>
      <c r="S36" s="70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34"/>
      <c r="CZ36" s="34"/>
      <c r="DA36" s="34"/>
      <c r="DB36" s="34"/>
      <c r="DC36" s="34"/>
      <c r="DD36" s="34"/>
      <c r="DE36" s="34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4"/>
      <c r="EI36" s="34"/>
      <c r="EJ36" s="34"/>
      <c r="EK36" s="34"/>
      <c r="EL36" s="34"/>
      <c r="EM36" s="34"/>
      <c r="EN36" s="34"/>
      <c r="EO36" s="34"/>
      <c r="EP36" s="34"/>
      <c r="EQ36" s="34"/>
      <c r="ER36" s="34"/>
      <c r="ES36" s="34"/>
      <c r="ET36" s="34"/>
      <c r="EU36" s="34"/>
      <c r="EV36" s="34"/>
      <c r="EW36" s="34"/>
      <c r="EX36" s="34"/>
      <c r="EY36" s="34"/>
      <c r="EZ36" s="34"/>
      <c r="FA36" s="34"/>
      <c r="FB36" s="34"/>
      <c r="FC36" s="34"/>
      <c r="FD36" s="34"/>
      <c r="FE36" s="34"/>
      <c r="FF36" s="34"/>
      <c r="FG36" s="34"/>
      <c r="FH36" s="34"/>
      <c r="FI36" s="34"/>
      <c r="FJ36" s="34"/>
      <c r="FK36" s="34"/>
      <c r="FL36" s="34"/>
      <c r="FM36" s="34"/>
      <c r="FN36" s="34"/>
      <c r="FO36" s="34"/>
      <c r="FP36" s="34"/>
      <c r="FQ36" s="34"/>
      <c r="FR36" s="34"/>
      <c r="FS36" s="34"/>
      <c r="FT36" s="34"/>
      <c r="FU36" s="34"/>
      <c r="FV36" s="34"/>
      <c r="FW36" s="34"/>
      <c r="FX36" s="34"/>
      <c r="FY36" s="34"/>
      <c r="FZ36" s="34"/>
      <c r="GA36" s="34"/>
      <c r="GB36" s="34"/>
      <c r="GC36" s="34"/>
      <c r="GD36" s="34"/>
      <c r="GE36" s="34"/>
      <c r="GF36" s="34"/>
      <c r="GG36" s="34"/>
      <c r="GH36" s="34"/>
      <c r="GI36" s="34"/>
      <c r="GJ36" s="34"/>
    </row>
    <row r="37" spans="1:199" s="35" customFormat="1" ht="15">
      <c r="A37" s="329">
        <v>40513</v>
      </c>
      <c r="B37" s="25">
        <v>1</v>
      </c>
      <c r="C37" s="27" t="s">
        <v>148</v>
      </c>
      <c r="D37" s="27" t="s">
        <v>237</v>
      </c>
      <c r="E37" s="27"/>
      <c r="F37" s="28">
        <v>1</v>
      </c>
      <c r="G37" s="327" t="s">
        <v>536</v>
      </c>
      <c r="H37" s="219">
        <v>303423998</v>
      </c>
      <c r="I37" s="30"/>
      <c r="J37" s="31">
        <v>16508.47</v>
      </c>
      <c r="K37" s="233">
        <v>16508.47</v>
      </c>
      <c r="L37" s="222" t="s">
        <v>239</v>
      </c>
      <c r="M37" s="32" t="s">
        <v>240</v>
      </c>
      <c r="N37" s="32"/>
      <c r="O37" s="31"/>
      <c r="P37" s="66"/>
      <c r="Q37" s="223"/>
      <c r="R37" s="234" t="s">
        <v>241</v>
      </c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34"/>
      <c r="CZ37" s="34"/>
      <c r="DA37" s="34"/>
      <c r="DB37" s="34"/>
      <c r="DC37" s="34"/>
      <c r="DD37" s="34"/>
      <c r="DE37" s="34"/>
      <c r="DF37" s="34"/>
      <c r="DG37" s="34"/>
      <c r="DH37" s="34"/>
      <c r="DI37" s="34"/>
      <c r="DJ37" s="34"/>
      <c r="DK37" s="34"/>
      <c r="DL37" s="34"/>
      <c r="DM37" s="34"/>
      <c r="DN37" s="34"/>
      <c r="DO37" s="34"/>
      <c r="DP37" s="34"/>
      <c r="DQ37" s="34"/>
      <c r="DR37" s="34"/>
      <c r="DS37" s="34"/>
      <c r="DT37" s="34"/>
      <c r="DU37" s="34"/>
      <c r="DV37" s="34"/>
      <c r="DW37" s="34"/>
      <c r="DX37" s="34"/>
      <c r="DY37" s="34"/>
      <c r="DZ37" s="34"/>
      <c r="EA37" s="34"/>
      <c r="EB37" s="34"/>
      <c r="EC37" s="34"/>
      <c r="ED37" s="34"/>
      <c r="EE37" s="34"/>
      <c r="EF37" s="34"/>
      <c r="EG37" s="34"/>
      <c r="EH37" s="34"/>
      <c r="EI37" s="34"/>
      <c r="EJ37" s="34"/>
      <c r="EK37" s="34"/>
      <c r="EL37" s="34"/>
      <c r="EM37" s="34"/>
      <c r="EN37" s="34"/>
      <c r="EO37" s="34"/>
      <c r="EP37" s="34"/>
      <c r="EQ37" s="34"/>
      <c r="ER37" s="34"/>
      <c r="ES37" s="34"/>
      <c r="ET37" s="34"/>
      <c r="EU37" s="34"/>
      <c r="EV37" s="34"/>
      <c r="EW37" s="34"/>
      <c r="EX37" s="34"/>
      <c r="EY37" s="34"/>
      <c r="EZ37" s="34"/>
      <c r="FA37" s="34"/>
      <c r="FB37" s="34"/>
      <c r="FC37" s="34"/>
      <c r="FD37" s="34"/>
      <c r="FE37" s="34"/>
      <c r="FF37" s="34"/>
      <c r="FG37" s="34"/>
      <c r="FH37" s="34"/>
      <c r="FI37" s="34"/>
      <c r="FJ37" s="34"/>
      <c r="FK37" s="34"/>
      <c r="FL37" s="34"/>
      <c r="FM37" s="34"/>
      <c r="FN37" s="34"/>
      <c r="FO37" s="34"/>
      <c r="FP37" s="34"/>
      <c r="FQ37" s="34"/>
      <c r="FR37" s="34"/>
      <c r="FS37" s="34"/>
      <c r="FT37" s="34"/>
      <c r="FU37" s="34"/>
      <c r="FV37" s="34"/>
      <c r="FW37" s="34"/>
      <c r="FX37" s="34"/>
      <c r="FY37" s="34"/>
      <c r="FZ37" s="34"/>
      <c r="GA37" s="34"/>
      <c r="GB37" s="34"/>
      <c r="GC37" s="34"/>
      <c r="GD37" s="34"/>
      <c r="GE37" s="34"/>
      <c r="GF37" s="34"/>
      <c r="GG37" s="34"/>
      <c r="GH37" s="34"/>
      <c r="GI37" s="34"/>
      <c r="GJ37" s="34"/>
    </row>
    <row r="38" spans="1:199" s="35" customFormat="1" ht="15">
      <c r="A38" s="329">
        <v>40513</v>
      </c>
      <c r="B38" s="25">
        <v>2</v>
      </c>
      <c r="C38" s="27" t="s">
        <v>148</v>
      </c>
      <c r="D38" s="27" t="s">
        <v>242</v>
      </c>
      <c r="E38" s="27"/>
      <c r="F38" s="28">
        <v>1</v>
      </c>
      <c r="G38" s="327" t="s">
        <v>536</v>
      </c>
      <c r="H38" s="224">
        <v>303424007</v>
      </c>
      <c r="I38" s="30"/>
      <c r="J38" s="31">
        <v>17264.84</v>
      </c>
      <c r="K38" s="31">
        <f>+J38</f>
        <v>17264.84</v>
      </c>
      <c r="L38" s="222" t="s">
        <v>244</v>
      </c>
      <c r="M38" s="32" t="s">
        <v>245</v>
      </c>
      <c r="N38" s="32"/>
      <c r="O38" s="225"/>
      <c r="P38" s="66"/>
      <c r="Q38" s="223"/>
      <c r="R38" s="234" t="s">
        <v>241</v>
      </c>
      <c r="S38" s="235">
        <v>40596</v>
      </c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34"/>
      <c r="CZ38" s="34"/>
      <c r="DA38" s="34"/>
      <c r="DB38" s="34"/>
      <c r="DC38" s="34"/>
      <c r="DD38" s="34"/>
      <c r="DE38" s="34"/>
      <c r="DF38" s="34"/>
      <c r="DG38" s="34"/>
      <c r="DH38" s="34"/>
      <c r="DI38" s="34"/>
      <c r="DJ38" s="34"/>
      <c r="DK38" s="34"/>
      <c r="DL38" s="34"/>
      <c r="DM38" s="34"/>
      <c r="DN38" s="34"/>
      <c r="DO38" s="34"/>
      <c r="DP38" s="34"/>
      <c r="DQ38" s="34"/>
      <c r="DR38" s="34"/>
      <c r="DS38" s="34"/>
      <c r="DT38" s="34"/>
      <c r="DU38" s="34"/>
      <c r="DV38" s="34"/>
      <c r="DW38" s="34"/>
      <c r="DX38" s="34"/>
      <c r="DY38" s="34"/>
      <c r="DZ38" s="34"/>
      <c r="EA38" s="34"/>
      <c r="EB38" s="34"/>
      <c r="EC38" s="34"/>
      <c r="ED38" s="34"/>
      <c r="EE38" s="34"/>
      <c r="EF38" s="34"/>
      <c r="EG38" s="34"/>
      <c r="EH38" s="34"/>
      <c r="EI38" s="34"/>
      <c r="EJ38" s="34"/>
      <c r="EK38" s="34"/>
      <c r="EL38" s="34"/>
      <c r="EM38" s="34"/>
      <c r="EN38" s="34"/>
      <c r="EO38" s="34"/>
      <c r="EP38" s="34"/>
      <c r="EQ38" s="34"/>
      <c r="ER38" s="34"/>
      <c r="ES38" s="34"/>
      <c r="ET38" s="34"/>
      <c r="EU38" s="34"/>
      <c r="EV38" s="34"/>
      <c r="EW38" s="34"/>
      <c r="EX38" s="34"/>
      <c r="EY38" s="34"/>
      <c r="EZ38" s="34"/>
      <c r="FA38" s="34"/>
      <c r="FB38" s="34"/>
      <c r="FC38" s="34"/>
      <c r="FD38" s="34"/>
      <c r="FE38" s="34"/>
      <c r="FF38" s="34"/>
      <c r="FG38" s="34"/>
      <c r="FH38" s="34"/>
      <c r="FI38" s="34"/>
      <c r="FJ38" s="34"/>
      <c r="FK38" s="34"/>
      <c r="FL38" s="34"/>
      <c r="FM38" s="34"/>
      <c r="FN38" s="34"/>
      <c r="FO38" s="34"/>
      <c r="FP38" s="34"/>
      <c r="FQ38" s="34"/>
      <c r="FR38" s="34"/>
      <c r="FS38" s="34"/>
      <c r="FT38" s="34"/>
      <c r="FU38" s="34"/>
      <c r="FV38" s="34"/>
      <c r="FW38" s="34"/>
      <c r="FX38" s="34"/>
      <c r="FY38" s="34"/>
      <c r="FZ38" s="34"/>
      <c r="GA38" s="34"/>
      <c r="GB38" s="34"/>
      <c r="GC38" s="34"/>
      <c r="GD38" s="34"/>
      <c r="GE38" s="34"/>
      <c r="GF38" s="34"/>
      <c r="GG38" s="34"/>
      <c r="GH38" s="34"/>
      <c r="GI38" s="34"/>
      <c r="GJ38" s="34"/>
    </row>
    <row r="39" spans="1:199" s="35" customFormat="1" ht="25.5">
      <c r="A39" s="329">
        <v>40544</v>
      </c>
      <c r="B39" s="25">
        <v>1</v>
      </c>
      <c r="C39" s="27" t="s">
        <v>28</v>
      </c>
      <c r="D39" s="27" t="s">
        <v>28</v>
      </c>
      <c r="E39" s="27" t="s">
        <v>98</v>
      </c>
      <c r="F39" s="28">
        <v>1</v>
      </c>
      <c r="G39" s="26" t="s">
        <v>27</v>
      </c>
      <c r="H39" s="29">
        <v>303460928</v>
      </c>
      <c r="I39" s="30">
        <v>128000</v>
      </c>
      <c r="J39" s="31"/>
      <c r="K39" s="32">
        <v>4260.276252288234</v>
      </c>
      <c r="L39" s="222">
        <v>40563</v>
      </c>
      <c r="M39" s="73"/>
      <c r="N39" s="32"/>
      <c r="O39" s="225"/>
      <c r="P39" s="66" t="s">
        <v>218</v>
      </c>
      <c r="Q39" s="72">
        <v>13682</v>
      </c>
      <c r="R39" s="72"/>
      <c r="S39" s="32"/>
      <c r="T39" s="227"/>
      <c r="U39" s="266"/>
      <c r="V39" s="223">
        <v>40588</v>
      </c>
      <c r="W39" s="223">
        <v>40568</v>
      </c>
      <c r="X39" s="235">
        <v>40588</v>
      </c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34"/>
      <c r="CR39" s="34"/>
      <c r="CS39" s="34"/>
      <c r="CT39" s="34"/>
      <c r="CU39" s="34"/>
      <c r="CV39" s="34"/>
      <c r="CW39" s="34"/>
      <c r="CX39" s="34"/>
      <c r="CY39" s="34"/>
      <c r="CZ39" s="34"/>
      <c r="DA39" s="34"/>
      <c r="DB39" s="34"/>
      <c r="DC39" s="34"/>
      <c r="DD39" s="34"/>
      <c r="DE39" s="34"/>
      <c r="DF39" s="34"/>
      <c r="DG39" s="34"/>
      <c r="DH39" s="34"/>
      <c r="DI39" s="34"/>
      <c r="DJ39" s="34"/>
      <c r="DK39" s="34"/>
      <c r="DL39" s="34"/>
      <c r="DM39" s="34"/>
      <c r="DN39" s="34"/>
      <c r="DO39" s="34"/>
      <c r="DP39" s="34"/>
      <c r="DQ39" s="34"/>
      <c r="DR39" s="34"/>
      <c r="DS39" s="34"/>
      <c r="DT39" s="34"/>
      <c r="DU39" s="34"/>
      <c r="DV39" s="34"/>
      <c r="DW39" s="34"/>
      <c r="DX39" s="34"/>
      <c r="DY39" s="34"/>
      <c r="DZ39" s="34"/>
      <c r="EA39" s="34"/>
      <c r="EB39" s="34"/>
      <c r="EC39" s="34"/>
      <c r="ED39" s="34"/>
      <c r="EE39" s="34"/>
      <c r="EF39" s="34"/>
      <c r="EG39" s="34"/>
      <c r="EH39" s="34"/>
      <c r="EI39" s="34"/>
      <c r="EJ39" s="34"/>
      <c r="EK39" s="34"/>
      <c r="EL39" s="34"/>
      <c r="EM39" s="34"/>
      <c r="EN39" s="34"/>
      <c r="EO39" s="34"/>
      <c r="EP39" s="34"/>
      <c r="EQ39" s="34"/>
      <c r="ER39" s="34"/>
      <c r="ES39" s="34"/>
      <c r="ET39" s="34"/>
      <c r="EU39" s="34"/>
      <c r="EV39" s="34"/>
      <c r="EW39" s="34"/>
      <c r="EX39" s="34"/>
      <c r="EY39" s="34"/>
      <c r="EZ39" s="34"/>
      <c r="FA39" s="34"/>
      <c r="FB39" s="34"/>
      <c r="FC39" s="34"/>
      <c r="FD39" s="34"/>
      <c r="FE39" s="34"/>
      <c r="FF39" s="34"/>
      <c r="FG39" s="34"/>
      <c r="FH39" s="34"/>
      <c r="FI39" s="34"/>
      <c r="FJ39" s="34"/>
      <c r="FK39" s="34"/>
      <c r="FL39" s="34"/>
      <c r="FM39" s="34"/>
      <c r="FN39" s="34"/>
      <c r="FO39" s="34"/>
      <c r="FP39" s="34"/>
      <c r="FQ39" s="34"/>
      <c r="FR39" s="34"/>
      <c r="FS39" s="34"/>
      <c r="FT39" s="34"/>
      <c r="FU39" s="34"/>
      <c r="FV39" s="34"/>
      <c r="FW39" s="34"/>
      <c r="FX39" s="34"/>
      <c r="FY39" s="34"/>
      <c r="FZ39" s="34"/>
      <c r="GA39" s="34"/>
      <c r="GB39" s="34"/>
      <c r="GC39" s="34"/>
      <c r="GD39" s="34"/>
      <c r="GE39" s="34"/>
      <c r="GF39" s="34"/>
      <c r="GG39" s="34"/>
      <c r="GH39" s="34"/>
      <c r="GI39" s="34"/>
      <c r="GJ39" s="34"/>
      <c r="GK39" s="34"/>
      <c r="GL39" s="34"/>
      <c r="GM39" s="34"/>
      <c r="GN39" s="34"/>
      <c r="GO39" s="34"/>
    </row>
    <row r="40" spans="1:199" s="35" customFormat="1">
      <c r="A40" s="329">
        <v>40544</v>
      </c>
      <c r="B40" s="25">
        <v>2</v>
      </c>
      <c r="C40" s="27" t="s">
        <v>99</v>
      </c>
      <c r="D40" s="27" t="s">
        <v>99</v>
      </c>
      <c r="E40" s="27" t="s">
        <v>100</v>
      </c>
      <c r="F40" s="28">
        <v>1</v>
      </c>
      <c r="G40" s="26" t="s">
        <v>27</v>
      </c>
      <c r="H40" s="29">
        <v>303433506</v>
      </c>
      <c r="I40" s="30">
        <v>101308</v>
      </c>
      <c r="J40" s="31"/>
      <c r="K40" s="32">
        <v>3371.8755200532532</v>
      </c>
      <c r="L40" s="222">
        <v>40539</v>
      </c>
      <c r="M40" s="73"/>
      <c r="N40" s="32"/>
      <c r="O40" s="225">
        <v>37520</v>
      </c>
      <c r="P40" s="66" t="s">
        <v>218</v>
      </c>
      <c r="Q40" s="72">
        <v>37520</v>
      </c>
      <c r="R40" s="72"/>
      <c r="S40" s="32"/>
      <c r="T40" s="227"/>
      <c r="U40" s="266"/>
      <c r="V40" s="223">
        <v>40581</v>
      </c>
      <c r="W40" s="223">
        <v>40548</v>
      </c>
      <c r="X40" s="235">
        <v>40581</v>
      </c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  <c r="DI40" s="34"/>
      <c r="DJ40" s="34"/>
      <c r="DK40" s="34"/>
      <c r="DL40" s="34"/>
      <c r="DM40" s="34"/>
      <c r="DN40" s="34"/>
      <c r="DO40" s="34"/>
      <c r="DP40" s="34"/>
      <c r="DQ40" s="34"/>
      <c r="DR40" s="34"/>
      <c r="DS40" s="34"/>
      <c r="DT40" s="34"/>
      <c r="DU40" s="34"/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  <c r="EQ40" s="34"/>
      <c r="ER40" s="34"/>
      <c r="ES40" s="34"/>
      <c r="ET40" s="34"/>
      <c r="EU40" s="34"/>
      <c r="EV40" s="34"/>
      <c r="EW40" s="34"/>
      <c r="EX40" s="34"/>
      <c r="EY40" s="34"/>
      <c r="EZ40" s="34"/>
      <c r="FA40" s="34"/>
      <c r="FB40" s="34"/>
      <c r="FC40" s="34"/>
      <c r="FD40" s="34"/>
      <c r="FE40" s="34"/>
      <c r="FF40" s="34"/>
      <c r="FG40" s="34"/>
      <c r="FH40" s="34"/>
      <c r="FI40" s="34"/>
      <c r="FJ40" s="34"/>
      <c r="FK40" s="34"/>
      <c r="FL40" s="34"/>
      <c r="FM40" s="34"/>
      <c r="FN40" s="34"/>
      <c r="FO40" s="34"/>
      <c r="FP40" s="34"/>
      <c r="FQ40" s="34"/>
      <c r="FR40" s="34"/>
      <c r="FS40" s="34"/>
      <c r="FT40" s="34"/>
      <c r="FU40" s="34"/>
      <c r="FV40" s="34"/>
      <c r="FW40" s="34"/>
      <c r="FX40" s="34"/>
      <c r="FY40" s="34"/>
      <c r="FZ40" s="34"/>
      <c r="GA40" s="34"/>
      <c r="GB40" s="34"/>
      <c r="GC40" s="34"/>
      <c r="GD40" s="34"/>
      <c r="GE40" s="34"/>
      <c r="GF40" s="34"/>
      <c r="GG40" s="34"/>
      <c r="GH40" s="34"/>
      <c r="GI40" s="34"/>
      <c r="GJ40" s="34"/>
      <c r="GK40" s="34"/>
      <c r="GL40" s="34"/>
      <c r="GM40" s="34"/>
      <c r="GN40" s="34"/>
      <c r="GO40" s="34"/>
    </row>
    <row r="41" spans="1:199" s="89" customFormat="1" ht="25.5" customHeight="1">
      <c r="A41" s="329">
        <v>40544</v>
      </c>
      <c r="B41" s="25">
        <v>3</v>
      </c>
      <c r="C41" s="52" t="s">
        <v>91</v>
      </c>
      <c r="D41" s="52" t="s">
        <v>92</v>
      </c>
      <c r="E41" s="27" t="s">
        <v>93</v>
      </c>
      <c r="F41" s="53">
        <v>1</v>
      </c>
      <c r="G41" s="57" t="s">
        <v>21</v>
      </c>
      <c r="H41" s="192">
        <v>303467303</v>
      </c>
      <c r="I41" s="121">
        <v>1193850.8</v>
      </c>
      <c r="J41" s="55"/>
      <c r="K41" s="32">
        <v>39735.423531369612</v>
      </c>
      <c r="L41" s="222">
        <v>40564</v>
      </c>
      <c r="M41" s="293" t="s">
        <v>396</v>
      </c>
      <c r="N41" s="32"/>
      <c r="O41" s="295"/>
      <c r="P41" s="32" t="s">
        <v>218</v>
      </c>
      <c r="Q41" s="32">
        <v>26358.81</v>
      </c>
      <c r="R41" s="32"/>
      <c r="S41" s="32"/>
      <c r="T41" s="227"/>
      <c r="U41" s="266"/>
      <c r="V41" s="227">
        <v>40627</v>
      </c>
      <c r="W41" s="296">
        <v>40571</v>
      </c>
      <c r="X41" s="292">
        <v>40627</v>
      </c>
      <c r="Y41" s="162"/>
      <c r="Z41" s="162"/>
      <c r="AA41" s="162"/>
      <c r="AB41" s="162"/>
      <c r="AC41" s="162"/>
    </row>
    <row r="42" spans="1:199" s="35" customFormat="1" ht="25.5">
      <c r="A42" s="329">
        <v>40544</v>
      </c>
      <c r="B42" s="25">
        <v>5</v>
      </c>
      <c r="C42" s="27" t="s">
        <v>118</v>
      </c>
      <c r="D42" s="27" t="s">
        <v>118</v>
      </c>
      <c r="E42" s="27" t="s">
        <v>23</v>
      </c>
      <c r="F42" s="28">
        <v>1</v>
      </c>
      <c r="G42" s="26" t="s">
        <v>41</v>
      </c>
      <c r="H42" s="29">
        <v>303433593</v>
      </c>
      <c r="I42" s="30">
        <v>1401869</v>
      </c>
      <c r="J42" s="31"/>
      <c r="K42" s="32">
        <v>46658.978199367615</v>
      </c>
      <c r="L42" s="222">
        <v>40547</v>
      </c>
      <c r="M42" s="297" t="s">
        <v>397</v>
      </c>
      <c r="N42" s="32"/>
      <c r="O42" s="77">
        <v>87960</v>
      </c>
      <c r="P42" s="66" t="s">
        <v>218</v>
      </c>
      <c r="Q42" s="32">
        <v>10000</v>
      </c>
      <c r="R42" s="32">
        <v>41994.8</v>
      </c>
      <c r="S42" s="32"/>
      <c r="T42" s="227"/>
      <c r="U42" s="266"/>
      <c r="V42" s="234">
        <v>40588</v>
      </c>
      <c r="W42" s="234">
        <v>40548</v>
      </c>
      <c r="X42" s="298">
        <v>40588</v>
      </c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  <c r="DB42" s="34"/>
      <c r="DC42" s="34"/>
      <c r="DD42" s="34"/>
      <c r="DE42" s="34"/>
      <c r="DF42" s="34"/>
      <c r="DG42" s="34"/>
      <c r="DH42" s="34"/>
      <c r="DI42" s="34"/>
      <c r="DJ42" s="34"/>
      <c r="DK42" s="34"/>
      <c r="DL42" s="34"/>
      <c r="DM42" s="34"/>
      <c r="DN42" s="34"/>
      <c r="DO42" s="34"/>
      <c r="DP42" s="34"/>
      <c r="DQ42" s="34"/>
      <c r="DR42" s="34"/>
      <c r="DS42" s="34"/>
      <c r="DT42" s="34"/>
      <c r="DU42" s="34"/>
      <c r="DV42" s="34"/>
      <c r="DW42" s="34"/>
      <c r="DX42" s="34"/>
      <c r="DY42" s="34"/>
      <c r="DZ42" s="34"/>
      <c r="EA42" s="34"/>
      <c r="EB42" s="34"/>
      <c r="EC42" s="34"/>
      <c r="ED42" s="34"/>
      <c r="EE42" s="34"/>
      <c r="EF42" s="34"/>
      <c r="EG42" s="34"/>
      <c r="EH42" s="34"/>
      <c r="EI42" s="34"/>
      <c r="EJ42" s="34"/>
      <c r="EK42" s="34"/>
      <c r="EL42" s="34"/>
      <c r="EM42" s="34"/>
      <c r="EN42" s="34"/>
      <c r="EO42" s="34"/>
      <c r="EP42" s="34"/>
      <c r="EQ42" s="34"/>
      <c r="ER42" s="34"/>
      <c r="ES42" s="34"/>
      <c r="ET42" s="34"/>
      <c r="EU42" s="34"/>
      <c r="EV42" s="34"/>
      <c r="EW42" s="34"/>
      <c r="EX42" s="34"/>
      <c r="EY42" s="34"/>
      <c r="EZ42" s="34"/>
      <c r="FA42" s="34"/>
      <c r="FB42" s="34"/>
      <c r="FC42" s="34"/>
      <c r="FD42" s="34"/>
      <c r="FE42" s="34"/>
      <c r="FF42" s="34"/>
      <c r="FG42" s="34"/>
      <c r="FH42" s="34"/>
      <c r="FI42" s="34"/>
      <c r="FJ42" s="34"/>
      <c r="FK42" s="34"/>
      <c r="FL42" s="34"/>
      <c r="FM42" s="34"/>
      <c r="FN42" s="34"/>
      <c r="FO42" s="34"/>
      <c r="FP42" s="34"/>
      <c r="FQ42" s="34"/>
      <c r="FR42" s="34"/>
      <c r="FS42" s="34"/>
      <c r="FT42" s="34"/>
      <c r="FU42" s="34"/>
      <c r="FV42" s="34"/>
      <c r="FW42" s="34"/>
      <c r="FX42" s="34"/>
      <c r="FY42" s="34"/>
      <c r="FZ42" s="34"/>
      <c r="GA42" s="34"/>
      <c r="GB42" s="34"/>
      <c r="GC42" s="34"/>
      <c r="GD42" s="34"/>
      <c r="GE42" s="34"/>
      <c r="GF42" s="34"/>
      <c r="GG42" s="34"/>
      <c r="GH42" s="34"/>
      <c r="GI42" s="34"/>
      <c r="GJ42" s="34"/>
      <c r="GK42" s="34"/>
      <c r="GL42" s="34"/>
      <c r="GM42" s="34"/>
      <c r="GN42" s="34"/>
      <c r="GO42" s="34"/>
    </row>
    <row r="43" spans="1:199" s="33" customFormat="1" ht="25.5">
      <c r="A43" s="329">
        <v>40544</v>
      </c>
      <c r="B43" s="25">
        <v>6</v>
      </c>
      <c r="C43" s="52" t="s">
        <v>101</v>
      </c>
      <c r="D43" s="52" t="s">
        <v>101</v>
      </c>
      <c r="E43" s="27" t="s">
        <v>102</v>
      </c>
      <c r="F43" s="53">
        <v>1</v>
      </c>
      <c r="G43" s="57" t="s">
        <v>27</v>
      </c>
      <c r="H43" s="53">
        <v>303446386</v>
      </c>
      <c r="I43" s="32">
        <v>56017</v>
      </c>
      <c r="J43" s="55"/>
      <c r="K43" s="32">
        <v>1864.4366783158594</v>
      </c>
      <c r="L43" s="222">
        <v>40539</v>
      </c>
      <c r="M43" s="293"/>
      <c r="N43" s="32"/>
      <c r="O43" s="299"/>
      <c r="P43" s="32"/>
      <c r="Q43" s="32">
        <v>11749</v>
      </c>
      <c r="R43" s="32"/>
      <c r="S43" s="32"/>
      <c r="T43" s="227"/>
      <c r="U43" s="266"/>
      <c r="V43" s="227">
        <v>40575</v>
      </c>
      <c r="W43" s="296">
        <v>40556</v>
      </c>
      <c r="X43" s="292">
        <v>40575</v>
      </c>
    </row>
    <row r="44" spans="1:199" ht="13.5" customHeight="1">
      <c r="A44" s="329">
        <v>40544</v>
      </c>
      <c r="B44" s="25">
        <v>7</v>
      </c>
      <c r="C44" s="52" t="s">
        <v>119</v>
      </c>
      <c r="D44" s="52" t="s">
        <v>119</v>
      </c>
      <c r="E44" s="27" t="s">
        <v>120</v>
      </c>
      <c r="F44" s="53">
        <v>1</v>
      </c>
      <c r="G44" s="57" t="s">
        <v>41</v>
      </c>
      <c r="H44" s="53">
        <v>303469519</v>
      </c>
      <c r="I44" s="32">
        <v>4960000</v>
      </c>
      <c r="J44" s="55"/>
      <c r="K44" s="32">
        <v>165085.70477616906</v>
      </c>
      <c r="L44" s="222">
        <v>40592</v>
      </c>
      <c r="M44" s="293" t="s">
        <v>398</v>
      </c>
      <c r="N44" s="72"/>
      <c r="O44" s="140">
        <v>204000</v>
      </c>
      <c r="P44" s="32" t="s">
        <v>218</v>
      </c>
      <c r="Q44" s="32">
        <v>15000</v>
      </c>
      <c r="R44" s="32">
        <v>104000</v>
      </c>
      <c r="S44" s="32"/>
      <c r="T44" s="273"/>
      <c r="U44" s="266"/>
      <c r="V44" s="273">
        <v>40727</v>
      </c>
      <c r="W44" s="296">
        <v>40571</v>
      </c>
      <c r="X44" s="292">
        <v>40609</v>
      </c>
      <c r="Y44" s="63"/>
      <c r="Z44" s="63"/>
      <c r="AA44" s="63"/>
      <c r="AB44" s="63"/>
      <c r="AC44" s="63"/>
    </row>
    <row r="45" spans="1:199" ht="13.5" customHeight="1">
      <c r="A45" s="329">
        <v>40544</v>
      </c>
      <c r="B45" s="25">
        <v>8</v>
      </c>
      <c r="C45" s="52" t="s">
        <v>103</v>
      </c>
      <c r="D45" s="52" t="s">
        <v>103</v>
      </c>
      <c r="E45" s="27" t="s">
        <v>104</v>
      </c>
      <c r="F45" s="53">
        <v>1</v>
      </c>
      <c r="G45" s="57" t="s">
        <v>27</v>
      </c>
      <c r="H45" s="53">
        <v>303433443</v>
      </c>
      <c r="I45" s="32">
        <v>6509481.7999999998</v>
      </c>
      <c r="J45" s="55"/>
      <c r="K45" s="32">
        <v>216657.74005658177</v>
      </c>
      <c r="L45" s="222">
        <v>40536</v>
      </c>
      <c r="M45" s="293" t="s">
        <v>399</v>
      </c>
      <c r="N45" s="72"/>
      <c r="O45" s="140">
        <v>430790</v>
      </c>
      <c r="P45" s="32" t="s">
        <v>218</v>
      </c>
      <c r="Q45" s="32">
        <v>50000</v>
      </c>
      <c r="R45" s="32">
        <v>120000</v>
      </c>
      <c r="S45" s="32">
        <v>995325</v>
      </c>
      <c r="T45" s="273"/>
      <c r="U45" s="266"/>
      <c r="V45" s="273">
        <v>40610</v>
      </c>
      <c r="W45" s="296">
        <v>40548</v>
      </c>
      <c r="X45" s="292">
        <v>40610</v>
      </c>
      <c r="Y45" s="63"/>
      <c r="Z45" s="63"/>
      <c r="AA45" s="63"/>
      <c r="AB45" s="63"/>
      <c r="AC45" s="63"/>
    </row>
    <row r="46" spans="1:199" ht="13.5" customHeight="1">
      <c r="A46" s="329">
        <v>40544</v>
      </c>
      <c r="B46" s="25">
        <v>9</v>
      </c>
      <c r="C46" s="52" t="s">
        <v>22</v>
      </c>
      <c r="D46" s="52" t="s">
        <v>22</v>
      </c>
      <c r="E46" s="27" t="s">
        <v>19</v>
      </c>
      <c r="F46" s="53">
        <v>2</v>
      </c>
      <c r="G46" s="57" t="s">
        <v>21</v>
      </c>
      <c r="H46" s="53">
        <v>303450146</v>
      </c>
      <c r="I46" s="32">
        <v>308411.21000000002</v>
      </c>
      <c r="J46" s="55"/>
      <c r="K46" s="32">
        <v>10264.976202363123</v>
      </c>
      <c r="L46" s="222">
        <v>40534</v>
      </c>
      <c r="M46" s="293" t="s">
        <v>400</v>
      </c>
      <c r="N46" s="72"/>
      <c r="O46" s="140"/>
      <c r="P46" s="32"/>
      <c r="Q46" s="32">
        <v>16774.95</v>
      </c>
      <c r="R46" s="32"/>
      <c r="S46" s="32"/>
      <c r="T46" s="273"/>
      <c r="U46" s="266"/>
      <c r="V46" s="273">
        <v>40568</v>
      </c>
      <c r="W46" s="296">
        <v>40554</v>
      </c>
      <c r="X46" s="300">
        <v>40569</v>
      </c>
      <c r="Y46" s="63"/>
      <c r="Z46" s="63"/>
      <c r="AA46" s="63"/>
      <c r="AB46" s="63"/>
      <c r="AC46" s="63"/>
    </row>
    <row r="47" spans="1:199" ht="13.5" customHeight="1">
      <c r="A47" s="329">
        <v>40544</v>
      </c>
      <c r="B47" s="25">
        <v>10</v>
      </c>
      <c r="C47" s="52" t="s">
        <v>105</v>
      </c>
      <c r="D47" s="52" t="s">
        <v>105</v>
      </c>
      <c r="E47" s="27" t="s">
        <v>106</v>
      </c>
      <c r="F47" s="53">
        <v>1</v>
      </c>
      <c r="G47" s="57" t="s">
        <v>27</v>
      </c>
      <c r="H47" s="53">
        <v>303448357</v>
      </c>
      <c r="I47" s="32">
        <v>3000000</v>
      </c>
      <c r="J47" s="55"/>
      <c r="K47" s="32">
        <v>99850.224663005487</v>
      </c>
      <c r="L47" s="222">
        <v>40557</v>
      </c>
      <c r="M47" s="293" t="s">
        <v>401</v>
      </c>
      <c r="N47" s="32"/>
      <c r="O47" s="295">
        <v>224712</v>
      </c>
      <c r="P47" s="32" t="s">
        <v>218</v>
      </c>
      <c r="Q47" s="32">
        <f>15000+23309.1</f>
        <v>38309.1</v>
      </c>
      <c r="R47" s="32">
        <v>78000</v>
      </c>
      <c r="S47" s="32"/>
      <c r="T47" s="227"/>
      <c r="U47" s="266"/>
      <c r="V47" s="227">
        <v>40616</v>
      </c>
      <c r="W47" s="296">
        <v>40557</v>
      </c>
      <c r="X47" s="292">
        <v>40616</v>
      </c>
      <c r="Y47" s="63"/>
      <c r="Z47" s="63"/>
      <c r="AA47" s="63"/>
      <c r="AB47" s="63"/>
      <c r="AC47" s="63"/>
    </row>
    <row r="48" spans="1:199" s="89" customFormat="1" ht="25.5" customHeight="1">
      <c r="A48" s="329">
        <v>40544</v>
      </c>
      <c r="B48" s="25">
        <v>11</v>
      </c>
      <c r="C48" s="52" t="s">
        <v>94</v>
      </c>
      <c r="D48" s="52" t="s">
        <v>94</v>
      </c>
      <c r="E48" s="27" t="s">
        <v>95</v>
      </c>
      <c r="F48" s="53">
        <v>1</v>
      </c>
      <c r="G48" s="57" t="s">
        <v>21</v>
      </c>
      <c r="H48" s="53">
        <v>303470072</v>
      </c>
      <c r="I48" s="32">
        <v>4591739.04</v>
      </c>
      <c r="J48" s="55"/>
      <c r="K48" s="32">
        <v>152828.72491263103</v>
      </c>
      <c r="L48" s="222">
        <v>40606</v>
      </c>
      <c r="M48" s="293" t="s">
        <v>402</v>
      </c>
      <c r="N48" s="32"/>
      <c r="O48" s="295">
        <v>628080</v>
      </c>
      <c r="P48" s="32" t="s">
        <v>218</v>
      </c>
      <c r="Q48" s="32">
        <v>180000</v>
      </c>
      <c r="R48" s="32">
        <v>153000</v>
      </c>
      <c r="S48" s="32"/>
      <c r="T48" s="301"/>
      <c r="U48" s="266"/>
      <c r="V48" s="227">
        <v>40617</v>
      </c>
      <c r="W48" s="296">
        <v>40574</v>
      </c>
      <c r="X48" s="292">
        <v>40683</v>
      </c>
      <c r="Y48" s="162"/>
      <c r="Z48" s="162"/>
      <c r="AA48" s="162"/>
      <c r="AB48" s="162"/>
      <c r="AC48" s="162"/>
    </row>
    <row r="49" spans="1:197" s="89" customFormat="1" ht="25.5" customHeight="1">
      <c r="A49" s="329">
        <v>40544</v>
      </c>
      <c r="B49" s="25">
        <v>12</v>
      </c>
      <c r="C49" s="52" t="s">
        <v>107</v>
      </c>
      <c r="D49" s="52" t="s">
        <v>107</v>
      </c>
      <c r="E49" s="27" t="s">
        <v>93</v>
      </c>
      <c r="F49" s="53">
        <v>1</v>
      </c>
      <c r="G49" s="57" t="s">
        <v>27</v>
      </c>
      <c r="H49" s="53">
        <v>303446926</v>
      </c>
      <c r="I49" s="32">
        <v>1699047</v>
      </c>
      <c r="J49" s="55"/>
      <c r="K49" s="32">
        <v>56550.074887668496</v>
      </c>
      <c r="L49" s="222">
        <v>40556</v>
      </c>
      <c r="M49" s="293" t="s">
        <v>403</v>
      </c>
      <c r="N49" s="32"/>
      <c r="O49" s="295">
        <v>187734</v>
      </c>
      <c r="P49" s="32" t="s">
        <v>218</v>
      </c>
      <c r="Q49" s="32">
        <v>10000</v>
      </c>
      <c r="R49" s="32">
        <v>32000</v>
      </c>
      <c r="S49" s="32"/>
      <c r="T49" s="301" t="s">
        <v>404</v>
      </c>
      <c r="U49" s="266"/>
      <c r="V49" s="227">
        <v>40617</v>
      </c>
      <c r="W49" s="296">
        <v>40556</v>
      </c>
      <c r="X49" s="292">
        <v>40617</v>
      </c>
      <c r="Y49" s="162"/>
      <c r="Z49" s="162"/>
      <c r="AA49" s="162"/>
      <c r="AB49" s="162"/>
      <c r="AC49" s="162"/>
    </row>
    <row r="50" spans="1:197" s="89" customFormat="1" ht="25.5" customHeight="1">
      <c r="A50" s="329">
        <v>40544</v>
      </c>
      <c r="B50" s="25">
        <v>13</v>
      </c>
      <c r="C50" s="52" t="s">
        <v>96</v>
      </c>
      <c r="D50" s="52" t="s">
        <v>96</v>
      </c>
      <c r="E50" s="27" t="s">
        <v>23</v>
      </c>
      <c r="F50" s="53">
        <v>1</v>
      </c>
      <c r="G50" s="57" t="s">
        <v>21</v>
      </c>
      <c r="H50" s="53">
        <v>303467709</v>
      </c>
      <c r="I50" s="121">
        <v>1930605.6</v>
      </c>
      <c r="J50" s="55"/>
      <c r="K50" s="32">
        <v>64257.13429855217</v>
      </c>
      <c r="L50" s="222">
        <v>40574</v>
      </c>
      <c r="M50" s="293" t="s">
        <v>405</v>
      </c>
      <c r="N50" s="32"/>
      <c r="O50" s="295">
        <v>120720</v>
      </c>
      <c r="P50" s="32" t="s">
        <v>218</v>
      </c>
      <c r="Q50" s="32">
        <v>10000</v>
      </c>
      <c r="R50" s="32">
        <v>16000</v>
      </c>
      <c r="S50" s="32"/>
      <c r="T50" s="301"/>
      <c r="U50" s="266"/>
      <c r="V50" s="227">
        <v>40617</v>
      </c>
      <c r="W50" s="296">
        <v>40571</v>
      </c>
      <c r="X50" s="292">
        <v>40617</v>
      </c>
      <c r="Y50" s="162"/>
      <c r="Z50" s="162"/>
      <c r="AA50" s="162"/>
      <c r="AB50" s="162"/>
      <c r="AC50" s="162"/>
    </row>
    <row r="51" spans="1:197" s="89" customFormat="1">
      <c r="A51" s="329">
        <v>40544</v>
      </c>
      <c r="B51" s="25">
        <v>14</v>
      </c>
      <c r="C51" s="52" t="s">
        <v>97</v>
      </c>
      <c r="D51" s="52" t="s">
        <v>97</v>
      </c>
      <c r="E51" s="27" t="s">
        <v>23</v>
      </c>
      <c r="F51" s="53">
        <v>1</v>
      </c>
      <c r="G51" s="57" t="s">
        <v>21</v>
      </c>
      <c r="H51" s="53">
        <v>303467467</v>
      </c>
      <c r="I51" s="121">
        <v>1932000</v>
      </c>
      <c r="J51" s="55"/>
      <c r="K51" s="32">
        <v>64303.544682975531</v>
      </c>
      <c r="L51" s="222">
        <v>40582</v>
      </c>
      <c r="M51" s="293" t="s">
        <v>406</v>
      </c>
      <c r="N51" s="32"/>
      <c r="O51" s="295">
        <v>231360</v>
      </c>
      <c r="P51" s="32" t="s">
        <v>218</v>
      </c>
      <c r="Q51" s="32">
        <v>120000</v>
      </c>
      <c r="R51" s="32">
        <v>48000</v>
      </c>
      <c r="S51" s="32"/>
      <c r="T51" s="227"/>
      <c r="U51" s="266"/>
      <c r="V51" s="227">
        <v>40599</v>
      </c>
      <c r="W51" s="296">
        <v>40571</v>
      </c>
      <c r="X51" s="292">
        <v>40598</v>
      </c>
      <c r="Y51" s="203" t="s">
        <v>407</v>
      </c>
      <c r="Z51" s="162"/>
      <c r="AA51" s="162"/>
      <c r="AB51" s="162"/>
      <c r="AC51" s="162"/>
    </row>
    <row r="52" spans="1:197" s="89" customFormat="1" ht="25.5" customHeight="1">
      <c r="A52" s="329">
        <v>40544</v>
      </c>
      <c r="B52" s="25">
        <v>15</v>
      </c>
      <c r="C52" s="52" t="s">
        <v>108</v>
      </c>
      <c r="D52" s="52" t="s">
        <v>109</v>
      </c>
      <c r="E52" s="27" t="s">
        <v>102</v>
      </c>
      <c r="F52" s="53">
        <v>1</v>
      </c>
      <c r="G52" s="57" t="s">
        <v>27</v>
      </c>
      <c r="H52" s="53">
        <v>303433052</v>
      </c>
      <c r="I52" s="159">
        <v>143116</v>
      </c>
      <c r="J52" s="55"/>
      <c r="K52" s="32">
        <v>4763.3882509568975</v>
      </c>
      <c r="L52" s="222">
        <v>40542</v>
      </c>
      <c r="M52" s="72"/>
      <c r="N52" s="32"/>
      <c r="O52" s="302">
        <v>39500</v>
      </c>
      <c r="P52" s="32" t="s">
        <v>218</v>
      </c>
      <c r="Q52" s="72">
        <v>20500</v>
      </c>
      <c r="R52" s="32"/>
      <c r="S52" s="32"/>
      <c r="T52" s="227"/>
      <c r="U52" s="265"/>
      <c r="V52" s="229">
        <v>40582</v>
      </c>
      <c r="W52" s="229">
        <v>40547</v>
      </c>
      <c r="X52" s="303">
        <v>40584</v>
      </c>
      <c r="Y52" s="162"/>
      <c r="Z52" s="162"/>
      <c r="AA52" s="162"/>
      <c r="AB52" s="162"/>
      <c r="AC52" s="162"/>
    </row>
    <row r="53" spans="1:197" s="89" customFormat="1" ht="25.5" customHeight="1">
      <c r="A53" s="329">
        <v>40544</v>
      </c>
      <c r="B53" s="25">
        <v>16</v>
      </c>
      <c r="C53" s="52" t="s">
        <v>121</v>
      </c>
      <c r="D53" s="52" t="s">
        <v>121</v>
      </c>
      <c r="E53" s="27" t="s">
        <v>122</v>
      </c>
      <c r="F53" s="53">
        <v>1</v>
      </c>
      <c r="G53" s="57" t="s">
        <v>41</v>
      </c>
      <c r="H53" s="53">
        <v>303442927</v>
      </c>
      <c r="I53" s="121"/>
      <c r="J53" s="55">
        <v>15550</v>
      </c>
      <c r="K53" s="55">
        <v>16000</v>
      </c>
      <c r="L53" s="222">
        <v>40549</v>
      </c>
      <c r="M53" s="293" t="s">
        <v>408</v>
      </c>
      <c r="N53" s="72"/>
      <c r="O53" s="140"/>
      <c r="P53" s="32" t="s">
        <v>218</v>
      </c>
      <c r="Q53" s="32" t="s">
        <v>409</v>
      </c>
      <c r="R53" s="32" t="s">
        <v>410</v>
      </c>
      <c r="S53" s="32"/>
      <c r="T53" s="227" t="s">
        <v>411</v>
      </c>
      <c r="U53" s="266"/>
      <c r="V53" s="273">
        <v>40575</v>
      </c>
      <c r="W53" s="274">
        <v>40554</v>
      </c>
      <c r="X53" s="304">
        <v>40575</v>
      </c>
      <c r="Y53" s="162"/>
      <c r="Z53" s="162"/>
      <c r="AA53" s="162"/>
      <c r="AB53" s="162"/>
      <c r="AC53" s="162"/>
    </row>
    <row r="54" spans="1:197" s="89" customFormat="1" ht="25.5" customHeight="1">
      <c r="A54" s="329">
        <v>40544</v>
      </c>
      <c r="B54" s="25">
        <v>17</v>
      </c>
      <c r="C54" s="52" t="s">
        <v>110</v>
      </c>
      <c r="D54" s="52" t="s">
        <v>110</v>
      </c>
      <c r="E54" s="27" t="s">
        <v>111</v>
      </c>
      <c r="F54" s="53">
        <v>1</v>
      </c>
      <c r="G54" s="57" t="s">
        <v>27</v>
      </c>
      <c r="H54" s="53">
        <v>303457026</v>
      </c>
      <c r="I54" s="121"/>
      <c r="J54" s="55">
        <v>7726.91</v>
      </c>
      <c r="K54" s="55">
        <v>7726.91</v>
      </c>
      <c r="L54" s="222">
        <v>40561</v>
      </c>
      <c r="M54" s="293" t="s">
        <v>412</v>
      </c>
      <c r="N54" s="32"/>
      <c r="O54" s="295"/>
      <c r="P54" s="32" t="s">
        <v>218</v>
      </c>
      <c r="Q54" s="32"/>
      <c r="R54" s="32"/>
      <c r="S54" s="32"/>
      <c r="T54" s="227"/>
      <c r="U54" s="266"/>
      <c r="V54" s="227">
        <v>40589</v>
      </c>
      <c r="W54" s="296">
        <v>40564</v>
      </c>
      <c r="X54" s="292">
        <v>40589</v>
      </c>
      <c r="Y54" s="162"/>
      <c r="Z54" s="162"/>
      <c r="AA54" s="162"/>
      <c r="AB54" s="162"/>
      <c r="AC54" s="162"/>
    </row>
    <row r="55" spans="1:197" s="89" customFormat="1" ht="25.5" customHeight="1">
      <c r="A55" s="329">
        <v>40544</v>
      </c>
      <c r="B55" s="25"/>
      <c r="C55" s="52"/>
      <c r="D55" s="52"/>
      <c r="E55" s="27"/>
      <c r="F55" s="53"/>
      <c r="G55" s="57"/>
      <c r="H55" s="53"/>
      <c r="I55" s="121"/>
      <c r="J55" s="55"/>
      <c r="K55" s="55"/>
      <c r="L55" s="222"/>
      <c r="M55" s="293"/>
      <c r="N55" s="32"/>
      <c r="O55" s="295"/>
      <c r="P55" s="32"/>
      <c r="Q55" s="32"/>
      <c r="R55" s="32"/>
      <c r="S55" s="32"/>
      <c r="T55" s="227"/>
      <c r="U55" s="266"/>
      <c r="V55" s="227"/>
      <c r="W55" s="296"/>
      <c r="X55" s="292"/>
      <c r="Y55" s="162"/>
      <c r="Z55" s="162"/>
      <c r="AA55" s="162"/>
      <c r="AB55" s="162"/>
      <c r="AC55" s="162"/>
    </row>
    <row r="56" spans="1:197" s="89" customFormat="1" ht="25.5" customHeight="1">
      <c r="A56" s="329">
        <v>40544</v>
      </c>
      <c r="B56" s="25"/>
      <c r="C56" s="52"/>
      <c r="D56" s="52"/>
      <c r="E56" s="27"/>
      <c r="F56" s="53"/>
      <c r="G56" s="57"/>
      <c r="H56" s="53"/>
      <c r="I56" s="121"/>
      <c r="J56" s="55"/>
      <c r="K56" s="55"/>
      <c r="L56" s="222"/>
      <c r="M56" s="293"/>
      <c r="N56" s="32"/>
      <c r="O56" s="295"/>
      <c r="P56" s="32"/>
      <c r="Q56" s="32"/>
      <c r="R56" s="32"/>
      <c r="S56" s="32"/>
      <c r="T56" s="227"/>
      <c r="U56" s="266"/>
      <c r="V56" s="227"/>
      <c r="W56" s="296"/>
      <c r="X56" s="292"/>
      <c r="Y56" s="162"/>
      <c r="Z56" s="162"/>
      <c r="AA56" s="162"/>
      <c r="AB56" s="162"/>
      <c r="AC56" s="162"/>
    </row>
    <row r="57" spans="1:197" s="89" customFormat="1" ht="25.5" customHeight="1">
      <c r="A57" s="329">
        <v>40544</v>
      </c>
      <c r="B57" s="25"/>
      <c r="C57" s="52"/>
      <c r="D57" s="52"/>
      <c r="E57" s="27"/>
      <c r="F57" s="53"/>
      <c r="G57" s="57"/>
      <c r="H57" s="53"/>
      <c r="I57" s="121"/>
      <c r="J57" s="55"/>
      <c r="K57" s="55"/>
      <c r="L57" s="222"/>
      <c r="M57" s="293"/>
      <c r="N57" s="32"/>
      <c r="O57" s="295"/>
      <c r="P57" s="32"/>
      <c r="Q57" s="32"/>
      <c r="R57" s="32"/>
      <c r="S57" s="32"/>
      <c r="T57" s="227"/>
      <c r="U57" s="266"/>
      <c r="V57" s="227"/>
      <c r="W57" s="296"/>
      <c r="X57" s="292"/>
      <c r="Y57" s="162"/>
      <c r="Z57" s="162"/>
      <c r="AA57" s="162"/>
      <c r="AB57" s="162"/>
      <c r="AC57" s="162"/>
    </row>
    <row r="58" spans="1:197" s="163" customFormat="1" ht="25.5">
      <c r="A58" s="329">
        <v>40544</v>
      </c>
      <c r="B58" s="25">
        <v>18</v>
      </c>
      <c r="C58" s="161" t="s">
        <v>112</v>
      </c>
      <c r="D58" s="27" t="s">
        <v>113</v>
      </c>
      <c r="E58" s="61" t="s">
        <v>23</v>
      </c>
      <c r="F58" s="53">
        <v>1</v>
      </c>
      <c r="G58" s="57" t="s">
        <v>45</v>
      </c>
      <c r="H58" s="62">
        <v>303465234</v>
      </c>
      <c r="I58" s="32">
        <v>365798.75</v>
      </c>
      <c r="J58" s="31"/>
      <c r="K58" s="32">
        <v>12175.029122982192</v>
      </c>
      <c r="L58" s="222">
        <v>40568</v>
      </c>
      <c r="M58" s="66" t="s">
        <v>413</v>
      </c>
      <c r="N58" s="66"/>
      <c r="O58" s="66"/>
      <c r="P58" s="66" t="s">
        <v>218</v>
      </c>
      <c r="Q58" s="66">
        <v>26500</v>
      </c>
      <c r="R58" s="66"/>
      <c r="S58" s="66"/>
      <c r="T58" s="220"/>
      <c r="U58" s="68"/>
      <c r="V58" s="220">
        <v>40612</v>
      </c>
      <c r="W58" s="305">
        <v>40570</v>
      </c>
      <c r="X58" s="306">
        <v>40606</v>
      </c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</row>
    <row r="59" spans="1:197" s="163" customFormat="1">
      <c r="A59" s="329">
        <v>40544</v>
      </c>
      <c r="B59" s="25">
        <v>19</v>
      </c>
      <c r="C59" s="161" t="s">
        <v>112</v>
      </c>
      <c r="D59" s="27" t="s">
        <v>114</v>
      </c>
      <c r="E59" s="61" t="s">
        <v>93</v>
      </c>
      <c r="F59" s="28">
        <v>1</v>
      </c>
      <c r="G59" s="26" t="s">
        <v>45</v>
      </c>
      <c r="H59" s="62">
        <v>303465436</v>
      </c>
      <c r="I59" s="121"/>
      <c r="J59" s="31">
        <v>54260</v>
      </c>
      <c r="K59" s="31">
        <v>54260</v>
      </c>
      <c r="L59" s="222">
        <v>40567</v>
      </c>
      <c r="M59" s="66" t="s">
        <v>414</v>
      </c>
      <c r="N59" s="66"/>
      <c r="O59" s="66"/>
      <c r="P59" s="66" t="s">
        <v>218</v>
      </c>
      <c r="Q59" s="66" t="s">
        <v>415</v>
      </c>
      <c r="R59" s="66" t="s">
        <v>416</v>
      </c>
      <c r="S59" s="66"/>
      <c r="T59" s="220"/>
      <c r="U59" s="68"/>
      <c r="V59" s="220">
        <v>40599</v>
      </c>
      <c r="W59" s="305">
        <v>40570</v>
      </c>
      <c r="X59" s="306">
        <v>40599</v>
      </c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</row>
    <row r="60" spans="1:197" s="163" customFormat="1">
      <c r="A60" s="329">
        <v>40544</v>
      </c>
      <c r="B60" s="25">
        <v>20</v>
      </c>
      <c r="C60" s="161" t="s">
        <v>112</v>
      </c>
      <c r="D60" s="27" t="s">
        <v>115</v>
      </c>
      <c r="E60" s="61" t="s">
        <v>116</v>
      </c>
      <c r="F60" s="28">
        <v>1</v>
      </c>
      <c r="G60" s="26" t="s">
        <v>45</v>
      </c>
      <c r="H60" s="62">
        <v>303465378</v>
      </c>
      <c r="I60" s="121">
        <v>6274090.9000000004</v>
      </c>
      <c r="J60" s="31"/>
      <c r="K60" s="32">
        <v>208823.12864037277</v>
      </c>
      <c r="L60" s="222">
        <v>40570</v>
      </c>
      <c r="M60" s="66" t="s">
        <v>417</v>
      </c>
      <c r="N60" s="66"/>
      <c r="O60" s="66"/>
      <c r="P60" s="66" t="s">
        <v>218</v>
      </c>
      <c r="Q60" s="66">
        <v>40000</v>
      </c>
      <c r="R60" s="66">
        <v>53991.62</v>
      </c>
      <c r="S60" s="66">
        <v>230000</v>
      </c>
      <c r="T60" s="220"/>
      <c r="U60" s="68"/>
      <c r="V60" s="220">
        <v>40648</v>
      </c>
      <c r="W60" s="305">
        <v>40570</v>
      </c>
      <c r="X60" s="306">
        <v>40643</v>
      </c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</row>
    <row r="61" spans="1:197" s="163" customFormat="1" ht="25.5">
      <c r="A61" s="329">
        <v>40544</v>
      </c>
      <c r="B61" s="25">
        <v>21</v>
      </c>
      <c r="C61" s="161" t="s">
        <v>46</v>
      </c>
      <c r="D61" s="27" t="s">
        <v>123</v>
      </c>
      <c r="E61" s="61" t="s">
        <v>93</v>
      </c>
      <c r="F61" s="53">
        <v>1</v>
      </c>
      <c r="G61" s="57" t="s">
        <v>41</v>
      </c>
      <c r="H61" s="62">
        <v>303440315</v>
      </c>
      <c r="I61" s="32">
        <v>1266595.52</v>
      </c>
      <c r="J61" s="31"/>
      <c r="K61" s="32">
        <v>42156.615743052083</v>
      </c>
      <c r="L61" s="222">
        <v>40536</v>
      </c>
      <c r="M61" s="66" t="s">
        <v>418</v>
      </c>
      <c r="N61" s="66"/>
      <c r="O61" s="66">
        <v>436419.5</v>
      </c>
      <c r="P61" s="66" t="s">
        <v>218</v>
      </c>
      <c r="Q61" s="66">
        <v>10000</v>
      </c>
      <c r="R61" s="66">
        <v>38000</v>
      </c>
      <c r="S61" s="66"/>
      <c r="T61" s="220"/>
      <c r="U61" s="68"/>
      <c r="V61" s="220">
        <v>40616</v>
      </c>
      <c r="W61" s="305">
        <v>40553</v>
      </c>
      <c r="X61" s="306">
        <v>40616</v>
      </c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</row>
    <row r="62" spans="1:197" s="163" customFormat="1" ht="25.5">
      <c r="A62" s="329">
        <v>40544</v>
      </c>
      <c r="B62" s="25">
        <v>22</v>
      </c>
      <c r="C62" s="161" t="s">
        <v>46</v>
      </c>
      <c r="D62" s="27" t="s">
        <v>123</v>
      </c>
      <c r="E62" s="61" t="s">
        <v>93</v>
      </c>
      <c r="F62" s="53">
        <v>1</v>
      </c>
      <c r="G62" s="57" t="s">
        <v>41</v>
      </c>
      <c r="H62" s="62">
        <v>303470088</v>
      </c>
      <c r="I62" s="32">
        <v>3020184.62</v>
      </c>
      <c r="J62" s="31"/>
      <c r="K62" s="32">
        <v>100522.03761025128</v>
      </c>
      <c r="L62" s="222">
        <v>40574</v>
      </c>
      <c r="M62" s="66" t="s">
        <v>419</v>
      </c>
      <c r="N62" s="66"/>
      <c r="O62" s="66"/>
      <c r="P62" s="66" t="s">
        <v>218</v>
      </c>
      <c r="Q62" s="66">
        <v>10000</v>
      </c>
      <c r="R62" s="66">
        <v>58000</v>
      </c>
      <c r="S62" s="66"/>
      <c r="T62" s="220"/>
      <c r="U62" s="68"/>
      <c r="V62" s="220">
        <v>40623</v>
      </c>
      <c r="W62" s="305">
        <v>40574</v>
      </c>
      <c r="X62" s="306">
        <v>40622</v>
      </c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</row>
    <row r="63" spans="1:197" s="163" customFormat="1">
      <c r="A63" s="329">
        <v>40544</v>
      </c>
      <c r="B63" s="25">
        <v>23</v>
      </c>
      <c r="C63" s="161" t="s">
        <v>46</v>
      </c>
      <c r="D63" s="27" t="s">
        <v>49</v>
      </c>
      <c r="E63" s="61" t="s">
        <v>117</v>
      </c>
      <c r="F63" s="28">
        <v>1</v>
      </c>
      <c r="G63" s="26" t="s">
        <v>45</v>
      </c>
      <c r="H63" s="62">
        <v>303464768</v>
      </c>
      <c r="I63" s="121">
        <v>2175640.64</v>
      </c>
      <c r="J63" s="31"/>
      <c r="K63" s="32">
        <v>72412.735563321679</v>
      </c>
      <c r="L63" s="222">
        <v>40561</v>
      </c>
      <c r="M63" s="66" t="s">
        <v>420</v>
      </c>
      <c r="N63" s="66"/>
      <c r="O63" s="66"/>
      <c r="P63" s="66" t="s">
        <v>218</v>
      </c>
      <c r="Q63" s="66">
        <v>71160</v>
      </c>
      <c r="R63" s="66">
        <v>65000</v>
      </c>
      <c r="S63" s="66"/>
      <c r="T63" s="220"/>
      <c r="U63" s="68"/>
      <c r="V63" s="220">
        <v>40617</v>
      </c>
      <c r="W63" s="305">
        <v>40569</v>
      </c>
      <c r="X63" s="306">
        <v>40612</v>
      </c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</row>
    <row r="64" spans="1:197" s="163" customFormat="1" ht="38.25">
      <c r="A64" s="329">
        <v>40544</v>
      </c>
      <c r="B64" s="25">
        <v>24</v>
      </c>
      <c r="C64" s="161" t="s">
        <v>46</v>
      </c>
      <c r="D64" s="27" t="s">
        <v>124</v>
      </c>
      <c r="E64" s="61" t="s">
        <v>125</v>
      </c>
      <c r="F64" s="28">
        <v>1</v>
      </c>
      <c r="G64" s="26" t="s">
        <v>41</v>
      </c>
      <c r="H64" s="62">
        <v>303461267</v>
      </c>
      <c r="I64" s="121">
        <v>2082342.55</v>
      </c>
      <c r="J64" s="31"/>
      <c r="K64" s="32">
        <v>69307.457147611916</v>
      </c>
      <c r="L64" s="222">
        <v>40564</v>
      </c>
      <c r="M64" s="66" t="s">
        <v>421</v>
      </c>
      <c r="N64" s="66"/>
      <c r="O64" s="66"/>
      <c r="P64" s="66" t="s">
        <v>218</v>
      </c>
      <c r="Q64" s="66">
        <v>10000</v>
      </c>
      <c r="R64" s="66">
        <v>18000</v>
      </c>
      <c r="S64" s="66"/>
      <c r="T64" s="220"/>
      <c r="U64" s="68"/>
      <c r="V64" s="220">
        <v>40603</v>
      </c>
      <c r="W64" s="305">
        <v>40568</v>
      </c>
      <c r="X64" s="306">
        <v>40605</v>
      </c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</row>
    <row r="65" spans="1:199" s="163" customFormat="1" ht="25.5">
      <c r="A65" s="329">
        <v>40544</v>
      </c>
      <c r="B65" s="25">
        <v>25</v>
      </c>
      <c r="C65" s="161" t="s">
        <v>46</v>
      </c>
      <c r="D65" s="27" t="s">
        <v>126</v>
      </c>
      <c r="E65" s="61" t="s">
        <v>80</v>
      </c>
      <c r="F65" s="28">
        <v>1</v>
      </c>
      <c r="G65" s="26" t="s">
        <v>41</v>
      </c>
      <c r="H65" s="62">
        <v>303440745</v>
      </c>
      <c r="I65" s="32"/>
      <c r="J65" s="31">
        <v>80361.53</v>
      </c>
      <c r="K65" s="31">
        <v>80361.53</v>
      </c>
      <c r="L65" s="222">
        <v>40549</v>
      </c>
      <c r="M65" s="66" t="s">
        <v>422</v>
      </c>
      <c r="N65" s="66"/>
      <c r="O65" s="66">
        <v>208516</v>
      </c>
      <c r="P65" s="66" t="s">
        <v>218</v>
      </c>
      <c r="Q65" s="66" t="s">
        <v>423</v>
      </c>
      <c r="R65" s="66"/>
      <c r="S65" s="66"/>
      <c r="T65" s="220"/>
      <c r="U65" s="68"/>
      <c r="V65" s="220">
        <v>40726</v>
      </c>
      <c r="W65" s="305">
        <v>40553</v>
      </c>
      <c r="X65" s="306">
        <v>40605</v>
      </c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</row>
    <row r="66" spans="1:199" s="89" customFormat="1" ht="25.5" customHeight="1">
      <c r="A66" s="329">
        <v>40544</v>
      </c>
      <c r="B66" s="25"/>
      <c r="C66" s="328" t="s">
        <v>537</v>
      </c>
      <c r="D66" s="52" t="s">
        <v>424</v>
      </c>
      <c r="E66" s="27" t="s">
        <v>425</v>
      </c>
      <c r="F66" s="53">
        <v>1</v>
      </c>
      <c r="G66" s="57" t="s">
        <v>21</v>
      </c>
      <c r="H66" s="53">
        <v>303451989</v>
      </c>
      <c r="I66" s="121"/>
      <c r="J66" s="55">
        <v>4021.5</v>
      </c>
      <c r="K66" s="55">
        <v>4021.5</v>
      </c>
      <c r="L66" s="222"/>
      <c r="M66" s="293"/>
      <c r="N66" s="32"/>
      <c r="O66" s="295"/>
      <c r="P66" s="32"/>
      <c r="Q66" s="32"/>
      <c r="R66" s="32"/>
      <c r="S66" s="32"/>
      <c r="T66" s="227"/>
      <c r="U66" s="266"/>
      <c r="V66" s="227"/>
      <c r="W66" s="296"/>
      <c r="X66" s="292">
        <v>40582</v>
      </c>
      <c r="Y66" s="162"/>
      <c r="Z66" s="162"/>
      <c r="AA66" s="162"/>
      <c r="AB66" s="162"/>
      <c r="AC66" s="162"/>
    </row>
    <row r="67" spans="1:199" s="89" customFormat="1" ht="25.5" customHeight="1">
      <c r="A67" s="329">
        <v>40544</v>
      </c>
      <c r="B67" s="25">
        <v>14</v>
      </c>
      <c r="C67" s="328" t="s">
        <v>538</v>
      </c>
      <c r="D67" s="52" t="s">
        <v>426</v>
      </c>
      <c r="E67" s="311" t="s">
        <v>427</v>
      </c>
      <c r="F67" s="53">
        <v>1</v>
      </c>
      <c r="G67" s="57" t="s">
        <v>27</v>
      </c>
      <c r="H67" s="53">
        <v>303466969</v>
      </c>
      <c r="I67" s="121"/>
      <c r="J67" s="55">
        <v>3986.11</v>
      </c>
      <c r="K67" s="55">
        <v>3986.11</v>
      </c>
      <c r="L67" s="222" t="s">
        <v>428</v>
      </c>
      <c r="M67" s="293"/>
      <c r="N67" s="32"/>
      <c r="O67" s="295"/>
      <c r="P67" s="32"/>
      <c r="Q67" s="32"/>
      <c r="R67" s="32"/>
      <c r="S67" s="32"/>
      <c r="T67" s="227"/>
      <c r="U67" s="266"/>
      <c r="V67" s="227"/>
      <c r="W67" s="296"/>
      <c r="X67" s="292"/>
      <c r="Y67" s="162"/>
      <c r="Z67" s="162"/>
      <c r="AA67" s="162"/>
      <c r="AB67" s="162"/>
      <c r="AC67" s="162"/>
    </row>
    <row r="68" spans="1:199" s="35" customFormat="1" ht="15">
      <c r="A68" s="329">
        <v>40544</v>
      </c>
      <c r="B68" s="25">
        <v>1</v>
      </c>
      <c r="C68" s="27" t="s">
        <v>164</v>
      </c>
      <c r="D68" s="27" t="s">
        <v>247</v>
      </c>
      <c r="E68" s="27" t="s">
        <v>248</v>
      </c>
      <c r="F68" s="28">
        <v>1</v>
      </c>
      <c r="G68" s="327" t="s">
        <v>112</v>
      </c>
      <c r="H68" s="219">
        <v>303467225</v>
      </c>
      <c r="I68" s="30"/>
      <c r="J68" s="31">
        <v>71243.210000000006</v>
      </c>
      <c r="K68" s="32">
        <f>J68</f>
        <v>71243.210000000006</v>
      </c>
      <c r="L68" s="222" t="s">
        <v>250</v>
      </c>
      <c r="M68" s="32" t="s">
        <v>251</v>
      </c>
      <c r="N68" s="32"/>
      <c r="O68" s="31"/>
      <c r="P68" s="66" t="s">
        <v>218</v>
      </c>
      <c r="Q68" s="234" t="s">
        <v>252</v>
      </c>
      <c r="R68" s="223">
        <v>40570</v>
      </c>
      <c r="S68" s="223">
        <v>40599</v>
      </c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  <c r="CM68" s="34"/>
      <c r="CN68" s="34"/>
      <c r="CO68" s="34"/>
      <c r="CP68" s="34"/>
      <c r="CQ68" s="34"/>
      <c r="CR68" s="34"/>
      <c r="CS68" s="34"/>
      <c r="CT68" s="34"/>
      <c r="CU68" s="34"/>
      <c r="CV68" s="34"/>
      <c r="CW68" s="34"/>
      <c r="CX68" s="34"/>
      <c r="CY68" s="34"/>
      <c r="CZ68" s="34"/>
      <c r="DA68" s="34"/>
      <c r="DB68" s="34"/>
      <c r="DC68" s="34"/>
      <c r="DD68" s="34"/>
      <c r="DE68" s="34"/>
      <c r="DF68" s="34"/>
      <c r="DG68" s="34"/>
      <c r="DH68" s="34"/>
      <c r="DI68" s="34"/>
      <c r="DJ68" s="34"/>
      <c r="DK68" s="34"/>
      <c r="DL68" s="34"/>
      <c r="DM68" s="34"/>
      <c r="DN68" s="34"/>
      <c r="DO68" s="34"/>
      <c r="DP68" s="34"/>
      <c r="DQ68" s="34"/>
      <c r="DR68" s="34"/>
      <c r="DS68" s="34"/>
      <c r="DT68" s="34"/>
      <c r="DU68" s="34"/>
      <c r="DV68" s="34"/>
      <c r="DW68" s="34"/>
      <c r="DX68" s="34"/>
      <c r="DY68" s="34"/>
      <c r="DZ68" s="34"/>
      <c r="EA68" s="34"/>
      <c r="EB68" s="34"/>
      <c r="EC68" s="34"/>
      <c r="ED68" s="34"/>
      <c r="EE68" s="34"/>
      <c r="EF68" s="34"/>
      <c r="EG68" s="34"/>
      <c r="EH68" s="34"/>
      <c r="EI68" s="34"/>
      <c r="EJ68" s="34"/>
      <c r="EK68" s="34"/>
      <c r="EL68" s="34"/>
      <c r="EM68" s="34"/>
      <c r="EN68" s="34"/>
      <c r="EO68" s="34"/>
      <c r="EP68" s="34"/>
      <c r="EQ68" s="34"/>
      <c r="ER68" s="34"/>
      <c r="ES68" s="34"/>
      <c r="ET68" s="34"/>
      <c r="EU68" s="34"/>
      <c r="EV68" s="34"/>
      <c r="EW68" s="34"/>
      <c r="EX68" s="34"/>
      <c r="EY68" s="34"/>
      <c r="EZ68" s="34"/>
      <c r="FA68" s="34"/>
      <c r="FB68" s="34"/>
      <c r="FC68" s="34"/>
      <c r="FD68" s="34"/>
      <c r="FE68" s="34"/>
      <c r="FF68" s="34"/>
      <c r="FG68" s="34"/>
      <c r="FH68" s="34"/>
      <c r="FI68" s="34"/>
      <c r="FJ68" s="34"/>
      <c r="FK68" s="34"/>
      <c r="FL68" s="34"/>
      <c r="FM68" s="34"/>
      <c r="FN68" s="34"/>
      <c r="FO68" s="34"/>
      <c r="FP68" s="34"/>
      <c r="FQ68" s="34"/>
      <c r="FR68" s="34"/>
      <c r="FS68" s="34"/>
      <c r="FT68" s="34"/>
      <c r="FU68" s="34"/>
      <c r="FV68" s="34"/>
      <c r="FW68" s="34"/>
      <c r="FX68" s="34"/>
      <c r="FY68" s="34"/>
      <c r="FZ68" s="34"/>
      <c r="GA68" s="34"/>
      <c r="GB68" s="34"/>
      <c r="GC68" s="34"/>
      <c r="GD68" s="34"/>
      <c r="GE68" s="34"/>
      <c r="GF68" s="34"/>
      <c r="GG68" s="34"/>
      <c r="GH68" s="34"/>
      <c r="GI68" s="34"/>
      <c r="GJ68" s="34"/>
    </row>
    <row r="69" spans="1:199" s="35" customFormat="1" ht="15">
      <c r="A69" s="329">
        <v>40544</v>
      </c>
      <c r="B69" s="25"/>
      <c r="C69" s="27" t="s">
        <v>148</v>
      </c>
      <c r="D69" s="27" t="s">
        <v>253</v>
      </c>
      <c r="E69" s="27" t="s">
        <v>254</v>
      </c>
      <c r="F69" s="28">
        <v>1</v>
      </c>
      <c r="G69" s="327" t="s">
        <v>536</v>
      </c>
      <c r="H69" s="238">
        <v>303458659</v>
      </c>
      <c r="I69" s="30"/>
      <c r="J69" s="31">
        <v>387.6</v>
      </c>
      <c r="K69" s="239">
        <f>+J69</f>
        <v>387.6</v>
      </c>
      <c r="L69" s="222" t="s">
        <v>256</v>
      </c>
      <c r="M69" s="32" t="s">
        <v>257</v>
      </c>
      <c r="N69" s="32"/>
      <c r="O69" s="31"/>
      <c r="P69" s="66"/>
      <c r="Q69" s="223"/>
      <c r="R69" s="234"/>
      <c r="S69" s="235">
        <v>40588</v>
      </c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34"/>
      <c r="CR69" s="34"/>
      <c r="CS69" s="34"/>
      <c r="CT69" s="34"/>
      <c r="CU69" s="34"/>
      <c r="CV69" s="34"/>
      <c r="CW69" s="34"/>
      <c r="CX69" s="34"/>
      <c r="CY69" s="34"/>
      <c r="CZ69" s="34"/>
      <c r="DA69" s="34"/>
      <c r="DB69" s="34"/>
      <c r="DC69" s="34"/>
      <c r="DD69" s="34"/>
      <c r="DE69" s="34"/>
      <c r="DF69" s="34"/>
      <c r="DG69" s="34"/>
      <c r="DH69" s="34"/>
      <c r="DI69" s="34"/>
      <c r="DJ69" s="34"/>
      <c r="DK69" s="34"/>
      <c r="DL69" s="34"/>
      <c r="DM69" s="34"/>
      <c r="DN69" s="34"/>
      <c r="DO69" s="34"/>
      <c r="DP69" s="34"/>
      <c r="DQ69" s="34"/>
      <c r="DR69" s="34"/>
      <c r="DS69" s="34"/>
      <c r="DT69" s="34"/>
      <c r="DU69" s="34"/>
      <c r="DV69" s="34"/>
      <c r="DW69" s="34"/>
      <c r="DX69" s="34"/>
      <c r="DY69" s="34"/>
      <c r="DZ69" s="34"/>
      <c r="EA69" s="34"/>
      <c r="EB69" s="34"/>
      <c r="EC69" s="34"/>
      <c r="ED69" s="34"/>
      <c r="EE69" s="34"/>
      <c r="EF69" s="34"/>
      <c r="EG69" s="34"/>
      <c r="EH69" s="34"/>
      <c r="EI69" s="34"/>
      <c r="EJ69" s="34"/>
      <c r="EK69" s="34"/>
      <c r="EL69" s="34"/>
      <c r="EM69" s="34"/>
      <c r="EN69" s="34"/>
      <c r="EO69" s="34"/>
      <c r="EP69" s="34"/>
      <c r="EQ69" s="34"/>
      <c r="ER69" s="34"/>
      <c r="ES69" s="34"/>
      <c r="ET69" s="34"/>
      <c r="EU69" s="34"/>
      <c r="EV69" s="34"/>
      <c r="EW69" s="34"/>
      <c r="EX69" s="34"/>
      <c r="EY69" s="34"/>
      <c r="EZ69" s="34"/>
      <c r="FA69" s="34"/>
      <c r="FB69" s="34"/>
      <c r="FC69" s="34"/>
      <c r="FD69" s="34"/>
      <c r="FE69" s="34"/>
      <c r="FF69" s="34"/>
      <c r="FG69" s="34"/>
      <c r="FH69" s="34"/>
      <c r="FI69" s="34"/>
      <c r="FJ69" s="34"/>
      <c r="FK69" s="34"/>
      <c r="FL69" s="34"/>
      <c r="FM69" s="34"/>
      <c r="FN69" s="34"/>
      <c r="FO69" s="34"/>
      <c r="FP69" s="34"/>
      <c r="FQ69" s="34"/>
      <c r="FR69" s="34"/>
      <c r="FS69" s="34"/>
      <c r="FT69" s="34"/>
      <c r="FU69" s="34"/>
      <c r="FV69" s="34"/>
      <c r="FW69" s="34"/>
      <c r="FX69" s="34"/>
      <c r="FY69" s="34"/>
      <c r="FZ69" s="34"/>
      <c r="GA69" s="34"/>
      <c r="GB69" s="34"/>
      <c r="GC69" s="34"/>
      <c r="GD69" s="34"/>
      <c r="GE69" s="34"/>
      <c r="GF69" s="34"/>
      <c r="GG69" s="34"/>
      <c r="GH69" s="34"/>
      <c r="GI69" s="34"/>
      <c r="GJ69" s="34"/>
    </row>
    <row r="70" spans="1:199" s="35" customFormat="1" ht="15">
      <c r="A70" s="329">
        <v>40544</v>
      </c>
      <c r="B70" s="25"/>
      <c r="C70" s="27" t="s">
        <v>148</v>
      </c>
      <c r="D70" s="27" t="s">
        <v>258</v>
      </c>
      <c r="E70" s="27" t="s">
        <v>259</v>
      </c>
      <c r="F70" s="28">
        <v>1</v>
      </c>
      <c r="G70" s="330" t="s">
        <v>536</v>
      </c>
      <c r="H70" s="240">
        <v>303466910</v>
      </c>
      <c r="I70" s="30"/>
      <c r="J70" s="31">
        <v>1412.7</v>
      </c>
      <c r="K70" s="31">
        <f>+J70</f>
        <v>1412.7</v>
      </c>
      <c r="L70" s="222" t="s">
        <v>261</v>
      </c>
      <c r="M70" s="32" t="s">
        <v>262</v>
      </c>
      <c r="N70" s="32"/>
      <c r="O70" s="225"/>
      <c r="P70" s="66"/>
      <c r="Q70" s="223"/>
      <c r="R70" s="234"/>
      <c r="S70" s="68" t="s">
        <v>263</v>
      </c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  <c r="CM70" s="34"/>
      <c r="CN70" s="34"/>
      <c r="CO70" s="34"/>
      <c r="CP70" s="34"/>
      <c r="CQ70" s="34"/>
      <c r="CR70" s="34"/>
      <c r="CS70" s="34"/>
      <c r="CT70" s="34"/>
      <c r="CU70" s="34"/>
      <c r="CV70" s="34"/>
      <c r="CW70" s="34"/>
      <c r="CX70" s="34"/>
      <c r="CY70" s="34"/>
      <c r="CZ70" s="34"/>
      <c r="DA70" s="34"/>
      <c r="DB70" s="34"/>
      <c r="DC70" s="34"/>
      <c r="DD70" s="34"/>
      <c r="DE70" s="34"/>
      <c r="DF70" s="34"/>
      <c r="DG70" s="34"/>
      <c r="DH70" s="34"/>
      <c r="DI70" s="34"/>
      <c r="DJ70" s="34"/>
      <c r="DK70" s="34"/>
      <c r="DL70" s="34"/>
      <c r="DM70" s="34"/>
      <c r="DN70" s="34"/>
      <c r="DO70" s="34"/>
      <c r="DP70" s="34"/>
      <c r="DQ70" s="34"/>
      <c r="DR70" s="34"/>
      <c r="DS70" s="34"/>
      <c r="DT70" s="34"/>
      <c r="DU70" s="34"/>
      <c r="DV70" s="34"/>
      <c r="DW70" s="34"/>
      <c r="DX70" s="34"/>
      <c r="DY70" s="34"/>
      <c r="DZ70" s="34"/>
      <c r="EA70" s="34"/>
      <c r="EB70" s="34"/>
      <c r="EC70" s="34"/>
      <c r="ED70" s="34"/>
      <c r="EE70" s="34"/>
      <c r="EF70" s="34"/>
      <c r="EG70" s="34"/>
      <c r="EH70" s="34"/>
      <c r="EI70" s="34"/>
      <c r="EJ70" s="34"/>
      <c r="EK70" s="34"/>
      <c r="EL70" s="34"/>
      <c r="EM70" s="34"/>
      <c r="EN70" s="34"/>
      <c r="EO70" s="34"/>
      <c r="EP70" s="34"/>
      <c r="EQ70" s="34"/>
      <c r="ER70" s="34"/>
      <c r="ES70" s="34"/>
      <c r="ET70" s="34"/>
      <c r="EU70" s="34"/>
      <c r="EV70" s="34"/>
      <c r="EW70" s="34"/>
      <c r="EX70" s="34"/>
      <c r="EY70" s="34"/>
      <c r="EZ70" s="34"/>
      <c r="FA70" s="34"/>
      <c r="FB70" s="34"/>
      <c r="FC70" s="34"/>
      <c r="FD70" s="34"/>
      <c r="FE70" s="34"/>
      <c r="FF70" s="34"/>
      <c r="FG70" s="34"/>
      <c r="FH70" s="34"/>
      <c r="FI70" s="34"/>
      <c r="FJ70" s="34"/>
      <c r="FK70" s="34"/>
      <c r="FL70" s="34"/>
      <c r="FM70" s="34"/>
      <c r="FN70" s="34"/>
      <c r="FO70" s="34"/>
      <c r="FP70" s="34"/>
      <c r="FQ70" s="34"/>
      <c r="FR70" s="34"/>
      <c r="FS70" s="34"/>
      <c r="FT70" s="34"/>
      <c r="FU70" s="34"/>
      <c r="FV70" s="34"/>
      <c r="FW70" s="34"/>
      <c r="FX70" s="34"/>
      <c r="FY70" s="34"/>
      <c r="FZ70" s="34"/>
      <c r="GA70" s="34"/>
      <c r="GB70" s="34"/>
      <c r="GC70" s="34"/>
      <c r="GD70" s="34"/>
      <c r="GE70" s="34"/>
      <c r="GF70" s="34"/>
      <c r="GG70" s="34"/>
      <c r="GH70" s="34"/>
      <c r="GI70" s="34"/>
      <c r="GJ70" s="34"/>
    </row>
    <row r="71" spans="1:199" s="35" customFormat="1" ht="25.5">
      <c r="A71" s="329">
        <v>40575</v>
      </c>
      <c r="B71" s="25">
        <v>1</v>
      </c>
      <c r="C71" s="27" t="s">
        <v>134</v>
      </c>
      <c r="D71" s="27" t="s">
        <v>134</v>
      </c>
      <c r="E71" s="27" t="s">
        <v>135</v>
      </c>
      <c r="F71" s="28">
        <v>1</v>
      </c>
      <c r="G71" s="26" t="s">
        <v>27</v>
      </c>
      <c r="H71" s="29">
        <v>303483244</v>
      </c>
      <c r="I71" s="30">
        <v>3273247.6</v>
      </c>
      <c r="J71" s="31"/>
      <c r="K71" s="32">
        <v>105878.94549571406</v>
      </c>
      <c r="L71" s="220" t="s">
        <v>429</v>
      </c>
      <c r="M71" s="221" t="s">
        <v>430</v>
      </c>
      <c r="N71" s="222">
        <v>40583</v>
      </c>
      <c r="O71" s="25" t="s">
        <v>431</v>
      </c>
      <c r="P71" s="293">
        <v>0.1</v>
      </c>
      <c r="Q71" s="225">
        <v>448152</v>
      </c>
      <c r="R71" s="66" t="s">
        <v>218</v>
      </c>
      <c r="S71" s="72">
        <v>17848</v>
      </c>
      <c r="T71" s="72">
        <v>54000</v>
      </c>
      <c r="U71" s="32"/>
      <c r="V71" s="227"/>
      <c r="W71" s="266"/>
      <c r="X71" s="223">
        <v>40631</v>
      </c>
      <c r="Y71" s="223">
        <v>40583</v>
      </c>
      <c r="Z71" s="235">
        <v>40629</v>
      </c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4"/>
      <c r="CG71" s="34"/>
      <c r="CH71" s="34"/>
      <c r="CI71" s="34"/>
      <c r="CJ71" s="34"/>
      <c r="CK71" s="34"/>
      <c r="CL71" s="34"/>
      <c r="CM71" s="34"/>
      <c r="CN71" s="34"/>
      <c r="CO71" s="34"/>
      <c r="CP71" s="34"/>
      <c r="CQ71" s="34"/>
      <c r="CR71" s="34"/>
      <c r="CS71" s="34"/>
      <c r="CT71" s="34"/>
      <c r="CU71" s="34"/>
      <c r="CV71" s="34"/>
      <c r="CW71" s="34"/>
      <c r="CX71" s="34"/>
      <c r="CY71" s="34"/>
      <c r="CZ71" s="34"/>
      <c r="DA71" s="34"/>
      <c r="DB71" s="34"/>
      <c r="DC71" s="34"/>
      <c r="DD71" s="34"/>
      <c r="DE71" s="34"/>
      <c r="DF71" s="34"/>
      <c r="DG71" s="34"/>
      <c r="DH71" s="34"/>
      <c r="DI71" s="34"/>
      <c r="DJ71" s="34"/>
      <c r="DK71" s="34"/>
      <c r="DL71" s="34"/>
      <c r="DM71" s="34"/>
      <c r="DN71" s="34"/>
      <c r="DO71" s="34"/>
      <c r="DP71" s="34"/>
      <c r="DQ71" s="34"/>
      <c r="DR71" s="34"/>
      <c r="DS71" s="34"/>
      <c r="DT71" s="34"/>
      <c r="DU71" s="34"/>
      <c r="DV71" s="34"/>
      <c r="DW71" s="34"/>
      <c r="DX71" s="34"/>
      <c r="DY71" s="34"/>
      <c r="DZ71" s="34"/>
      <c r="EA71" s="34"/>
      <c r="EB71" s="34"/>
      <c r="EC71" s="34"/>
      <c r="ED71" s="34"/>
      <c r="EE71" s="34"/>
      <c r="EF71" s="34"/>
      <c r="EG71" s="34"/>
      <c r="EH71" s="34"/>
      <c r="EI71" s="34"/>
      <c r="EJ71" s="34"/>
      <c r="EK71" s="34"/>
      <c r="EL71" s="34"/>
      <c r="EM71" s="34"/>
      <c r="EN71" s="34"/>
      <c r="EO71" s="34"/>
      <c r="EP71" s="34"/>
      <c r="EQ71" s="34"/>
      <c r="ER71" s="34"/>
      <c r="ES71" s="34"/>
      <c r="ET71" s="34"/>
      <c r="EU71" s="34"/>
      <c r="EV71" s="34"/>
      <c r="EW71" s="34"/>
      <c r="EX71" s="34"/>
      <c r="EY71" s="34"/>
      <c r="EZ71" s="34"/>
      <c r="FA71" s="34"/>
      <c r="FB71" s="34"/>
      <c r="FC71" s="34"/>
      <c r="FD71" s="34"/>
      <c r="FE71" s="34"/>
      <c r="FF71" s="34"/>
      <c r="FG71" s="34"/>
      <c r="FH71" s="34"/>
      <c r="FI71" s="34"/>
      <c r="FJ71" s="34"/>
      <c r="FK71" s="34"/>
      <c r="FL71" s="34"/>
      <c r="FM71" s="34"/>
      <c r="FN71" s="34"/>
      <c r="FO71" s="34"/>
      <c r="FP71" s="34"/>
      <c r="FQ71" s="34"/>
      <c r="FR71" s="34"/>
      <c r="FS71" s="34"/>
      <c r="FT71" s="34"/>
      <c r="FU71" s="34"/>
      <c r="FV71" s="34"/>
      <c r="FW71" s="34"/>
      <c r="FX71" s="34"/>
      <c r="FY71" s="34"/>
      <c r="FZ71" s="34"/>
      <c r="GA71" s="34"/>
      <c r="GB71" s="34"/>
      <c r="GC71" s="34"/>
      <c r="GD71" s="34"/>
      <c r="GE71" s="34"/>
      <c r="GF71" s="34"/>
      <c r="GG71" s="34"/>
      <c r="GH71" s="34"/>
      <c r="GI71" s="34"/>
      <c r="GJ71" s="34"/>
      <c r="GK71" s="34"/>
      <c r="GL71" s="34"/>
      <c r="GM71" s="34"/>
      <c r="GN71" s="34"/>
      <c r="GO71" s="34"/>
      <c r="GP71" s="34"/>
      <c r="GQ71" s="34"/>
    </row>
    <row r="72" spans="1:199" s="35" customFormat="1" ht="25.5">
      <c r="A72" s="329">
        <v>40575</v>
      </c>
      <c r="B72" s="25">
        <v>2</v>
      </c>
      <c r="C72" s="27" t="s">
        <v>136</v>
      </c>
      <c r="D72" s="27" t="s">
        <v>136</v>
      </c>
      <c r="E72" s="27" t="s">
        <v>137</v>
      </c>
      <c r="F72" s="28">
        <v>1</v>
      </c>
      <c r="G72" s="26" t="s">
        <v>27</v>
      </c>
      <c r="H72" s="29">
        <v>303479135</v>
      </c>
      <c r="I72" s="30">
        <v>162359</v>
      </c>
      <c r="J72" s="31"/>
      <c r="K72" s="32">
        <v>5251.7871583373772</v>
      </c>
      <c r="L72" s="220" t="s">
        <v>432</v>
      </c>
      <c r="M72" s="221">
        <v>2960010422</v>
      </c>
      <c r="N72" s="222">
        <v>40571</v>
      </c>
      <c r="O72" s="73"/>
      <c r="P72" s="32"/>
      <c r="Q72" s="225">
        <v>69600</v>
      </c>
      <c r="R72" s="66" t="s">
        <v>218</v>
      </c>
      <c r="S72" s="72">
        <v>20400</v>
      </c>
      <c r="T72" s="72"/>
      <c r="U72" s="32"/>
      <c r="V72" s="227"/>
      <c r="W72" s="266"/>
      <c r="X72" s="223">
        <v>40596</v>
      </c>
      <c r="Y72" s="223">
        <v>40576</v>
      </c>
      <c r="Z72" s="235">
        <v>40596</v>
      </c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DE72" s="34"/>
      <c r="DF72" s="34"/>
      <c r="DG72" s="34"/>
      <c r="DH72" s="34"/>
      <c r="DI72" s="34"/>
      <c r="DJ72" s="34"/>
      <c r="DK72" s="34"/>
      <c r="DL72" s="34"/>
      <c r="DM72" s="34"/>
      <c r="DN72" s="34"/>
      <c r="DO72" s="34"/>
      <c r="DP72" s="34"/>
      <c r="DQ72" s="34"/>
      <c r="DR72" s="34"/>
      <c r="DS72" s="34"/>
      <c r="DT72" s="34"/>
      <c r="DU72" s="34"/>
      <c r="DV72" s="34"/>
      <c r="DW72" s="34"/>
      <c r="DX72" s="34"/>
      <c r="DY72" s="34"/>
      <c r="DZ72" s="34"/>
      <c r="EA72" s="34"/>
      <c r="EB72" s="34"/>
      <c r="EC72" s="34"/>
      <c r="ED72" s="34"/>
      <c r="EE72" s="34"/>
      <c r="EF72" s="34"/>
      <c r="EG72" s="34"/>
      <c r="EH72" s="34"/>
      <c r="EI72" s="34"/>
      <c r="EJ72" s="34"/>
      <c r="EK72" s="34"/>
      <c r="EL72" s="34"/>
      <c r="EM72" s="34"/>
      <c r="EN72" s="34"/>
      <c r="EO72" s="34"/>
      <c r="EP72" s="34"/>
      <c r="EQ72" s="34"/>
      <c r="ER72" s="34"/>
      <c r="ES72" s="34"/>
      <c r="ET72" s="34"/>
      <c r="EU72" s="34"/>
      <c r="EV72" s="34"/>
      <c r="EW72" s="34"/>
      <c r="EX72" s="34"/>
      <c r="EY72" s="34"/>
      <c r="EZ72" s="34"/>
      <c r="FA72" s="34"/>
      <c r="FB72" s="34"/>
      <c r="FC72" s="34"/>
      <c r="FD72" s="34"/>
      <c r="FE72" s="34"/>
      <c r="FF72" s="34"/>
      <c r="FG72" s="34"/>
      <c r="FH72" s="34"/>
      <c r="FI72" s="34"/>
      <c r="FJ72" s="34"/>
      <c r="FK72" s="34"/>
      <c r="FL72" s="34"/>
      <c r="FM72" s="34"/>
      <c r="FN72" s="34"/>
      <c r="FO72" s="34"/>
      <c r="FP72" s="34"/>
      <c r="FQ72" s="34"/>
      <c r="FR72" s="34"/>
      <c r="FS72" s="34"/>
      <c r="FT72" s="34"/>
      <c r="FU72" s="34"/>
      <c r="FV72" s="34"/>
      <c r="FW72" s="34"/>
      <c r="FX72" s="34"/>
      <c r="FY72" s="34"/>
      <c r="FZ72" s="34"/>
      <c r="GA72" s="34"/>
      <c r="GB72" s="34"/>
      <c r="GC72" s="34"/>
      <c r="GD72" s="34"/>
      <c r="GE72" s="34"/>
      <c r="GF72" s="34"/>
      <c r="GG72" s="34"/>
      <c r="GH72" s="34"/>
      <c r="GI72" s="34"/>
      <c r="GJ72" s="34"/>
      <c r="GK72" s="34"/>
      <c r="GL72" s="34"/>
      <c r="GM72" s="34"/>
      <c r="GN72" s="34"/>
      <c r="GO72" s="34"/>
      <c r="GP72" s="34"/>
      <c r="GQ72" s="34"/>
    </row>
    <row r="73" spans="1:199" s="89" customFormat="1" ht="25.5" customHeight="1">
      <c r="A73" s="329">
        <v>40575</v>
      </c>
      <c r="B73" s="25">
        <v>3</v>
      </c>
      <c r="C73" s="52" t="s">
        <v>138</v>
      </c>
      <c r="D73" s="52" t="s">
        <v>138</v>
      </c>
      <c r="E73" s="27" t="s">
        <v>139</v>
      </c>
      <c r="F73" s="53">
        <v>1</v>
      </c>
      <c r="G73" s="57" t="s">
        <v>27</v>
      </c>
      <c r="H73" s="192">
        <v>303500266</v>
      </c>
      <c r="I73" s="121">
        <v>3551799</v>
      </c>
      <c r="J73" s="55"/>
      <c r="K73" s="32">
        <v>114889.18000970402</v>
      </c>
      <c r="L73" s="220" t="s">
        <v>433</v>
      </c>
      <c r="M73" s="25" t="s">
        <v>434</v>
      </c>
      <c r="N73" s="222">
        <v>40595</v>
      </c>
      <c r="O73" s="293"/>
      <c r="P73" s="32"/>
      <c r="Q73" s="295">
        <v>220512</v>
      </c>
      <c r="R73" s="32" t="s">
        <v>218</v>
      </c>
      <c r="S73" s="32">
        <v>15488</v>
      </c>
      <c r="T73" s="32">
        <v>54000</v>
      </c>
      <c r="U73" s="32"/>
      <c r="V73" s="227"/>
      <c r="W73" s="266"/>
      <c r="X73" s="227">
        <v>40653</v>
      </c>
      <c r="Y73" s="296">
        <v>40595</v>
      </c>
      <c r="Z73" s="292">
        <v>40653</v>
      </c>
      <c r="AA73" s="162"/>
      <c r="AB73" s="162"/>
      <c r="AC73" s="162"/>
      <c r="AD73" s="162"/>
      <c r="AE73" s="162"/>
    </row>
    <row r="74" spans="1:199" s="89" customFormat="1" ht="25.5" customHeight="1">
      <c r="A74" s="329">
        <v>40575</v>
      </c>
      <c r="B74" s="25">
        <v>4</v>
      </c>
      <c r="C74" s="52" t="s">
        <v>144</v>
      </c>
      <c r="D74" s="52" t="s">
        <v>144</v>
      </c>
      <c r="E74" s="27" t="s">
        <v>145</v>
      </c>
      <c r="F74" s="53">
        <v>1</v>
      </c>
      <c r="G74" s="57" t="s">
        <v>41</v>
      </c>
      <c r="H74" s="53">
        <v>303509723</v>
      </c>
      <c r="I74" s="121"/>
      <c r="J74" s="55"/>
      <c r="K74" s="55">
        <v>64200</v>
      </c>
      <c r="L74" s="227">
        <v>1046738</v>
      </c>
      <c r="M74" s="25">
        <v>7120183775</v>
      </c>
      <c r="N74" s="222">
        <v>40611</v>
      </c>
      <c r="O74" s="293" t="s">
        <v>435</v>
      </c>
      <c r="P74" s="312">
        <v>0.30830000000000002</v>
      </c>
      <c r="Q74" s="295">
        <v>100440</v>
      </c>
      <c r="R74" s="32" t="s">
        <v>218</v>
      </c>
      <c r="S74" s="32" t="s">
        <v>436</v>
      </c>
      <c r="T74" s="32" t="s">
        <v>437</v>
      </c>
      <c r="U74" s="32"/>
      <c r="V74" s="227"/>
      <c r="W74" s="266"/>
      <c r="X74" s="227">
        <v>40634</v>
      </c>
      <c r="Y74" s="296">
        <v>40602</v>
      </c>
      <c r="Z74" s="292">
        <v>40634</v>
      </c>
      <c r="AA74" s="162"/>
      <c r="AB74" s="162"/>
      <c r="AC74" s="162"/>
      <c r="AD74" s="162"/>
      <c r="AE74" s="162"/>
    </row>
    <row r="75" spans="1:199" s="89" customFormat="1" ht="25.5" customHeight="1">
      <c r="A75" s="329">
        <v>40575</v>
      </c>
      <c r="B75" s="25">
        <v>5</v>
      </c>
      <c r="C75" s="52" t="s">
        <v>130</v>
      </c>
      <c r="D75" s="52" t="s">
        <v>130</v>
      </c>
      <c r="E75" s="27" t="s">
        <v>131</v>
      </c>
      <c r="F75" s="53">
        <v>1</v>
      </c>
      <c r="G75" s="57" t="s">
        <v>132</v>
      </c>
      <c r="H75" s="192"/>
      <c r="I75" s="121"/>
      <c r="J75" s="55"/>
      <c r="K75" s="32">
        <v>149800</v>
      </c>
      <c r="L75" s="220" t="s">
        <v>438</v>
      </c>
      <c r="M75" s="25"/>
      <c r="N75" s="222">
        <v>40598</v>
      </c>
      <c r="O75" s="313" t="s">
        <v>439</v>
      </c>
      <c r="P75" s="312">
        <v>0.46500000000000002</v>
      </c>
      <c r="Q75" s="295">
        <v>22536</v>
      </c>
      <c r="R75" s="32" t="s">
        <v>218</v>
      </c>
      <c r="S75" s="32" t="s">
        <v>440</v>
      </c>
      <c r="T75" s="32" t="s">
        <v>356</v>
      </c>
      <c r="U75" s="32"/>
      <c r="V75" s="227"/>
      <c r="W75" s="266"/>
      <c r="X75" s="227">
        <v>40619</v>
      </c>
      <c r="Y75" s="296">
        <v>40599</v>
      </c>
      <c r="Z75" s="292"/>
      <c r="AA75" s="162"/>
      <c r="AB75" s="162"/>
      <c r="AC75" s="162"/>
      <c r="AD75" s="162"/>
      <c r="AE75" s="162"/>
    </row>
    <row r="76" spans="1:199" s="35" customFormat="1" ht="25.5">
      <c r="A76" s="329">
        <v>40575</v>
      </c>
      <c r="B76" s="25">
        <v>6</v>
      </c>
      <c r="C76" s="27" t="s">
        <v>140</v>
      </c>
      <c r="D76" s="27" t="s">
        <v>140</v>
      </c>
      <c r="E76" s="27" t="s">
        <v>141</v>
      </c>
      <c r="F76" s="28">
        <v>1</v>
      </c>
      <c r="G76" s="26" t="s">
        <v>27</v>
      </c>
      <c r="H76" s="29">
        <v>303509082</v>
      </c>
      <c r="I76" s="30">
        <v>85000</v>
      </c>
      <c r="J76" s="31"/>
      <c r="K76" s="32">
        <v>2749.4743651948893</v>
      </c>
      <c r="L76" s="220" t="s">
        <v>441</v>
      </c>
      <c r="M76" s="221">
        <v>748</v>
      </c>
      <c r="N76" s="222">
        <v>40595</v>
      </c>
      <c r="O76" s="297"/>
      <c r="P76" s="32"/>
      <c r="Q76" s="77"/>
      <c r="R76" s="66" t="s">
        <v>218</v>
      </c>
      <c r="S76" s="32">
        <v>8512.99</v>
      </c>
      <c r="T76" s="32"/>
      <c r="U76" s="32"/>
      <c r="V76" s="227"/>
      <c r="W76" s="266"/>
      <c r="X76" s="234">
        <v>40617</v>
      </c>
      <c r="Y76" s="234">
        <v>40599</v>
      </c>
      <c r="Z76" s="298">
        <v>40617</v>
      </c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  <c r="CM76" s="34"/>
      <c r="CN76" s="34"/>
      <c r="CO76" s="34"/>
      <c r="CP76" s="34"/>
      <c r="CQ76" s="34"/>
      <c r="CR76" s="34"/>
      <c r="CS76" s="34"/>
      <c r="CT76" s="34"/>
      <c r="CU76" s="34"/>
      <c r="CV76" s="34"/>
      <c r="CW76" s="34"/>
      <c r="CX76" s="34"/>
      <c r="CY76" s="34"/>
      <c r="CZ76" s="34"/>
      <c r="DA76" s="34"/>
      <c r="DB76" s="34"/>
      <c r="DC76" s="34"/>
      <c r="DD76" s="34"/>
      <c r="DE76" s="34"/>
      <c r="DF76" s="34"/>
      <c r="DG76" s="34"/>
      <c r="DH76" s="34"/>
      <c r="DI76" s="34"/>
      <c r="DJ76" s="34"/>
      <c r="DK76" s="34"/>
      <c r="DL76" s="34"/>
      <c r="DM76" s="34"/>
      <c r="DN76" s="34"/>
      <c r="DO76" s="34"/>
      <c r="DP76" s="34"/>
      <c r="DQ76" s="34"/>
      <c r="DR76" s="34"/>
      <c r="DS76" s="34"/>
      <c r="DT76" s="34"/>
      <c r="DU76" s="34"/>
      <c r="DV76" s="34"/>
      <c r="DW76" s="34"/>
      <c r="DX76" s="34"/>
      <c r="DY76" s="34"/>
      <c r="DZ76" s="34"/>
      <c r="EA76" s="34"/>
      <c r="EB76" s="34"/>
      <c r="EC76" s="34"/>
      <c r="ED76" s="34"/>
      <c r="EE76" s="34"/>
      <c r="EF76" s="34"/>
      <c r="EG76" s="34"/>
      <c r="EH76" s="34"/>
      <c r="EI76" s="34"/>
      <c r="EJ76" s="34"/>
      <c r="EK76" s="34"/>
      <c r="EL76" s="34"/>
      <c r="EM76" s="34"/>
      <c r="EN76" s="34"/>
      <c r="EO76" s="34"/>
      <c r="EP76" s="34"/>
      <c r="EQ76" s="34"/>
      <c r="ER76" s="34"/>
      <c r="ES76" s="34"/>
      <c r="ET76" s="34"/>
      <c r="EU76" s="34"/>
      <c r="EV76" s="34"/>
      <c r="EW76" s="34"/>
      <c r="EX76" s="34"/>
      <c r="EY76" s="34"/>
      <c r="EZ76" s="34"/>
      <c r="FA76" s="34"/>
      <c r="FB76" s="34"/>
      <c r="FC76" s="34"/>
      <c r="FD76" s="34"/>
      <c r="FE76" s="34"/>
      <c r="FF76" s="34"/>
      <c r="FG76" s="34"/>
      <c r="FH76" s="34"/>
      <c r="FI76" s="34"/>
      <c r="FJ76" s="34"/>
      <c r="FK76" s="34"/>
      <c r="FL76" s="34"/>
      <c r="FM76" s="34"/>
      <c r="FN76" s="34"/>
      <c r="FO76" s="34"/>
      <c r="FP76" s="34"/>
      <c r="FQ76" s="34"/>
      <c r="FR76" s="34"/>
      <c r="FS76" s="34"/>
      <c r="FT76" s="34"/>
      <c r="FU76" s="34"/>
      <c r="FV76" s="34"/>
      <c r="FW76" s="34"/>
      <c r="FX76" s="34"/>
      <c r="FY76" s="34"/>
      <c r="FZ76" s="34"/>
      <c r="GA76" s="34"/>
      <c r="GB76" s="34"/>
      <c r="GC76" s="34"/>
      <c r="GD76" s="34"/>
      <c r="GE76" s="34"/>
      <c r="GF76" s="34"/>
      <c r="GG76" s="34"/>
      <c r="GH76" s="34"/>
      <c r="GI76" s="34"/>
      <c r="GJ76" s="34"/>
      <c r="GK76" s="34"/>
      <c r="GL76" s="34"/>
      <c r="GM76" s="34"/>
      <c r="GN76" s="34"/>
      <c r="GO76" s="34"/>
      <c r="GP76" s="34"/>
      <c r="GQ76" s="34"/>
    </row>
    <row r="77" spans="1:199" s="163" customFormat="1" ht="25.5">
      <c r="A77" s="329">
        <v>40575</v>
      </c>
      <c r="B77" s="25">
        <v>7</v>
      </c>
      <c r="C77" s="161" t="s">
        <v>46</v>
      </c>
      <c r="D77" s="27" t="s">
        <v>146</v>
      </c>
      <c r="E77" s="61" t="s">
        <v>23</v>
      </c>
      <c r="F77" s="53">
        <v>1</v>
      </c>
      <c r="G77" s="57" t="s">
        <v>41</v>
      </c>
      <c r="H77" s="62">
        <v>303490402</v>
      </c>
      <c r="I77" s="32">
        <v>2485939.39</v>
      </c>
      <c r="J77" s="31"/>
      <c r="K77" s="32">
        <v>80412.077955684945</v>
      </c>
      <c r="L77" s="220" t="s">
        <v>442</v>
      </c>
      <c r="M77" s="68" t="s">
        <v>443</v>
      </c>
      <c r="N77" s="222">
        <v>40576</v>
      </c>
      <c r="O77" s="66" t="s">
        <v>444</v>
      </c>
      <c r="P77" s="312">
        <v>0.31469999999999998</v>
      </c>
      <c r="Q77" s="66">
        <v>639320</v>
      </c>
      <c r="R77" s="66" t="s">
        <v>218</v>
      </c>
      <c r="S77" s="66">
        <v>30000</v>
      </c>
      <c r="T77" s="66">
        <v>42000</v>
      </c>
      <c r="U77" s="66"/>
      <c r="V77" s="220"/>
      <c r="W77" s="68"/>
      <c r="X77" s="220">
        <v>40547</v>
      </c>
      <c r="Y77" s="305">
        <v>40588</v>
      </c>
      <c r="Z77" s="306">
        <v>40575</v>
      </c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</row>
    <row r="78" spans="1:199" s="64" customFormat="1" ht="25.5">
      <c r="A78" s="329">
        <v>40575</v>
      </c>
      <c r="B78" s="25">
        <v>8</v>
      </c>
      <c r="C78" s="161" t="s">
        <v>46</v>
      </c>
      <c r="D78" s="27" t="s">
        <v>142</v>
      </c>
      <c r="E78" s="61" t="s">
        <v>143</v>
      </c>
      <c r="F78" s="28">
        <v>1</v>
      </c>
      <c r="G78" s="26" t="s">
        <v>45</v>
      </c>
      <c r="H78" s="62">
        <v>303509527</v>
      </c>
      <c r="I78" s="135">
        <v>759634.92</v>
      </c>
      <c r="J78" s="68"/>
      <c r="K78" s="32">
        <v>24571.72634643377</v>
      </c>
      <c r="L78" s="226"/>
      <c r="M78" s="68" t="s">
        <v>445</v>
      </c>
      <c r="N78" s="222">
        <v>40597</v>
      </c>
      <c r="O78" s="68" t="s">
        <v>446</v>
      </c>
      <c r="P78" s="312">
        <v>0.28999999999999998</v>
      </c>
      <c r="Q78" s="68">
        <v>52325.9</v>
      </c>
      <c r="R78" s="70" t="s">
        <v>218</v>
      </c>
      <c r="S78" s="68">
        <v>20000</v>
      </c>
      <c r="T78" s="68"/>
      <c r="U78" s="68"/>
      <c r="V78" s="220"/>
      <c r="W78" s="68"/>
      <c r="X78" s="223">
        <v>40658</v>
      </c>
      <c r="Y78" s="279">
        <v>40602</v>
      </c>
      <c r="Z78" s="279">
        <v>40658</v>
      </c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63"/>
      <c r="BU78" s="63"/>
      <c r="BV78" s="63"/>
      <c r="BW78" s="63"/>
      <c r="BX78" s="63"/>
      <c r="BY78" s="63"/>
      <c r="BZ78" s="63"/>
      <c r="CA78" s="63"/>
      <c r="CB78" s="63"/>
      <c r="CC78" s="63"/>
      <c r="CD78" s="63"/>
      <c r="CE78" s="63"/>
      <c r="CF78" s="63"/>
      <c r="CG78" s="63"/>
      <c r="CH78" s="63"/>
      <c r="CI78" s="63"/>
      <c r="CJ78" s="63"/>
      <c r="CK78" s="63"/>
      <c r="CL78" s="63"/>
      <c r="CM78" s="63"/>
      <c r="CN78" s="63"/>
      <c r="CO78" s="63"/>
      <c r="CP78" s="63"/>
      <c r="CQ78" s="63"/>
      <c r="CR78" s="63"/>
      <c r="CS78" s="63"/>
      <c r="CT78" s="63"/>
      <c r="CU78" s="63"/>
      <c r="CV78" s="63"/>
      <c r="CW78" s="63"/>
      <c r="CX78" s="63"/>
      <c r="CY78" s="63"/>
      <c r="CZ78" s="63"/>
      <c r="DA78" s="63"/>
      <c r="DB78" s="63"/>
      <c r="DC78" s="63"/>
      <c r="DD78" s="63"/>
      <c r="DE78" s="63"/>
      <c r="DF78" s="63"/>
      <c r="DG78" s="63"/>
      <c r="DH78" s="63"/>
      <c r="DI78" s="63"/>
      <c r="DJ78" s="63"/>
      <c r="DK78" s="63"/>
      <c r="DL78" s="63"/>
      <c r="DM78" s="63"/>
      <c r="DN78" s="63"/>
      <c r="DO78" s="63"/>
      <c r="DP78" s="63"/>
      <c r="DQ78" s="63"/>
      <c r="DR78" s="63"/>
      <c r="DS78" s="63"/>
      <c r="DT78" s="63"/>
      <c r="DU78" s="63"/>
      <c r="DV78" s="63"/>
      <c r="DW78" s="63"/>
      <c r="DX78" s="63"/>
      <c r="DY78" s="63"/>
      <c r="DZ78" s="63"/>
      <c r="EA78" s="63"/>
      <c r="EB78" s="63"/>
      <c r="EC78" s="63"/>
      <c r="ED78" s="63"/>
      <c r="EE78" s="63"/>
      <c r="EF78" s="63"/>
      <c r="EG78" s="63"/>
      <c r="EH78" s="63"/>
      <c r="EI78" s="63"/>
      <c r="EJ78" s="63"/>
      <c r="EK78" s="63"/>
      <c r="EL78" s="63"/>
      <c r="EM78" s="63"/>
      <c r="EN78" s="63"/>
      <c r="EO78" s="63"/>
      <c r="EP78" s="63"/>
      <c r="EQ78" s="63"/>
      <c r="ER78" s="63"/>
      <c r="ES78" s="63"/>
      <c r="ET78" s="63"/>
      <c r="EU78" s="63"/>
      <c r="EV78" s="63"/>
      <c r="EW78" s="63"/>
      <c r="EX78" s="63"/>
      <c r="EY78" s="63"/>
      <c r="EZ78" s="63"/>
      <c r="FA78" s="63"/>
      <c r="FB78" s="63"/>
      <c r="FC78" s="63"/>
      <c r="FD78" s="63"/>
      <c r="FE78" s="63"/>
      <c r="FF78" s="63"/>
      <c r="FG78" s="63"/>
      <c r="FH78" s="63"/>
      <c r="FI78" s="63"/>
      <c r="FJ78" s="63"/>
      <c r="FK78" s="63"/>
      <c r="FL78" s="63"/>
      <c r="FM78" s="63"/>
      <c r="FN78" s="63"/>
      <c r="FO78" s="63"/>
      <c r="FP78" s="63"/>
      <c r="FQ78" s="63"/>
      <c r="FR78" s="63"/>
      <c r="FS78" s="63"/>
      <c r="FT78" s="63"/>
      <c r="FU78" s="63"/>
      <c r="FV78" s="63"/>
      <c r="FW78" s="63"/>
      <c r="FX78" s="63"/>
      <c r="FY78" s="63"/>
      <c r="FZ78" s="63"/>
      <c r="GA78" s="63"/>
      <c r="GB78" s="63"/>
      <c r="GC78" s="63"/>
      <c r="GD78" s="63"/>
      <c r="GE78" s="63"/>
      <c r="GF78" s="63"/>
      <c r="GG78" s="63"/>
      <c r="GH78" s="63"/>
      <c r="GI78" s="63"/>
      <c r="GJ78" s="63"/>
      <c r="GK78" s="63"/>
      <c r="GL78" s="63"/>
      <c r="GM78" s="63"/>
      <c r="GN78" s="63"/>
      <c r="GO78" s="63"/>
      <c r="GP78" s="63"/>
      <c r="GQ78" s="63"/>
    </row>
    <row r="79" spans="1:199" s="204" customFormat="1">
      <c r="A79" s="329">
        <v>40575</v>
      </c>
      <c r="B79" s="196">
        <v>9</v>
      </c>
      <c r="C79" s="65" t="s">
        <v>52</v>
      </c>
      <c r="D79" s="65" t="s">
        <v>447</v>
      </c>
      <c r="E79" s="125" t="s">
        <v>23</v>
      </c>
      <c r="F79" s="198">
        <v>1</v>
      </c>
      <c r="G79" s="199" t="s">
        <v>46</v>
      </c>
      <c r="H79" s="132">
        <v>303506999</v>
      </c>
      <c r="I79" s="201">
        <v>1224678.3899999999</v>
      </c>
      <c r="J79" s="128"/>
      <c r="K79" s="201">
        <v>39614.374575448812</v>
      </c>
      <c r="L79" s="314"/>
      <c r="M79" s="307" t="s">
        <v>448</v>
      </c>
      <c r="N79" s="315">
        <v>40547</v>
      </c>
      <c r="O79" s="127"/>
      <c r="P79" s="127"/>
      <c r="Q79" s="127">
        <v>204750</v>
      </c>
      <c r="R79" s="127"/>
      <c r="S79" s="127">
        <v>35000</v>
      </c>
      <c r="T79" s="127"/>
      <c r="U79" s="127"/>
      <c r="V79" s="314"/>
      <c r="W79" s="307"/>
      <c r="X79" s="314">
        <v>40624</v>
      </c>
      <c r="Y79" s="316">
        <v>40599</v>
      </c>
      <c r="Z79" s="317"/>
      <c r="AA79" s="203"/>
      <c r="AB79" s="203"/>
      <c r="AC79" s="203"/>
      <c r="AD79" s="203"/>
      <c r="AE79" s="203"/>
      <c r="AF79" s="203"/>
      <c r="AG79" s="203"/>
      <c r="AH79" s="203"/>
      <c r="AI79" s="203"/>
      <c r="AJ79" s="203"/>
      <c r="AK79" s="203"/>
      <c r="AL79" s="203"/>
      <c r="AM79" s="203"/>
      <c r="AN79" s="203"/>
      <c r="AO79" s="203"/>
      <c r="AP79" s="203"/>
      <c r="AQ79" s="203"/>
      <c r="AR79" s="203"/>
      <c r="AS79" s="203"/>
      <c r="AT79" s="203"/>
      <c r="AU79" s="203"/>
      <c r="AV79" s="203"/>
      <c r="AW79" s="203"/>
      <c r="AX79" s="203"/>
      <c r="AY79" s="203"/>
      <c r="AZ79" s="203"/>
      <c r="BA79" s="203"/>
      <c r="BB79" s="203"/>
      <c r="BC79" s="203"/>
      <c r="BD79" s="203"/>
      <c r="BE79" s="203"/>
      <c r="BF79" s="203"/>
      <c r="BG79" s="203"/>
      <c r="BH79" s="203"/>
      <c r="BI79" s="203"/>
      <c r="BJ79" s="203"/>
      <c r="BK79" s="203"/>
      <c r="BL79" s="203"/>
      <c r="BM79" s="203"/>
      <c r="BN79" s="203"/>
      <c r="BO79" s="203"/>
      <c r="BP79" s="203"/>
      <c r="BQ79" s="203"/>
      <c r="BR79" s="203"/>
      <c r="BS79" s="203"/>
      <c r="BT79" s="203"/>
      <c r="BU79" s="203"/>
      <c r="BV79" s="203"/>
      <c r="BW79" s="203"/>
      <c r="BX79" s="203"/>
      <c r="BY79" s="203"/>
      <c r="BZ79" s="203"/>
      <c r="CA79" s="203"/>
      <c r="CB79" s="203"/>
      <c r="CC79" s="203"/>
      <c r="CD79" s="203"/>
      <c r="CE79" s="203"/>
      <c r="CF79" s="203"/>
      <c r="CG79" s="203"/>
      <c r="CH79" s="203"/>
      <c r="CI79" s="203"/>
      <c r="CJ79" s="203"/>
      <c r="CK79" s="203"/>
      <c r="CL79" s="203"/>
      <c r="CM79" s="203"/>
      <c r="CN79" s="203"/>
      <c r="CO79" s="203"/>
      <c r="CP79" s="203"/>
      <c r="CQ79" s="203"/>
      <c r="CR79" s="203"/>
      <c r="CS79" s="203"/>
      <c r="CT79" s="203"/>
      <c r="CU79" s="203"/>
      <c r="CV79" s="203"/>
      <c r="CW79" s="203"/>
      <c r="CX79" s="203"/>
      <c r="CY79" s="203"/>
      <c r="CZ79" s="203"/>
      <c r="DA79" s="203"/>
      <c r="DB79" s="203"/>
      <c r="DC79" s="203"/>
      <c r="DD79" s="203"/>
      <c r="DE79" s="203"/>
      <c r="DF79" s="203"/>
      <c r="DG79" s="203"/>
      <c r="DH79" s="203"/>
      <c r="DI79" s="203"/>
      <c r="DJ79" s="203"/>
      <c r="DK79" s="203"/>
      <c r="DL79" s="203"/>
      <c r="DM79" s="203"/>
      <c r="DN79" s="203"/>
      <c r="DO79" s="203"/>
      <c r="DP79" s="203"/>
      <c r="DQ79" s="203"/>
      <c r="DR79" s="203"/>
      <c r="DS79" s="203"/>
      <c r="DT79" s="203"/>
      <c r="DU79" s="203"/>
      <c r="DV79" s="203"/>
      <c r="DW79" s="203"/>
      <c r="DX79" s="203"/>
      <c r="DY79" s="203"/>
      <c r="DZ79" s="203"/>
      <c r="EA79" s="203"/>
      <c r="EB79" s="203"/>
      <c r="EC79" s="203"/>
      <c r="ED79" s="203"/>
      <c r="EE79" s="203"/>
      <c r="EF79" s="203"/>
      <c r="EG79" s="203"/>
      <c r="EH79" s="203"/>
      <c r="EI79" s="203"/>
      <c r="EJ79" s="203"/>
      <c r="EK79" s="203"/>
      <c r="EL79" s="203"/>
      <c r="EM79" s="203"/>
      <c r="EN79" s="203"/>
      <c r="EO79" s="203"/>
      <c r="EP79" s="203"/>
      <c r="EQ79" s="203"/>
      <c r="ER79" s="203"/>
      <c r="ES79" s="203"/>
      <c r="ET79" s="203"/>
      <c r="EU79" s="203"/>
      <c r="EV79" s="203"/>
      <c r="EW79" s="203"/>
      <c r="EX79" s="203"/>
      <c r="EY79" s="203"/>
      <c r="EZ79" s="203"/>
      <c r="FA79" s="203"/>
      <c r="FB79" s="203"/>
      <c r="FC79" s="203"/>
      <c r="FD79" s="203"/>
      <c r="FE79" s="203"/>
      <c r="FF79" s="203"/>
      <c r="FG79" s="203"/>
      <c r="FH79" s="203"/>
      <c r="FI79" s="203"/>
      <c r="FJ79" s="203"/>
      <c r="FK79" s="203"/>
      <c r="FL79" s="203"/>
      <c r="FM79" s="203"/>
      <c r="FN79" s="203"/>
      <c r="FO79" s="203"/>
      <c r="FP79" s="203"/>
      <c r="FQ79" s="203"/>
      <c r="FR79" s="203"/>
      <c r="FS79" s="203"/>
      <c r="FT79" s="203"/>
      <c r="FU79" s="203"/>
      <c r="FV79" s="203"/>
      <c r="FW79" s="203"/>
      <c r="FX79" s="203"/>
      <c r="FY79" s="203"/>
      <c r="FZ79" s="203"/>
      <c r="GA79" s="203"/>
      <c r="GB79" s="203"/>
      <c r="GC79" s="203"/>
      <c r="GD79" s="203"/>
      <c r="GE79" s="203"/>
      <c r="GF79" s="203"/>
      <c r="GG79" s="203"/>
      <c r="GH79" s="203"/>
      <c r="GI79" s="203"/>
      <c r="GJ79" s="203"/>
      <c r="GK79" s="203"/>
      <c r="GL79" s="203"/>
      <c r="GM79" s="203"/>
      <c r="GN79" s="203"/>
      <c r="GO79" s="203"/>
      <c r="GP79" s="203"/>
      <c r="GQ79" s="203"/>
    </row>
    <row r="80" spans="1:199" s="35" customFormat="1" ht="51">
      <c r="A80" s="329">
        <v>40575</v>
      </c>
      <c r="B80" s="25">
        <v>1</v>
      </c>
      <c r="C80" s="27" t="s">
        <v>164</v>
      </c>
      <c r="D80" s="27" t="s">
        <v>264</v>
      </c>
      <c r="E80" s="27" t="s">
        <v>265</v>
      </c>
      <c r="F80" s="28">
        <v>1</v>
      </c>
      <c r="G80" s="327" t="s">
        <v>112</v>
      </c>
      <c r="H80" s="219">
        <v>303506964</v>
      </c>
      <c r="I80" s="30"/>
      <c r="J80" s="31">
        <v>6936.4</v>
      </c>
      <c r="K80" s="32">
        <f>J80</f>
        <v>6936.4</v>
      </c>
      <c r="L80" s="222">
        <v>40598</v>
      </c>
      <c r="M80" s="32" t="s">
        <v>267</v>
      </c>
      <c r="N80" s="32"/>
      <c r="O80" s="31"/>
      <c r="P80" s="66" t="s">
        <v>218</v>
      </c>
      <c r="Q80" s="234" t="s">
        <v>268</v>
      </c>
      <c r="R80" s="223">
        <v>40599</v>
      </c>
      <c r="S80" s="223" t="s">
        <v>269</v>
      </c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34"/>
      <c r="BS80" s="34"/>
      <c r="BT80" s="34"/>
      <c r="BU80" s="34"/>
      <c r="BV80" s="34"/>
      <c r="BW80" s="34"/>
      <c r="BX80" s="34"/>
      <c r="BY80" s="34"/>
      <c r="BZ80" s="34"/>
      <c r="CA80" s="34"/>
      <c r="CB80" s="34"/>
      <c r="CC80" s="34"/>
      <c r="CD80" s="34"/>
      <c r="CE80" s="34"/>
      <c r="CF80" s="34"/>
      <c r="CG80" s="34"/>
      <c r="CH80" s="34"/>
      <c r="CI80" s="34"/>
      <c r="CJ80" s="34"/>
      <c r="CK80" s="34"/>
      <c r="CL80" s="34"/>
      <c r="CM80" s="34"/>
      <c r="CN80" s="34"/>
      <c r="CO80" s="34"/>
      <c r="CP80" s="34"/>
      <c r="CQ80" s="34"/>
      <c r="CR80" s="34"/>
      <c r="CS80" s="34"/>
      <c r="CT80" s="34"/>
      <c r="CU80" s="34"/>
      <c r="CV80" s="34"/>
      <c r="CW80" s="34"/>
      <c r="CX80" s="34"/>
      <c r="CY80" s="34"/>
      <c r="CZ80" s="34"/>
      <c r="DA80" s="34"/>
      <c r="DB80" s="34"/>
      <c r="DC80" s="34"/>
      <c r="DD80" s="34"/>
      <c r="DE80" s="34"/>
      <c r="DF80" s="34"/>
      <c r="DG80" s="34"/>
      <c r="DH80" s="34"/>
      <c r="DI80" s="34"/>
      <c r="DJ80" s="34"/>
      <c r="DK80" s="34"/>
      <c r="DL80" s="34"/>
      <c r="DM80" s="34"/>
      <c r="DN80" s="34"/>
      <c r="DO80" s="34"/>
      <c r="DP80" s="34"/>
      <c r="DQ80" s="34"/>
      <c r="DR80" s="34"/>
      <c r="DS80" s="34"/>
      <c r="DT80" s="34"/>
      <c r="DU80" s="34"/>
      <c r="DV80" s="34"/>
      <c r="DW80" s="34"/>
      <c r="DX80" s="34"/>
      <c r="DY80" s="34"/>
      <c r="DZ80" s="34"/>
      <c r="EA80" s="34"/>
      <c r="EB80" s="34"/>
      <c r="EC80" s="34"/>
      <c r="ED80" s="34"/>
      <c r="EE80" s="34"/>
      <c r="EF80" s="34"/>
      <c r="EG80" s="34"/>
      <c r="EH80" s="34"/>
      <c r="EI80" s="34"/>
      <c r="EJ80" s="34"/>
      <c r="EK80" s="34"/>
      <c r="EL80" s="34"/>
      <c r="EM80" s="34"/>
      <c r="EN80" s="34"/>
      <c r="EO80" s="34"/>
      <c r="EP80" s="34"/>
      <c r="EQ80" s="34"/>
      <c r="ER80" s="34"/>
      <c r="ES80" s="34"/>
      <c r="ET80" s="34"/>
      <c r="EU80" s="34"/>
      <c r="EV80" s="34"/>
      <c r="EW80" s="34"/>
      <c r="EX80" s="34"/>
      <c r="EY80" s="34"/>
      <c r="EZ80" s="34"/>
      <c r="FA80" s="34"/>
      <c r="FB80" s="34"/>
      <c r="FC80" s="34"/>
      <c r="FD80" s="34"/>
      <c r="FE80" s="34"/>
      <c r="FF80" s="34"/>
      <c r="FG80" s="34"/>
      <c r="FH80" s="34"/>
      <c r="FI80" s="34"/>
      <c r="FJ80" s="34"/>
      <c r="FK80" s="34"/>
      <c r="FL80" s="34"/>
      <c r="FM80" s="34"/>
      <c r="FN80" s="34"/>
      <c r="FO80" s="34"/>
      <c r="FP80" s="34"/>
      <c r="FQ80" s="34"/>
      <c r="FR80" s="34"/>
      <c r="FS80" s="34"/>
      <c r="FT80" s="34"/>
      <c r="FU80" s="34"/>
      <c r="FV80" s="34"/>
      <c r="FW80" s="34"/>
      <c r="FX80" s="34"/>
      <c r="FY80" s="34"/>
      <c r="FZ80" s="34"/>
      <c r="GA80" s="34"/>
      <c r="GB80" s="34"/>
      <c r="GC80" s="34"/>
      <c r="GD80" s="34"/>
      <c r="GE80" s="34"/>
      <c r="GF80" s="34"/>
      <c r="GG80" s="34"/>
      <c r="GH80" s="34"/>
      <c r="GI80" s="34"/>
      <c r="GJ80" s="34"/>
    </row>
    <row r="81" spans="1:199" s="35" customFormat="1" ht="25.5">
      <c r="A81" s="329">
        <v>40575</v>
      </c>
      <c r="B81" s="25">
        <v>2</v>
      </c>
      <c r="C81" s="27" t="s">
        <v>164</v>
      </c>
      <c r="D81" s="27" t="s">
        <v>270</v>
      </c>
      <c r="E81" s="27" t="s">
        <v>271</v>
      </c>
      <c r="F81" s="28">
        <v>1</v>
      </c>
      <c r="G81" s="330" t="s">
        <v>112</v>
      </c>
      <c r="H81" s="224"/>
      <c r="I81" s="30"/>
      <c r="J81" s="31">
        <v>6005.51</v>
      </c>
      <c r="K81" s="31">
        <v>6005.51</v>
      </c>
      <c r="L81" s="222">
        <v>40602</v>
      </c>
      <c r="M81" s="32" t="s">
        <v>273</v>
      </c>
      <c r="N81" s="32"/>
      <c r="O81" s="225"/>
      <c r="P81" s="66" t="s">
        <v>218</v>
      </c>
      <c r="Q81" s="223">
        <v>40651</v>
      </c>
      <c r="R81" s="223">
        <v>40602</v>
      </c>
      <c r="S81" s="70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4"/>
      <c r="BZ81" s="34"/>
      <c r="CA81" s="34"/>
      <c r="CB81" s="34"/>
      <c r="CC81" s="34"/>
      <c r="CD81" s="34"/>
      <c r="CE81" s="34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  <c r="CS81" s="34"/>
      <c r="CT81" s="34"/>
      <c r="CU81" s="34"/>
      <c r="CV81" s="34"/>
      <c r="CW81" s="34"/>
      <c r="CX81" s="34"/>
      <c r="CY81" s="34"/>
      <c r="CZ81" s="34"/>
      <c r="DA81" s="34"/>
      <c r="DB81" s="34"/>
      <c r="DC81" s="34"/>
      <c r="DD81" s="34"/>
      <c r="DE81" s="34"/>
      <c r="DF81" s="34"/>
      <c r="DG81" s="34"/>
      <c r="DH81" s="34"/>
      <c r="DI81" s="34"/>
      <c r="DJ81" s="34"/>
      <c r="DK81" s="34"/>
      <c r="DL81" s="34"/>
      <c r="DM81" s="34"/>
      <c r="DN81" s="34"/>
      <c r="DO81" s="34"/>
      <c r="DP81" s="34"/>
      <c r="DQ81" s="34"/>
      <c r="DR81" s="34"/>
      <c r="DS81" s="34"/>
      <c r="DT81" s="34"/>
      <c r="DU81" s="34"/>
      <c r="DV81" s="34"/>
      <c r="DW81" s="34"/>
      <c r="DX81" s="34"/>
      <c r="DY81" s="34"/>
      <c r="DZ81" s="34"/>
      <c r="EA81" s="34"/>
      <c r="EB81" s="34"/>
      <c r="EC81" s="34"/>
      <c r="ED81" s="34"/>
      <c r="EE81" s="34"/>
      <c r="EF81" s="34"/>
      <c r="EG81" s="34"/>
      <c r="EH81" s="34"/>
      <c r="EI81" s="34"/>
      <c r="EJ81" s="34"/>
      <c r="EK81" s="34"/>
      <c r="EL81" s="34"/>
      <c r="EM81" s="34"/>
      <c r="EN81" s="34"/>
      <c r="EO81" s="34"/>
      <c r="EP81" s="34"/>
      <c r="EQ81" s="34"/>
      <c r="ER81" s="34"/>
      <c r="ES81" s="34"/>
      <c r="ET81" s="34"/>
      <c r="EU81" s="34"/>
      <c r="EV81" s="34"/>
      <c r="EW81" s="34"/>
      <c r="EX81" s="34"/>
      <c r="EY81" s="34"/>
      <c r="EZ81" s="34"/>
      <c r="FA81" s="34"/>
      <c r="FB81" s="34"/>
      <c r="FC81" s="34"/>
      <c r="FD81" s="34"/>
      <c r="FE81" s="34"/>
      <c r="FF81" s="34"/>
      <c r="FG81" s="34"/>
      <c r="FH81" s="34"/>
      <c r="FI81" s="34"/>
      <c r="FJ81" s="34"/>
      <c r="FK81" s="34"/>
      <c r="FL81" s="34"/>
      <c r="FM81" s="34"/>
      <c r="FN81" s="34"/>
      <c r="FO81" s="34"/>
      <c r="FP81" s="34"/>
      <c r="FQ81" s="34"/>
      <c r="FR81" s="34"/>
      <c r="FS81" s="34"/>
      <c r="FT81" s="34"/>
      <c r="FU81" s="34"/>
      <c r="FV81" s="34"/>
      <c r="FW81" s="34"/>
      <c r="FX81" s="34"/>
      <c r="FY81" s="34"/>
      <c r="FZ81" s="34"/>
      <c r="GA81" s="34"/>
      <c r="GB81" s="34"/>
      <c r="GC81" s="34"/>
      <c r="GD81" s="34"/>
      <c r="GE81" s="34"/>
      <c r="GF81" s="34"/>
      <c r="GG81" s="34"/>
      <c r="GH81" s="34"/>
      <c r="GI81" s="34"/>
      <c r="GJ81" s="34"/>
    </row>
    <row r="82" spans="1:199" s="35" customFormat="1" ht="38.25">
      <c r="A82" s="329">
        <v>40575</v>
      </c>
      <c r="B82" s="25">
        <v>1</v>
      </c>
      <c r="C82" s="27" t="s">
        <v>148</v>
      </c>
      <c r="D82" s="27" t="s">
        <v>274</v>
      </c>
      <c r="E82" s="27" t="s">
        <v>275</v>
      </c>
      <c r="F82" s="28">
        <v>1</v>
      </c>
      <c r="G82" s="327" t="s">
        <v>536</v>
      </c>
      <c r="H82" s="219">
        <v>303507169</v>
      </c>
      <c r="I82" s="30"/>
      <c r="J82" s="31">
        <v>17741.28</v>
      </c>
      <c r="K82" s="32">
        <f>J82</f>
        <v>17741.28</v>
      </c>
      <c r="L82" s="222">
        <v>40599</v>
      </c>
      <c r="M82" s="32" t="s">
        <v>277</v>
      </c>
      <c r="N82" s="32"/>
      <c r="O82" s="31"/>
      <c r="P82" s="66" t="s">
        <v>218</v>
      </c>
      <c r="Q82" s="234"/>
      <c r="R82" s="223">
        <v>40599</v>
      </c>
      <c r="S82" s="223">
        <v>40633</v>
      </c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4"/>
      <c r="BV82" s="34"/>
      <c r="BW82" s="34"/>
      <c r="BX82" s="34"/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  <c r="CV82" s="34"/>
      <c r="CW82" s="34"/>
      <c r="CX82" s="34"/>
      <c r="CY82" s="34"/>
      <c r="CZ82" s="34"/>
      <c r="DA82" s="34"/>
      <c r="DB82" s="34"/>
      <c r="DC82" s="34"/>
      <c r="DD82" s="34"/>
      <c r="DE82" s="34"/>
      <c r="DF82" s="34"/>
      <c r="DG82" s="34"/>
      <c r="DH82" s="34"/>
      <c r="DI82" s="34"/>
      <c r="DJ82" s="34"/>
      <c r="DK82" s="34"/>
      <c r="DL82" s="34"/>
      <c r="DM82" s="34"/>
      <c r="DN82" s="34"/>
      <c r="DO82" s="34"/>
      <c r="DP82" s="34"/>
      <c r="DQ82" s="34"/>
      <c r="DR82" s="34"/>
      <c r="DS82" s="34"/>
      <c r="DT82" s="34"/>
      <c r="DU82" s="34"/>
      <c r="DV82" s="34"/>
      <c r="DW82" s="34"/>
      <c r="DX82" s="34"/>
      <c r="DY82" s="34"/>
      <c r="DZ82" s="34"/>
      <c r="EA82" s="34"/>
      <c r="EB82" s="34"/>
      <c r="EC82" s="34"/>
      <c r="ED82" s="34"/>
      <c r="EE82" s="34"/>
      <c r="EF82" s="34"/>
      <c r="EG82" s="34"/>
      <c r="EH82" s="34"/>
      <c r="EI82" s="34"/>
      <c r="EJ82" s="34"/>
      <c r="EK82" s="34"/>
      <c r="EL82" s="34"/>
      <c r="EM82" s="34"/>
      <c r="EN82" s="34"/>
      <c r="EO82" s="34"/>
      <c r="EP82" s="34"/>
      <c r="EQ82" s="34"/>
      <c r="ER82" s="34"/>
      <c r="ES82" s="34"/>
      <c r="ET82" s="34"/>
      <c r="EU82" s="34"/>
      <c r="EV82" s="34"/>
      <c r="EW82" s="34"/>
      <c r="EX82" s="34"/>
      <c r="EY82" s="34"/>
      <c r="EZ82" s="34"/>
      <c r="FA82" s="34"/>
      <c r="FB82" s="34"/>
      <c r="FC82" s="34"/>
      <c r="FD82" s="34"/>
      <c r="FE82" s="34"/>
      <c r="FF82" s="34"/>
      <c r="FG82" s="34"/>
      <c r="FH82" s="34"/>
      <c r="FI82" s="34"/>
      <c r="FJ82" s="34"/>
      <c r="FK82" s="34"/>
      <c r="FL82" s="34"/>
      <c r="FM82" s="34"/>
      <c r="FN82" s="34"/>
      <c r="FO82" s="34"/>
      <c r="FP82" s="34"/>
      <c r="FQ82" s="34"/>
      <c r="FR82" s="34"/>
      <c r="FS82" s="34"/>
      <c r="FT82" s="34"/>
      <c r="FU82" s="34"/>
      <c r="FV82" s="34"/>
      <c r="FW82" s="34"/>
      <c r="FX82" s="34"/>
      <c r="FY82" s="34"/>
      <c r="FZ82" s="34"/>
      <c r="GA82" s="34"/>
      <c r="GB82" s="34"/>
      <c r="GC82" s="34"/>
      <c r="GD82" s="34"/>
      <c r="GE82" s="34"/>
      <c r="GF82" s="34"/>
      <c r="GG82" s="34"/>
      <c r="GH82" s="34"/>
      <c r="GI82" s="34"/>
      <c r="GJ82" s="34"/>
    </row>
    <row r="83" spans="1:199" s="35" customFormat="1" ht="15">
      <c r="A83" s="329">
        <v>40575</v>
      </c>
      <c r="B83" s="25">
        <v>2</v>
      </c>
      <c r="C83" s="27" t="s">
        <v>148</v>
      </c>
      <c r="D83" s="27" t="s">
        <v>258</v>
      </c>
      <c r="E83" s="27" t="s">
        <v>278</v>
      </c>
      <c r="F83" s="28">
        <v>1</v>
      </c>
      <c r="G83" s="330" t="s">
        <v>536</v>
      </c>
      <c r="H83" s="224">
        <v>303509548</v>
      </c>
      <c r="I83" s="30"/>
      <c r="J83" s="31">
        <v>2162.5700000000002</v>
      </c>
      <c r="K83" s="32">
        <f>J83</f>
        <v>2162.5700000000002</v>
      </c>
      <c r="L83" s="222">
        <v>40602</v>
      </c>
      <c r="M83" s="32" t="s">
        <v>280</v>
      </c>
      <c r="N83" s="32"/>
      <c r="O83" s="225"/>
      <c r="P83" s="66" t="s">
        <v>218</v>
      </c>
      <c r="Q83" s="223"/>
      <c r="R83" s="223">
        <v>40602</v>
      </c>
      <c r="S83" s="223">
        <v>40603</v>
      </c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4"/>
      <c r="CG83" s="34"/>
      <c r="CH83" s="34"/>
      <c r="CI83" s="34"/>
      <c r="CJ83" s="34"/>
      <c r="CK83" s="34"/>
      <c r="CL83" s="34"/>
      <c r="CM83" s="34"/>
      <c r="CN83" s="34"/>
      <c r="CO83" s="34"/>
      <c r="CP83" s="34"/>
      <c r="CQ83" s="34"/>
      <c r="CR83" s="34"/>
      <c r="CS83" s="34"/>
      <c r="CT83" s="34"/>
      <c r="CU83" s="34"/>
      <c r="CV83" s="34"/>
      <c r="CW83" s="34"/>
      <c r="CX83" s="34"/>
      <c r="CY83" s="34"/>
      <c r="CZ83" s="34"/>
      <c r="DA83" s="34"/>
      <c r="DB83" s="34"/>
      <c r="DC83" s="34"/>
      <c r="DD83" s="34"/>
      <c r="DE83" s="34"/>
      <c r="DF83" s="34"/>
      <c r="DG83" s="34"/>
      <c r="DH83" s="34"/>
      <c r="DI83" s="34"/>
      <c r="DJ83" s="34"/>
      <c r="DK83" s="34"/>
      <c r="DL83" s="34"/>
      <c r="DM83" s="34"/>
      <c r="DN83" s="34"/>
      <c r="DO83" s="34"/>
      <c r="DP83" s="34"/>
      <c r="DQ83" s="34"/>
      <c r="DR83" s="34"/>
      <c r="DS83" s="34"/>
      <c r="DT83" s="34"/>
      <c r="DU83" s="34"/>
      <c r="DV83" s="34"/>
      <c r="DW83" s="34"/>
      <c r="DX83" s="34"/>
      <c r="DY83" s="34"/>
      <c r="DZ83" s="34"/>
      <c r="EA83" s="34"/>
      <c r="EB83" s="34"/>
      <c r="EC83" s="34"/>
      <c r="ED83" s="34"/>
      <c r="EE83" s="34"/>
      <c r="EF83" s="34"/>
      <c r="EG83" s="34"/>
      <c r="EH83" s="34"/>
      <c r="EI83" s="34"/>
      <c r="EJ83" s="34"/>
      <c r="EK83" s="34"/>
      <c r="EL83" s="34"/>
      <c r="EM83" s="34"/>
      <c r="EN83" s="34"/>
      <c r="EO83" s="34"/>
      <c r="EP83" s="34"/>
      <c r="EQ83" s="34"/>
      <c r="ER83" s="34"/>
      <c r="ES83" s="34"/>
      <c r="ET83" s="34"/>
      <c r="EU83" s="34"/>
      <c r="EV83" s="34"/>
      <c r="EW83" s="34"/>
      <c r="EX83" s="34"/>
      <c r="EY83" s="34"/>
      <c r="EZ83" s="34"/>
      <c r="FA83" s="34"/>
      <c r="FB83" s="34"/>
      <c r="FC83" s="34"/>
      <c r="FD83" s="34"/>
      <c r="FE83" s="34"/>
      <c r="FF83" s="34"/>
      <c r="FG83" s="34"/>
      <c r="FH83" s="34"/>
      <c r="FI83" s="34"/>
      <c r="FJ83" s="34"/>
      <c r="FK83" s="34"/>
      <c r="FL83" s="34"/>
      <c r="FM83" s="34"/>
      <c r="FN83" s="34"/>
      <c r="FO83" s="34"/>
      <c r="FP83" s="34"/>
      <c r="FQ83" s="34"/>
      <c r="FR83" s="34"/>
      <c r="FS83" s="34"/>
      <c r="FT83" s="34"/>
      <c r="FU83" s="34"/>
      <c r="FV83" s="34"/>
      <c r="FW83" s="34"/>
      <c r="FX83" s="34"/>
      <c r="FY83" s="34"/>
      <c r="FZ83" s="34"/>
      <c r="GA83" s="34"/>
      <c r="GB83" s="34"/>
      <c r="GC83" s="34"/>
      <c r="GD83" s="34"/>
      <c r="GE83" s="34"/>
      <c r="GF83" s="34"/>
      <c r="GG83" s="34"/>
      <c r="GH83" s="34"/>
      <c r="GI83" s="34"/>
      <c r="GJ83" s="34"/>
    </row>
    <row r="84" spans="1:199" s="35" customFormat="1" ht="15">
      <c r="A84" s="329">
        <v>40575</v>
      </c>
      <c r="B84" s="25">
        <v>3</v>
      </c>
      <c r="C84" s="27" t="s">
        <v>148</v>
      </c>
      <c r="D84" s="27" t="s">
        <v>258</v>
      </c>
      <c r="E84" s="27" t="s">
        <v>281</v>
      </c>
      <c r="F84" s="28">
        <v>8</v>
      </c>
      <c r="G84" s="330" t="s">
        <v>536</v>
      </c>
      <c r="H84" s="224">
        <v>303504783</v>
      </c>
      <c r="I84" s="30"/>
      <c r="J84" s="31">
        <v>986</v>
      </c>
      <c r="K84" s="32">
        <f>J84</f>
        <v>986</v>
      </c>
      <c r="L84" s="222">
        <v>40603</v>
      </c>
      <c r="M84" s="32" t="s">
        <v>283</v>
      </c>
      <c r="N84" s="32"/>
      <c r="O84" s="225"/>
      <c r="P84" s="66" t="s">
        <v>218</v>
      </c>
      <c r="Q84" s="223"/>
      <c r="R84" s="223">
        <v>40603</v>
      </c>
      <c r="S84" s="223">
        <v>40603</v>
      </c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34"/>
      <c r="BS84" s="34"/>
      <c r="BT84" s="34"/>
      <c r="BU84" s="34"/>
      <c r="BV84" s="34"/>
      <c r="BW84" s="34"/>
      <c r="BX84" s="34"/>
      <c r="BY84" s="34"/>
      <c r="BZ84" s="34"/>
      <c r="CA84" s="34"/>
      <c r="CB84" s="34"/>
      <c r="CC84" s="34"/>
      <c r="CD84" s="34"/>
      <c r="CE84" s="34"/>
      <c r="CF84" s="34"/>
      <c r="CG84" s="34"/>
      <c r="CH84" s="34"/>
      <c r="CI84" s="34"/>
      <c r="CJ84" s="34"/>
      <c r="CK84" s="34"/>
      <c r="CL84" s="34"/>
      <c r="CM84" s="34"/>
      <c r="CN84" s="34"/>
      <c r="CO84" s="34"/>
      <c r="CP84" s="34"/>
      <c r="CQ84" s="34"/>
      <c r="CR84" s="34"/>
      <c r="CS84" s="34"/>
      <c r="CT84" s="34"/>
      <c r="CU84" s="34"/>
      <c r="CV84" s="34"/>
      <c r="CW84" s="34"/>
      <c r="CX84" s="34"/>
      <c r="CY84" s="34"/>
      <c r="CZ84" s="34"/>
      <c r="DA84" s="34"/>
      <c r="DB84" s="34"/>
      <c r="DC84" s="34"/>
      <c r="DD84" s="34"/>
      <c r="DE84" s="34"/>
      <c r="DF84" s="34"/>
      <c r="DG84" s="34"/>
      <c r="DH84" s="34"/>
      <c r="DI84" s="34"/>
      <c r="DJ84" s="34"/>
      <c r="DK84" s="34"/>
      <c r="DL84" s="34"/>
      <c r="DM84" s="34"/>
      <c r="DN84" s="34"/>
      <c r="DO84" s="34"/>
      <c r="DP84" s="34"/>
      <c r="DQ84" s="34"/>
      <c r="DR84" s="34"/>
      <c r="DS84" s="34"/>
      <c r="DT84" s="34"/>
      <c r="DU84" s="34"/>
      <c r="DV84" s="34"/>
      <c r="DW84" s="34"/>
      <c r="DX84" s="34"/>
      <c r="DY84" s="34"/>
      <c r="DZ84" s="34"/>
      <c r="EA84" s="34"/>
      <c r="EB84" s="34"/>
      <c r="EC84" s="34"/>
      <c r="ED84" s="34"/>
      <c r="EE84" s="34"/>
      <c r="EF84" s="34"/>
      <c r="EG84" s="34"/>
      <c r="EH84" s="34"/>
      <c r="EI84" s="34"/>
      <c r="EJ84" s="34"/>
      <c r="EK84" s="34"/>
      <c r="EL84" s="34"/>
      <c r="EM84" s="34"/>
      <c r="EN84" s="34"/>
      <c r="EO84" s="34"/>
      <c r="EP84" s="34"/>
      <c r="EQ84" s="34"/>
      <c r="ER84" s="34"/>
      <c r="ES84" s="34"/>
      <c r="ET84" s="34"/>
      <c r="EU84" s="34"/>
      <c r="EV84" s="34"/>
      <c r="EW84" s="34"/>
      <c r="EX84" s="34"/>
      <c r="EY84" s="34"/>
      <c r="EZ84" s="34"/>
      <c r="FA84" s="34"/>
      <c r="FB84" s="34"/>
      <c r="FC84" s="34"/>
      <c r="FD84" s="34"/>
      <c r="FE84" s="34"/>
      <c r="FF84" s="34"/>
      <c r="FG84" s="34"/>
      <c r="FH84" s="34"/>
      <c r="FI84" s="34"/>
      <c r="FJ84" s="34"/>
      <c r="FK84" s="34"/>
      <c r="FL84" s="34"/>
      <c r="FM84" s="34"/>
      <c r="FN84" s="34"/>
      <c r="FO84" s="34"/>
      <c r="FP84" s="34"/>
      <c r="FQ84" s="34"/>
      <c r="FR84" s="34"/>
      <c r="FS84" s="34"/>
      <c r="FT84" s="34"/>
      <c r="FU84" s="34"/>
      <c r="FV84" s="34"/>
      <c r="FW84" s="34"/>
      <c r="FX84" s="34"/>
      <c r="FY84" s="34"/>
      <c r="FZ84" s="34"/>
      <c r="GA84" s="34"/>
      <c r="GB84" s="34"/>
      <c r="GC84" s="34"/>
      <c r="GD84" s="34"/>
      <c r="GE84" s="34"/>
      <c r="GF84" s="34"/>
      <c r="GG84" s="34"/>
      <c r="GH84" s="34"/>
      <c r="GI84" s="34"/>
      <c r="GJ84" s="34"/>
    </row>
    <row r="85" spans="1:199" s="89" customFormat="1" ht="25.5" customHeight="1">
      <c r="A85" s="331">
        <v>40603</v>
      </c>
      <c r="B85" s="25">
        <v>1</v>
      </c>
      <c r="C85" s="52" t="s">
        <v>156</v>
      </c>
      <c r="D85" s="52" t="s">
        <v>156</v>
      </c>
      <c r="E85" s="27" t="s">
        <v>157</v>
      </c>
      <c r="F85" s="53">
        <v>1</v>
      </c>
      <c r="G85" s="57" t="s">
        <v>27</v>
      </c>
      <c r="H85" s="192">
        <v>303534059</v>
      </c>
      <c r="I85" s="121">
        <v>977977.8</v>
      </c>
      <c r="J85" s="55"/>
      <c r="K85" s="32">
        <v>31975.733202550269</v>
      </c>
      <c r="L85" s="220" t="s">
        <v>449</v>
      </c>
      <c r="M85" s="294" t="s">
        <v>450</v>
      </c>
      <c r="N85" s="222">
        <v>40611</v>
      </c>
      <c r="O85" s="25" t="s">
        <v>451</v>
      </c>
      <c r="P85" s="293">
        <v>0.1</v>
      </c>
      <c r="Q85" s="295">
        <v>128945</v>
      </c>
      <c r="R85" s="32" t="s">
        <v>218</v>
      </c>
      <c r="S85" s="32">
        <v>27055</v>
      </c>
      <c r="T85" s="32">
        <v>42000</v>
      </c>
      <c r="U85" s="32"/>
      <c r="V85" s="227"/>
      <c r="W85" s="266"/>
      <c r="X85" s="227">
        <v>40666</v>
      </c>
      <c r="Y85" s="296">
        <v>40618</v>
      </c>
      <c r="Z85" s="292">
        <v>40667</v>
      </c>
      <c r="AA85" s="162"/>
      <c r="AB85" s="162"/>
      <c r="AC85" s="162"/>
      <c r="AD85" s="162"/>
      <c r="AE85" s="162"/>
    </row>
    <row r="86" spans="1:199" s="89" customFormat="1" ht="25.5" customHeight="1">
      <c r="A86" s="331">
        <v>40603</v>
      </c>
      <c r="B86" s="25">
        <v>2</v>
      </c>
      <c r="C86" s="52" t="s">
        <v>156</v>
      </c>
      <c r="D86" s="52" t="s">
        <v>156</v>
      </c>
      <c r="E86" s="27" t="s">
        <v>158</v>
      </c>
      <c r="F86" s="53">
        <v>1</v>
      </c>
      <c r="G86" s="57" t="s">
        <v>27</v>
      </c>
      <c r="H86" s="192">
        <v>303534075</v>
      </c>
      <c r="I86" s="121">
        <v>831863</v>
      </c>
      <c r="J86" s="55"/>
      <c r="K86" s="32">
        <v>27198.397907470982</v>
      </c>
      <c r="L86" s="220" t="s">
        <v>452</v>
      </c>
      <c r="M86" s="294" t="s">
        <v>453</v>
      </c>
      <c r="N86" s="222">
        <v>40609</v>
      </c>
      <c r="O86" s="313"/>
      <c r="P86" s="32"/>
      <c r="Q86" s="295">
        <v>18090</v>
      </c>
      <c r="R86" s="32" t="s">
        <v>218</v>
      </c>
      <c r="S86" s="32">
        <v>11910</v>
      </c>
      <c r="T86" s="32"/>
      <c r="U86" s="32"/>
      <c r="V86" s="227"/>
      <c r="W86" s="266"/>
      <c r="X86" s="227">
        <v>40651</v>
      </c>
      <c r="Y86" s="296">
        <v>40618</v>
      </c>
      <c r="Z86" s="292">
        <v>40651</v>
      </c>
      <c r="AA86" s="162"/>
      <c r="AB86" s="162"/>
      <c r="AC86" s="162"/>
      <c r="AD86" s="162"/>
      <c r="AE86" s="162"/>
    </row>
    <row r="87" spans="1:199" s="35" customFormat="1" ht="38.25">
      <c r="A87" s="331">
        <v>40603</v>
      </c>
      <c r="B87" s="25">
        <v>3</v>
      </c>
      <c r="C87" s="27" t="s">
        <v>159</v>
      </c>
      <c r="D87" s="27" t="s">
        <v>159</v>
      </c>
      <c r="E87" s="27" t="s">
        <v>153</v>
      </c>
      <c r="F87" s="28">
        <v>1</v>
      </c>
      <c r="G87" s="26" t="s">
        <v>27</v>
      </c>
      <c r="H87" s="29">
        <v>303524355</v>
      </c>
      <c r="I87" s="30">
        <v>3150000</v>
      </c>
      <c r="J87" s="31"/>
      <c r="K87" s="32">
        <v>102991.66257969593</v>
      </c>
      <c r="L87" s="220" t="s">
        <v>454</v>
      </c>
      <c r="M87" s="221" t="s">
        <v>455</v>
      </c>
      <c r="N87" s="222">
        <v>40609</v>
      </c>
      <c r="O87" s="25" t="s">
        <v>456</v>
      </c>
      <c r="P87" s="293">
        <v>0.14000000000000001</v>
      </c>
      <c r="Q87" s="225">
        <v>217056</v>
      </c>
      <c r="R87" s="66" t="s">
        <v>218</v>
      </c>
      <c r="S87" s="72">
        <f>15000+21391.42</f>
        <v>36391.42</v>
      </c>
      <c r="T87" s="72">
        <v>108000</v>
      </c>
      <c r="U87" s="32"/>
      <c r="V87" s="227"/>
      <c r="W87" s="266"/>
      <c r="X87" s="223">
        <v>40659</v>
      </c>
      <c r="Y87" s="223">
        <v>40610</v>
      </c>
      <c r="Z87" s="235">
        <v>40659</v>
      </c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4"/>
      <c r="CG87" s="34"/>
      <c r="CH87" s="34"/>
      <c r="CI87" s="34"/>
      <c r="CJ87" s="34"/>
      <c r="CK87" s="34"/>
      <c r="CL87" s="34"/>
      <c r="CM87" s="34"/>
      <c r="CN87" s="34"/>
      <c r="CO87" s="34"/>
      <c r="CP87" s="34"/>
      <c r="CQ87" s="34"/>
      <c r="CR87" s="34"/>
      <c r="CS87" s="34"/>
      <c r="CT87" s="34"/>
      <c r="CU87" s="34"/>
      <c r="CV87" s="34"/>
      <c r="CW87" s="34"/>
      <c r="CX87" s="34"/>
      <c r="CY87" s="34"/>
      <c r="CZ87" s="34"/>
      <c r="DA87" s="34"/>
      <c r="DB87" s="34"/>
      <c r="DC87" s="34"/>
      <c r="DD87" s="34"/>
      <c r="DE87" s="34"/>
      <c r="DF87" s="34"/>
      <c r="DG87" s="34"/>
      <c r="DH87" s="34"/>
      <c r="DI87" s="34"/>
      <c r="DJ87" s="34"/>
      <c r="DK87" s="34"/>
      <c r="DL87" s="34"/>
      <c r="DM87" s="34"/>
      <c r="DN87" s="34"/>
      <c r="DO87" s="34"/>
      <c r="DP87" s="34"/>
      <c r="DQ87" s="34"/>
      <c r="DR87" s="34"/>
      <c r="DS87" s="34"/>
      <c r="DT87" s="34"/>
      <c r="DU87" s="34"/>
      <c r="DV87" s="34"/>
      <c r="DW87" s="34"/>
      <c r="DX87" s="34"/>
      <c r="DY87" s="34"/>
      <c r="DZ87" s="34"/>
      <c r="EA87" s="34"/>
      <c r="EB87" s="34"/>
      <c r="EC87" s="34"/>
      <c r="ED87" s="34"/>
      <c r="EE87" s="34"/>
      <c r="EF87" s="34"/>
      <c r="EG87" s="34"/>
      <c r="EH87" s="34"/>
      <c r="EI87" s="34"/>
      <c r="EJ87" s="34"/>
      <c r="EK87" s="34"/>
      <c r="EL87" s="34"/>
      <c r="EM87" s="34"/>
      <c r="EN87" s="34"/>
      <c r="EO87" s="34"/>
      <c r="EP87" s="34"/>
      <c r="EQ87" s="34"/>
      <c r="ER87" s="34"/>
      <c r="ES87" s="34"/>
      <c r="ET87" s="34"/>
      <c r="EU87" s="34"/>
      <c r="EV87" s="34"/>
      <c r="EW87" s="34"/>
      <c r="EX87" s="34"/>
      <c r="EY87" s="34"/>
      <c r="EZ87" s="34"/>
      <c r="FA87" s="34"/>
      <c r="FB87" s="34"/>
      <c r="FC87" s="34"/>
      <c r="FD87" s="34"/>
      <c r="FE87" s="34"/>
      <c r="FF87" s="34"/>
      <c r="FG87" s="34"/>
      <c r="FH87" s="34"/>
      <c r="FI87" s="34"/>
      <c r="FJ87" s="34"/>
      <c r="FK87" s="34"/>
      <c r="FL87" s="34"/>
      <c r="FM87" s="34"/>
      <c r="FN87" s="34"/>
      <c r="FO87" s="34"/>
      <c r="FP87" s="34"/>
      <c r="FQ87" s="34"/>
      <c r="FR87" s="34"/>
      <c r="FS87" s="34"/>
      <c r="FT87" s="34"/>
      <c r="FU87" s="34"/>
      <c r="FV87" s="34"/>
      <c r="FW87" s="34"/>
      <c r="FX87" s="34"/>
      <c r="FY87" s="34"/>
      <c r="FZ87" s="34"/>
      <c r="GA87" s="34"/>
      <c r="GB87" s="34"/>
      <c r="GC87" s="34"/>
      <c r="GD87" s="34"/>
      <c r="GE87" s="34"/>
      <c r="GF87" s="34"/>
      <c r="GG87" s="34"/>
      <c r="GH87" s="34"/>
      <c r="GI87" s="34"/>
      <c r="GJ87" s="34"/>
      <c r="GK87" s="34"/>
      <c r="GL87" s="34"/>
      <c r="GM87" s="34"/>
      <c r="GN87" s="34"/>
      <c r="GO87" s="34"/>
      <c r="GP87" s="34"/>
      <c r="GQ87" s="34"/>
    </row>
    <row r="88" spans="1:199" s="35" customFormat="1" ht="38.25">
      <c r="A88" s="331">
        <v>40603</v>
      </c>
      <c r="B88" s="25">
        <v>4</v>
      </c>
      <c r="C88" s="27" t="s">
        <v>160</v>
      </c>
      <c r="D88" s="27" t="s">
        <v>160</v>
      </c>
      <c r="E88" s="27" t="s">
        <v>153</v>
      </c>
      <c r="F88" s="28">
        <v>1</v>
      </c>
      <c r="G88" s="26" t="s">
        <v>27</v>
      </c>
      <c r="H88" s="29">
        <v>303524406</v>
      </c>
      <c r="I88" s="30">
        <v>3196619.1</v>
      </c>
      <c r="J88" s="31"/>
      <c r="K88" s="32">
        <v>104515.90975968612</v>
      </c>
      <c r="L88" s="220" t="s">
        <v>457</v>
      </c>
      <c r="M88" s="221" t="s">
        <v>458</v>
      </c>
      <c r="N88" s="222">
        <v>40609</v>
      </c>
      <c r="O88" s="25" t="s">
        <v>459</v>
      </c>
      <c r="P88" s="293">
        <v>0.1</v>
      </c>
      <c r="Q88" s="225">
        <v>207648</v>
      </c>
      <c r="R88" s="66" t="s">
        <v>218</v>
      </c>
      <c r="S88" s="72">
        <v>16718.400000000001</v>
      </c>
      <c r="T88" s="72">
        <v>54000</v>
      </c>
      <c r="U88" s="32"/>
      <c r="V88" s="227"/>
      <c r="W88" s="266"/>
      <c r="X88" s="223">
        <v>40658</v>
      </c>
      <c r="Y88" s="223">
        <v>40611</v>
      </c>
      <c r="Z88" s="235">
        <v>40658</v>
      </c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34"/>
      <c r="CR88" s="34"/>
      <c r="CS88" s="34"/>
      <c r="CT88" s="34"/>
      <c r="CU88" s="34"/>
      <c r="CV88" s="34"/>
      <c r="CW88" s="34"/>
      <c r="CX88" s="34"/>
      <c r="CY88" s="34"/>
      <c r="CZ88" s="34"/>
      <c r="DA88" s="34"/>
      <c r="DB88" s="34"/>
      <c r="DC88" s="34"/>
      <c r="DD88" s="34"/>
      <c r="DE88" s="34"/>
      <c r="DF88" s="34"/>
      <c r="DG88" s="34"/>
      <c r="DH88" s="34"/>
      <c r="DI88" s="34"/>
      <c r="DJ88" s="34"/>
      <c r="DK88" s="34"/>
      <c r="DL88" s="34"/>
      <c r="DM88" s="34"/>
      <c r="DN88" s="34"/>
      <c r="DO88" s="34"/>
      <c r="DP88" s="34"/>
      <c r="DQ88" s="34"/>
      <c r="DR88" s="34"/>
      <c r="DS88" s="34"/>
      <c r="DT88" s="34"/>
      <c r="DU88" s="34"/>
      <c r="DV88" s="34"/>
      <c r="DW88" s="34"/>
      <c r="DX88" s="34"/>
      <c r="DY88" s="34"/>
      <c r="DZ88" s="34"/>
      <c r="EA88" s="34"/>
      <c r="EB88" s="34"/>
      <c r="EC88" s="34"/>
      <c r="ED88" s="34"/>
      <c r="EE88" s="34"/>
      <c r="EF88" s="34"/>
      <c r="EG88" s="34"/>
      <c r="EH88" s="34"/>
      <c r="EI88" s="34"/>
      <c r="EJ88" s="34"/>
      <c r="EK88" s="34"/>
      <c r="EL88" s="34"/>
      <c r="EM88" s="34"/>
      <c r="EN88" s="34"/>
      <c r="EO88" s="34"/>
      <c r="EP88" s="34"/>
      <c r="EQ88" s="34"/>
      <c r="ER88" s="34"/>
      <c r="ES88" s="34"/>
      <c r="ET88" s="34"/>
      <c r="EU88" s="34"/>
      <c r="EV88" s="34"/>
      <c r="EW88" s="34"/>
      <c r="EX88" s="34"/>
      <c r="EY88" s="34"/>
      <c r="EZ88" s="34"/>
      <c r="FA88" s="34"/>
      <c r="FB88" s="34"/>
      <c r="FC88" s="34"/>
      <c r="FD88" s="34"/>
      <c r="FE88" s="34"/>
      <c r="FF88" s="34"/>
      <c r="FG88" s="34"/>
      <c r="FH88" s="34"/>
      <c r="FI88" s="34"/>
      <c r="FJ88" s="34"/>
      <c r="FK88" s="34"/>
      <c r="FL88" s="34"/>
      <c r="FM88" s="34"/>
      <c r="FN88" s="34"/>
      <c r="FO88" s="34"/>
      <c r="FP88" s="34"/>
      <c r="FQ88" s="34"/>
      <c r="FR88" s="34"/>
      <c r="FS88" s="34"/>
      <c r="FT88" s="34"/>
      <c r="FU88" s="34"/>
      <c r="FV88" s="34"/>
      <c r="FW88" s="34"/>
      <c r="FX88" s="34"/>
      <c r="FY88" s="34"/>
      <c r="FZ88" s="34"/>
      <c r="GA88" s="34"/>
      <c r="GB88" s="34"/>
      <c r="GC88" s="34"/>
      <c r="GD88" s="34"/>
      <c r="GE88" s="34"/>
      <c r="GF88" s="34"/>
      <c r="GG88" s="34"/>
      <c r="GH88" s="34"/>
      <c r="GI88" s="34"/>
      <c r="GJ88" s="34"/>
      <c r="GK88" s="34"/>
      <c r="GL88" s="34"/>
      <c r="GM88" s="34"/>
      <c r="GN88" s="34"/>
      <c r="GO88" s="34"/>
      <c r="GP88" s="34"/>
      <c r="GQ88" s="34"/>
    </row>
    <row r="89" spans="1:199" s="35" customFormat="1" ht="25.5">
      <c r="A89" s="331">
        <v>40603</v>
      </c>
      <c r="B89" s="25">
        <v>5</v>
      </c>
      <c r="C89" s="27" t="s">
        <v>161</v>
      </c>
      <c r="D89" s="27" t="s">
        <v>161</v>
      </c>
      <c r="E89" s="27" t="s">
        <v>162</v>
      </c>
      <c r="F89" s="28">
        <v>1</v>
      </c>
      <c r="G89" s="26" t="s">
        <v>27</v>
      </c>
      <c r="H89" s="29">
        <v>303539143</v>
      </c>
      <c r="I89" s="30">
        <v>178404</v>
      </c>
      <c r="J89" s="31"/>
      <c r="K89" s="32">
        <v>5833.0554193231974</v>
      </c>
      <c r="L89" s="220" t="s">
        <v>460</v>
      </c>
      <c r="M89" s="221">
        <v>4500111814</v>
      </c>
      <c r="N89" s="222">
        <v>40617</v>
      </c>
      <c r="O89" s="297" t="s">
        <v>461</v>
      </c>
      <c r="P89" s="293">
        <v>0.06</v>
      </c>
      <c r="Q89" s="77">
        <v>4080</v>
      </c>
      <c r="R89" s="66" t="s">
        <v>218</v>
      </c>
      <c r="S89" s="32">
        <f>15110.56+40376.76</f>
        <v>55487.32</v>
      </c>
      <c r="T89" s="32"/>
      <c r="U89" s="32"/>
      <c r="V89" s="227"/>
      <c r="W89" s="266"/>
      <c r="X89" s="234">
        <v>40651</v>
      </c>
      <c r="Y89" s="234">
        <v>40620</v>
      </c>
      <c r="Z89" s="298">
        <v>40651</v>
      </c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4"/>
      <c r="CG89" s="34"/>
      <c r="CH89" s="34"/>
      <c r="CI89" s="34"/>
      <c r="CJ89" s="34"/>
      <c r="CK89" s="34"/>
      <c r="CL89" s="34"/>
      <c r="CM89" s="34"/>
      <c r="CN89" s="34"/>
      <c r="CO89" s="34"/>
      <c r="CP89" s="34"/>
      <c r="CQ89" s="34"/>
      <c r="CR89" s="34"/>
      <c r="CS89" s="34"/>
      <c r="CT89" s="34"/>
      <c r="CU89" s="34"/>
      <c r="CV89" s="34"/>
      <c r="CW89" s="34"/>
      <c r="CX89" s="34"/>
      <c r="CY89" s="34"/>
      <c r="CZ89" s="34"/>
      <c r="DA89" s="34"/>
      <c r="DB89" s="34"/>
      <c r="DC89" s="34"/>
      <c r="DD89" s="34"/>
      <c r="DE89" s="34"/>
      <c r="DF89" s="34"/>
      <c r="DG89" s="34"/>
      <c r="DH89" s="34"/>
      <c r="DI89" s="34"/>
      <c r="DJ89" s="34"/>
      <c r="DK89" s="34"/>
      <c r="DL89" s="34"/>
      <c r="DM89" s="34"/>
      <c r="DN89" s="34"/>
      <c r="DO89" s="34"/>
      <c r="DP89" s="34"/>
      <c r="DQ89" s="34"/>
      <c r="DR89" s="34"/>
      <c r="DS89" s="34"/>
      <c r="DT89" s="34"/>
      <c r="DU89" s="34"/>
      <c r="DV89" s="34"/>
      <c r="DW89" s="34"/>
      <c r="DX89" s="34"/>
      <c r="DY89" s="34"/>
      <c r="DZ89" s="34"/>
      <c r="EA89" s="34"/>
      <c r="EB89" s="34"/>
      <c r="EC89" s="34"/>
      <c r="ED89" s="34"/>
      <c r="EE89" s="34"/>
      <c r="EF89" s="34"/>
      <c r="EG89" s="34"/>
      <c r="EH89" s="34"/>
      <c r="EI89" s="34"/>
      <c r="EJ89" s="34"/>
      <c r="EK89" s="34"/>
      <c r="EL89" s="34"/>
      <c r="EM89" s="34"/>
      <c r="EN89" s="34"/>
      <c r="EO89" s="34"/>
      <c r="EP89" s="34"/>
      <c r="EQ89" s="34"/>
      <c r="ER89" s="34"/>
      <c r="ES89" s="34"/>
      <c r="ET89" s="34"/>
      <c r="EU89" s="34"/>
      <c r="EV89" s="34"/>
      <c r="EW89" s="34"/>
      <c r="EX89" s="34"/>
      <c r="EY89" s="34"/>
      <c r="EZ89" s="34"/>
      <c r="FA89" s="34"/>
      <c r="FB89" s="34"/>
      <c r="FC89" s="34"/>
      <c r="FD89" s="34"/>
      <c r="FE89" s="34"/>
      <c r="FF89" s="34"/>
      <c r="FG89" s="34"/>
      <c r="FH89" s="34"/>
      <c r="FI89" s="34"/>
      <c r="FJ89" s="34"/>
      <c r="FK89" s="34"/>
      <c r="FL89" s="34"/>
      <c r="FM89" s="34"/>
      <c r="FN89" s="34"/>
      <c r="FO89" s="34"/>
      <c r="FP89" s="34"/>
      <c r="FQ89" s="34"/>
      <c r="FR89" s="34"/>
      <c r="FS89" s="34"/>
      <c r="FT89" s="34"/>
      <c r="FU89" s="34"/>
      <c r="FV89" s="34"/>
      <c r="FW89" s="34"/>
      <c r="FX89" s="34"/>
      <c r="FY89" s="34"/>
      <c r="FZ89" s="34"/>
      <c r="GA89" s="34"/>
      <c r="GB89" s="34"/>
      <c r="GC89" s="34"/>
      <c r="GD89" s="34"/>
      <c r="GE89" s="34"/>
      <c r="GF89" s="34"/>
      <c r="GG89" s="34"/>
      <c r="GH89" s="34"/>
      <c r="GI89" s="34"/>
      <c r="GJ89" s="34"/>
      <c r="GK89" s="34"/>
      <c r="GL89" s="34"/>
      <c r="GM89" s="34"/>
      <c r="GN89" s="34"/>
      <c r="GO89" s="34"/>
      <c r="GP89" s="34"/>
      <c r="GQ89" s="34"/>
    </row>
    <row r="90" spans="1:199" s="35" customFormat="1" ht="38.25">
      <c r="A90" s="331">
        <v>40603</v>
      </c>
      <c r="B90" s="25">
        <v>6</v>
      </c>
      <c r="C90" s="27" t="s">
        <v>152</v>
      </c>
      <c r="D90" s="27" t="s">
        <v>152</v>
      </c>
      <c r="E90" s="27" t="s">
        <v>153</v>
      </c>
      <c r="F90" s="28">
        <v>1</v>
      </c>
      <c r="G90" s="26" t="s">
        <v>21</v>
      </c>
      <c r="H90" s="29">
        <v>303553583</v>
      </c>
      <c r="I90" s="30">
        <v>4430000</v>
      </c>
      <c r="J90" s="31"/>
      <c r="K90" s="32">
        <v>144842.24292954063</v>
      </c>
      <c r="L90" s="220" t="s">
        <v>462</v>
      </c>
      <c r="M90" s="221" t="s">
        <v>463</v>
      </c>
      <c r="N90" s="222"/>
      <c r="O90" s="297" t="s">
        <v>464</v>
      </c>
      <c r="P90" s="293">
        <v>0.19</v>
      </c>
      <c r="Q90" s="77"/>
      <c r="R90" s="66" t="s">
        <v>218</v>
      </c>
      <c r="S90" s="32">
        <v>100000</v>
      </c>
      <c r="T90" s="32">
        <v>102000</v>
      </c>
      <c r="U90" s="32"/>
      <c r="V90" s="32">
        <v>100000</v>
      </c>
      <c r="W90" s="266"/>
      <c r="X90" s="234">
        <v>40673</v>
      </c>
      <c r="Y90" s="234">
        <v>40632</v>
      </c>
      <c r="Z90" s="298">
        <v>40675</v>
      </c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4"/>
      <c r="CQ90" s="34"/>
      <c r="CR90" s="34"/>
      <c r="CS90" s="34"/>
      <c r="CT90" s="34"/>
      <c r="CU90" s="34"/>
      <c r="CV90" s="34"/>
      <c r="CW90" s="34"/>
      <c r="CX90" s="34"/>
      <c r="CY90" s="34"/>
      <c r="CZ90" s="34"/>
      <c r="DA90" s="34"/>
      <c r="DB90" s="34"/>
      <c r="DC90" s="34"/>
      <c r="DD90" s="34"/>
      <c r="DE90" s="34"/>
      <c r="DF90" s="34"/>
      <c r="DG90" s="34"/>
      <c r="DH90" s="34"/>
      <c r="DI90" s="34"/>
      <c r="DJ90" s="34"/>
      <c r="DK90" s="34"/>
      <c r="DL90" s="34"/>
      <c r="DM90" s="34"/>
      <c r="DN90" s="34"/>
      <c r="DO90" s="34"/>
      <c r="DP90" s="34"/>
      <c r="DQ90" s="34"/>
      <c r="DR90" s="34"/>
      <c r="DS90" s="34"/>
      <c r="DT90" s="34"/>
      <c r="DU90" s="34"/>
      <c r="DV90" s="34"/>
      <c r="DW90" s="34"/>
      <c r="DX90" s="34"/>
      <c r="DY90" s="34"/>
      <c r="DZ90" s="34"/>
      <c r="EA90" s="34"/>
      <c r="EB90" s="34"/>
      <c r="EC90" s="34"/>
      <c r="ED90" s="34"/>
      <c r="EE90" s="34"/>
      <c r="EF90" s="34"/>
      <c r="EG90" s="34"/>
      <c r="EH90" s="34"/>
      <c r="EI90" s="34"/>
      <c r="EJ90" s="34"/>
      <c r="EK90" s="34"/>
      <c r="EL90" s="34"/>
      <c r="EM90" s="34"/>
      <c r="EN90" s="34"/>
      <c r="EO90" s="34"/>
      <c r="EP90" s="34"/>
      <c r="EQ90" s="34"/>
      <c r="ER90" s="34"/>
      <c r="ES90" s="34"/>
      <c r="ET90" s="34"/>
      <c r="EU90" s="34"/>
      <c r="EV90" s="34"/>
      <c r="EW90" s="34"/>
      <c r="EX90" s="34"/>
      <c r="EY90" s="34"/>
      <c r="EZ90" s="34"/>
      <c r="FA90" s="34"/>
      <c r="FB90" s="34"/>
      <c r="FC90" s="34"/>
      <c r="FD90" s="34"/>
      <c r="FE90" s="34"/>
      <c r="FF90" s="34"/>
      <c r="FG90" s="34"/>
      <c r="FH90" s="34"/>
      <c r="FI90" s="34"/>
      <c r="FJ90" s="34"/>
      <c r="FK90" s="34"/>
      <c r="FL90" s="34"/>
      <c r="FM90" s="34"/>
      <c r="FN90" s="34"/>
      <c r="FO90" s="34"/>
      <c r="FP90" s="34"/>
      <c r="FQ90" s="34"/>
      <c r="FR90" s="34"/>
      <c r="FS90" s="34"/>
      <c r="FT90" s="34"/>
      <c r="FU90" s="34"/>
      <c r="FV90" s="34"/>
      <c r="FW90" s="34"/>
      <c r="FX90" s="34"/>
      <c r="FY90" s="34"/>
      <c r="FZ90" s="34"/>
      <c r="GA90" s="34"/>
      <c r="GB90" s="34"/>
      <c r="GC90" s="34"/>
      <c r="GD90" s="34"/>
      <c r="GE90" s="34"/>
      <c r="GF90" s="34"/>
      <c r="GG90" s="34"/>
      <c r="GH90" s="34"/>
      <c r="GI90" s="34"/>
      <c r="GJ90" s="34"/>
      <c r="GK90" s="34"/>
      <c r="GL90" s="34"/>
      <c r="GM90" s="34"/>
      <c r="GN90" s="34"/>
      <c r="GO90" s="34"/>
      <c r="GP90" s="34"/>
      <c r="GQ90" s="34"/>
    </row>
    <row r="91" spans="1:199" s="35" customFormat="1" ht="38.25">
      <c r="A91" s="331">
        <v>40603</v>
      </c>
      <c r="B91" s="25">
        <v>7</v>
      </c>
      <c r="C91" s="27" t="s">
        <v>163</v>
      </c>
      <c r="D91" s="27" t="s">
        <v>163</v>
      </c>
      <c r="E91" s="27" t="s">
        <v>153</v>
      </c>
      <c r="F91" s="28">
        <v>1</v>
      </c>
      <c r="G91" s="26" t="s">
        <v>27</v>
      </c>
      <c r="H91" s="29">
        <v>303549171</v>
      </c>
      <c r="I91" s="30">
        <v>3409000</v>
      </c>
      <c r="J91" s="31"/>
      <c r="K91" s="32">
        <v>111459.86594735981</v>
      </c>
      <c r="L91" s="220" t="s">
        <v>465</v>
      </c>
      <c r="M91" s="221" t="s">
        <v>466</v>
      </c>
      <c r="N91" s="222">
        <v>40568</v>
      </c>
      <c r="O91" s="297" t="s">
        <v>467</v>
      </c>
      <c r="P91" s="293">
        <v>0.1</v>
      </c>
      <c r="Q91" s="77">
        <v>293334</v>
      </c>
      <c r="R91" s="66" t="s">
        <v>218</v>
      </c>
      <c r="S91" s="32">
        <f>15000+11027.2</f>
        <v>26027.200000000001</v>
      </c>
      <c r="T91" s="32">
        <v>54000</v>
      </c>
      <c r="U91" s="32"/>
      <c r="V91" s="227"/>
      <c r="W91" s="266"/>
      <c r="X91" s="234">
        <v>40693</v>
      </c>
      <c r="Y91" s="234">
        <v>40630</v>
      </c>
      <c r="Z91" s="298">
        <v>40693</v>
      </c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4"/>
      <c r="BV91" s="34"/>
      <c r="BW91" s="34"/>
      <c r="BX91" s="34"/>
      <c r="BY91" s="34"/>
      <c r="BZ91" s="34"/>
      <c r="CA91" s="34"/>
      <c r="CB91" s="34"/>
      <c r="CC91" s="34"/>
      <c r="CD91" s="34"/>
      <c r="CE91" s="34"/>
      <c r="CF91" s="34"/>
      <c r="CG91" s="34"/>
      <c r="CH91" s="34"/>
      <c r="CI91" s="34"/>
      <c r="CJ91" s="34"/>
      <c r="CK91" s="34"/>
      <c r="CL91" s="34"/>
      <c r="CM91" s="34"/>
      <c r="CN91" s="34"/>
      <c r="CO91" s="34"/>
      <c r="CP91" s="34"/>
      <c r="CQ91" s="34"/>
      <c r="CR91" s="34"/>
      <c r="CS91" s="34"/>
      <c r="CT91" s="34"/>
      <c r="CU91" s="34"/>
      <c r="CV91" s="34"/>
      <c r="CW91" s="34"/>
      <c r="CX91" s="34"/>
      <c r="CY91" s="34"/>
      <c r="CZ91" s="34"/>
      <c r="DA91" s="34"/>
      <c r="DB91" s="34"/>
      <c r="DC91" s="34"/>
      <c r="DD91" s="34"/>
      <c r="DE91" s="34"/>
      <c r="DF91" s="34"/>
      <c r="DG91" s="34"/>
      <c r="DH91" s="34"/>
      <c r="DI91" s="34"/>
      <c r="DJ91" s="34"/>
      <c r="DK91" s="34"/>
      <c r="DL91" s="34"/>
      <c r="DM91" s="34"/>
      <c r="DN91" s="34"/>
      <c r="DO91" s="34"/>
      <c r="DP91" s="34"/>
      <c r="DQ91" s="34"/>
      <c r="DR91" s="34"/>
      <c r="DS91" s="34"/>
      <c r="DT91" s="34"/>
      <c r="DU91" s="34"/>
      <c r="DV91" s="34"/>
      <c r="DW91" s="34"/>
      <c r="DX91" s="34"/>
      <c r="DY91" s="34"/>
      <c r="DZ91" s="34"/>
      <c r="EA91" s="34"/>
      <c r="EB91" s="34"/>
      <c r="EC91" s="34"/>
      <c r="ED91" s="34"/>
      <c r="EE91" s="34"/>
      <c r="EF91" s="34"/>
      <c r="EG91" s="34"/>
      <c r="EH91" s="34"/>
      <c r="EI91" s="34"/>
      <c r="EJ91" s="34"/>
      <c r="EK91" s="34"/>
      <c r="EL91" s="34"/>
      <c r="EM91" s="34"/>
      <c r="EN91" s="34"/>
      <c r="EO91" s="34"/>
      <c r="EP91" s="34"/>
      <c r="EQ91" s="34"/>
      <c r="ER91" s="34"/>
      <c r="ES91" s="34"/>
      <c r="ET91" s="34"/>
      <c r="EU91" s="34"/>
      <c r="EV91" s="34"/>
      <c r="EW91" s="34"/>
      <c r="EX91" s="34"/>
      <c r="EY91" s="34"/>
      <c r="EZ91" s="34"/>
      <c r="FA91" s="34"/>
      <c r="FB91" s="34"/>
      <c r="FC91" s="34"/>
      <c r="FD91" s="34"/>
      <c r="FE91" s="34"/>
      <c r="FF91" s="34"/>
      <c r="FG91" s="34"/>
      <c r="FH91" s="34"/>
      <c r="FI91" s="34"/>
      <c r="FJ91" s="34"/>
      <c r="FK91" s="34"/>
      <c r="FL91" s="34"/>
      <c r="FM91" s="34"/>
      <c r="FN91" s="34"/>
      <c r="FO91" s="34"/>
      <c r="FP91" s="34"/>
      <c r="FQ91" s="34"/>
      <c r="FR91" s="34"/>
      <c r="FS91" s="34"/>
      <c r="FT91" s="34"/>
      <c r="FU91" s="34"/>
      <c r="FV91" s="34"/>
      <c r="FW91" s="34"/>
      <c r="FX91" s="34"/>
      <c r="FY91" s="34"/>
      <c r="FZ91" s="34"/>
      <c r="GA91" s="34"/>
      <c r="GB91" s="34"/>
      <c r="GC91" s="34"/>
      <c r="GD91" s="34"/>
      <c r="GE91" s="34"/>
      <c r="GF91" s="34"/>
      <c r="GG91" s="34"/>
      <c r="GH91" s="34"/>
      <c r="GI91" s="34"/>
      <c r="GJ91" s="34"/>
      <c r="GK91" s="34"/>
      <c r="GL91" s="34"/>
      <c r="GM91" s="34"/>
      <c r="GN91" s="34"/>
      <c r="GO91" s="34"/>
      <c r="GP91" s="34"/>
      <c r="GQ91" s="34"/>
    </row>
    <row r="92" spans="1:199" s="163" customFormat="1" ht="38.25">
      <c r="A92" s="331">
        <v>40603</v>
      </c>
      <c r="B92" s="25">
        <v>8</v>
      </c>
      <c r="C92" s="161" t="s">
        <v>164</v>
      </c>
      <c r="D92" s="27" t="s">
        <v>165</v>
      </c>
      <c r="E92" s="61" t="s">
        <v>157</v>
      </c>
      <c r="F92" s="53">
        <v>1</v>
      </c>
      <c r="G92" s="57" t="s">
        <v>45</v>
      </c>
      <c r="H92" s="62">
        <v>303549455</v>
      </c>
      <c r="I92" s="32">
        <v>1386214.95</v>
      </c>
      <c r="J92" s="31"/>
      <c r="K92" s="32">
        <v>45323.359489946051</v>
      </c>
      <c r="L92" s="220"/>
      <c r="M92" s="68" t="s">
        <v>468</v>
      </c>
      <c r="N92" s="222">
        <v>23</v>
      </c>
      <c r="O92" s="66" t="s">
        <v>469</v>
      </c>
      <c r="P92" s="318">
        <v>7.0000000000000007E-2</v>
      </c>
      <c r="Q92" s="66"/>
      <c r="R92" s="66" t="s">
        <v>218</v>
      </c>
      <c r="S92" s="66">
        <f>15000+25000</f>
        <v>40000</v>
      </c>
      <c r="T92" s="66">
        <v>109234</v>
      </c>
      <c r="U92" s="66"/>
      <c r="V92" s="220"/>
      <c r="W92" s="68"/>
      <c r="X92" s="220">
        <v>40708</v>
      </c>
      <c r="Y92" s="305">
        <v>40630</v>
      </c>
      <c r="Z92" s="306">
        <v>40708</v>
      </c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</row>
    <row r="93" spans="1:199" s="163" customFormat="1" ht="25.5">
      <c r="A93" s="331">
        <v>40603</v>
      </c>
      <c r="B93" s="25">
        <v>9</v>
      </c>
      <c r="C93" s="161" t="s">
        <v>46</v>
      </c>
      <c r="D93" s="27" t="s">
        <v>166</v>
      </c>
      <c r="E93" s="61" t="s">
        <v>167</v>
      </c>
      <c r="F93" s="53">
        <v>1</v>
      </c>
      <c r="G93" s="57" t="s">
        <v>45</v>
      </c>
      <c r="H93" s="62">
        <v>303553510</v>
      </c>
      <c r="I93" s="32">
        <v>3712518.97</v>
      </c>
      <c r="J93" s="31"/>
      <c r="K93" s="32">
        <v>121383.65113617787</v>
      </c>
      <c r="L93" s="220"/>
      <c r="M93" s="68" t="s">
        <v>470</v>
      </c>
      <c r="N93" s="222">
        <v>40627</v>
      </c>
      <c r="O93" s="66" t="s">
        <v>471</v>
      </c>
      <c r="P93" s="318">
        <v>0.23</v>
      </c>
      <c r="Q93" s="66">
        <v>579040</v>
      </c>
      <c r="R93" s="66" t="s">
        <v>218</v>
      </c>
      <c r="S93" s="31">
        <v>35000</v>
      </c>
      <c r="T93" s="31">
        <v>50000</v>
      </c>
      <c r="U93" s="66"/>
      <c r="V93" s="220"/>
      <c r="W93" s="68"/>
      <c r="X93" s="220">
        <v>40700</v>
      </c>
      <c r="Y93" s="305">
        <v>40632</v>
      </c>
      <c r="Z93" s="306">
        <v>40706</v>
      </c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</row>
    <row r="94" spans="1:199" s="163" customFormat="1" ht="25.5">
      <c r="A94" s="331">
        <v>40603</v>
      </c>
      <c r="B94" s="25">
        <v>10</v>
      </c>
      <c r="C94" s="161" t="s">
        <v>46</v>
      </c>
      <c r="D94" s="27" t="s">
        <v>154</v>
      </c>
      <c r="E94" s="61" t="s">
        <v>155</v>
      </c>
      <c r="F94" s="53">
        <v>1</v>
      </c>
      <c r="G94" s="57" t="s">
        <v>21</v>
      </c>
      <c r="H94" s="62">
        <v>303553323</v>
      </c>
      <c r="I94" s="32">
        <v>2757345.76</v>
      </c>
      <c r="J94" s="31"/>
      <c r="K94" s="32">
        <v>90153.531469674665</v>
      </c>
      <c r="L94" s="220"/>
      <c r="M94" s="68" t="s">
        <v>472</v>
      </c>
      <c r="N94" s="222">
        <v>40631</v>
      </c>
      <c r="O94" s="66" t="s">
        <v>473</v>
      </c>
      <c r="P94" s="318">
        <v>0.28000000000000003</v>
      </c>
      <c r="Q94" s="66">
        <v>720500</v>
      </c>
      <c r="R94" s="66" t="s">
        <v>218</v>
      </c>
      <c r="S94" s="31">
        <v>50000</v>
      </c>
      <c r="T94" s="31">
        <v>90000</v>
      </c>
      <c r="U94" s="66"/>
      <c r="V94" s="32">
        <v>50000</v>
      </c>
      <c r="W94" s="68"/>
      <c r="X94" s="220">
        <v>40673</v>
      </c>
      <c r="Y94" s="305">
        <v>40632</v>
      </c>
      <c r="Z94" s="306">
        <v>40673</v>
      </c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</row>
    <row r="95" spans="1:199" s="163" customFormat="1" ht="25.5">
      <c r="A95" s="331">
        <v>40603</v>
      </c>
      <c r="B95" s="25">
        <v>11</v>
      </c>
      <c r="C95" s="161" t="s">
        <v>46</v>
      </c>
      <c r="D95" s="27" t="s">
        <v>174</v>
      </c>
      <c r="E95" s="61" t="s">
        <v>157</v>
      </c>
      <c r="F95" s="53">
        <v>1</v>
      </c>
      <c r="G95" s="57" t="s">
        <v>45</v>
      </c>
      <c r="H95" s="62">
        <v>303553814</v>
      </c>
      <c r="I95" s="32">
        <v>1941118.4</v>
      </c>
      <c r="J95" s="31"/>
      <c r="K95" s="32">
        <v>63466.352787314041</v>
      </c>
      <c r="L95" s="220"/>
      <c r="M95" s="68" t="s">
        <v>474</v>
      </c>
      <c r="N95" s="222">
        <v>40627</v>
      </c>
      <c r="O95" s="66" t="s">
        <v>475</v>
      </c>
      <c r="P95" s="318">
        <v>0.26</v>
      </c>
      <c r="Q95" s="66">
        <v>437580</v>
      </c>
      <c r="R95" s="66" t="s">
        <v>218</v>
      </c>
      <c r="S95" s="31">
        <v>20000</v>
      </c>
      <c r="T95" s="31">
        <v>47000</v>
      </c>
      <c r="U95" s="66"/>
      <c r="V95" s="32">
        <v>21000</v>
      </c>
      <c r="W95" s="68"/>
      <c r="X95" s="220">
        <v>40725</v>
      </c>
      <c r="Y95" s="305">
        <v>40632</v>
      </c>
      <c r="Z95" s="306">
        <v>40709</v>
      </c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</row>
    <row r="96" spans="1:199" s="64" customFormat="1" ht="25.5">
      <c r="A96" s="331">
        <v>40603</v>
      </c>
      <c r="B96" s="25">
        <v>12</v>
      </c>
      <c r="C96" s="161" t="s">
        <v>46</v>
      </c>
      <c r="D96" s="27" t="s">
        <v>175</v>
      </c>
      <c r="E96" s="27" t="s">
        <v>176</v>
      </c>
      <c r="F96" s="53">
        <v>1</v>
      </c>
      <c r="G96" s="57" t="s">
        <v>41</v>
      </c>
      <c r="H96" s="62">
        <v>303553780</v>
      </c>
      <c r="I96" s="121"/>
      <c r="J96" s="68"/>
      <c r="K96" s="32">
        <v>110788.11</v>
      </c>
      <c r="L96" s="226"/>
      <c r="M96" s="68" t="s">
        <v>476</v>
      </c>
      <c r="N96" s="222">
        <v>40631</v>
      </c>
      <c r="O96" s="68" t="s">
        <v>477</v>
      </c>
      <c r="P96" s="319">
        <v>0.35360000000000003</v>
      </c>
      <c r="Q96" s="68"/>
      <c r="R96" s="66" t="s">
        <v>218</v>
      </c>
      <c r="S96" s="31" t="s">
        <v>478</v>
      </c>
      <c r="T96" s="31" t="s">
        <v>479</v>
      </c>
      <c r="U96" s="68"/>
      <c r="V96" s="220"/>
      <c r="W96" s="68"/>
      <c r="X96" s="223">
        <v>40664</v>
      </c>
      <c r="Y96" s="279">
        <v>40632</v>
      </c>
      <c r="Z96" s="306">
        <v>40664</v>
      </c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3"/>
      <c r="AO96" s="63"/>
      <c r="AP96" s="63"/>
      <c r="AQ96" s="63"/>
      <c r="AR96" s="63"/>
      <c r="AS96" s="63"/>
      <c r="AT96" s="63"/>
      <c r="AU96" s="63"/>
      <c r="AV96" s="63"/>
      <c r="AW96" s="63"/>
      <c r="AX96" s="63"/>
      <c r="AY96" s="63"/>
      <c r="AZ96" s="63"/>
      <c r="BA96" s="63"/>
      <c r="BB96" s="63"/>
      <c r="BC96" s="63"/>
      <c r="BD96" s="63"/>
      <c r="BE96" s="63"/>
      <c r="BF96" s="63"/>
      <c r="BG96" s="63"/>
      <c r="BH96" s="63"/>
      <c r="BI96" s="63"/>
      <c r="BJ96" s="63"/>
      <c r="BK96" s="63"/>
      <c r="BL96" s="63"/>
      <c r="BM96" s="63"/>
      <c r="BN96" s="63"/>
      <c r="BO96" s="63"/>
      <c r="BP96" s="63"/>
      <c r="BQ96" s="63"/>
      <c r="BR96" s="63"/>
      <c r="BS96" s="63"/>
      <c r="BT96" s="63"/>
      <c r="BU96" s="63"/>
      <c r="BV96" s="63"/>
      <c r="BW96" s="63"/>
      <c r="BX96" s="63"/>
      <c r="BY96" s="63"/>
      <c r="BZ96" s="63"/>
      <c r="CA96" s="63"/>
      <c r="CB96" s="63"/>
      <c r="CC96" s="63"/>
      <c r="CD96" s="63"/>
      <c r="CE96" s="63"/>
      <c r="CF96" s="63"/>
      <c r="CG96" s="63"/>
      <c r="CH96" s="63"/>
      <c r="CI96" s="63"/>
      <c r="CJ96" s="63"/>
      <c r="CK96" s="63"/>
      <c r="CL96" s="63"/>
      <c r="CM96" s="63"/>
      <c r="CN96" s="63"/>
      <c r="CO96" s="63"/>
      <c r="CP96" s="63"/>
      <c r="CQ96" s="63"/>
      <c r="CR96" s="63"/>
      <c r="CS96" s="63"/>
      <c r="CT96" s="63"/>
      <c r="CU96" s="63"/>
      <c r="CV96" s="63"/>
      <c r="CW96" s="63"/>
      <c r="CX96" s="63"/>
      <c r="CY96" s="63"/>
      <c r="CZ96" s="63"/>
      <c r="DA96" s="63"/>
      <c r="DB96" s="63"/>
      <c r="DC96" s="63"/>
      <c r="DD96" s="63"/>
      <c r="DE96" s="63"/>
      <c r="DF96" s="63"/>
      <c r="DG96" s="63"/>
      <c r="DH96" s="63"/>
      <c r="DI96" s="63"/>
      <c r="DJ96" s="63"/>
      <c r="DK96" s="63"/>
      <c r="DL96" s="63"/>
      <c r="DM96" s="63"/>
      <c r="DN96" s="63"/>
      <c r="DO96" s="63"/>
      <c r="DP96" s="63"/>
      <c r="DQ96" s="63"/>
      <c r="DR96" s="63"/>
      <c r="DS96" s="63"/>
      <c r="DT96" s="63"/>
      <c r="DU96" s="63"/>
      <c r="DV96" s="63"/>
      <c r="DW96" s="63"/>
      <c r="DX96" s="63"/>
      <c r="DY96" s="63"/>
      <c r="DZ96" s="63"/>
      <c r="EA96" s="63"/>
      <c r="EB96" s="63"/>
      <c r="EC96" s="63"/>
      <c r="ED96" s="63"/>
      <c r="EE96" s="63"/>
      <c r="EF96" s="63"/>
      <c r="EG96" s="63"/>
      <c r="EH96" s="63"/>
      <c r="EI96" s="63"/>
      <c r="EJ96" s="63"/>
      <c r="EK96" s="63"/>
      <c r="EL96" s="63"/>
      <c r="EM96" s="63"/>
      <c r="EN96" s="63"/>
      <c r="EO96" s="63"/>
      <c r="EP96" s="63"/>
      <c r="EQ96" s="63"/>
      <c r="ER96" s="63"/>
      <c r="ES96" s="63"/>
      <c r="ET96" s="63"/>
      <c r="EU96" s="63"/>
      <c r="EV96" s="63"/>
      <c r="EW96" s="63"/>
      <c r="EX96" s="63"/>
      <c r="EY96" s="63"/>
      <c r="EZ96" s="63"/>
      <c r="FA96" s="63"/>
      <c r="FB96" s="63"/>
      <c r="FC96" s="63"/>
      <c r="FD96" s="63"/>
      <c r="FE96" s="63"/>
      <c r="FF96" s="63"/>
      <c r="FG96" s="63"/>
      <c r="FH96" s="63"/>
      <c r="FI96" s="63"/>
      <c r="FJ96" s="63"/>
      <c r="FK96" s="63"/>
      <c r="FL96" s="63"/>
      <c r="FM96" s="63"/>
      <c r="FN96" s="63"/>
      <c r="FO96" s="63"/>
      <c r="FP96" s="63"/>
      <c r="FQ96" s="63"/>
      <c r="FR96" s="63"/>
      <c r="FS96" s="63"/>
      <c r="FT96" s="63"/>
      <c r="FU96" s="63"/>
      <c r="FV96" s="63"/>
      <c r="FW96" s="63"/>
      <c r="FX96" s="63"/>
      <c r="FY96" s="63"/>
      <c r="FZ96" s="63"/>
      <c r="GA96" s="63"/>
      <c r="GB96" s="63"/>
      <c r="GC96" s="63"/>
      <c r="GD96" s="63"/>
      <c r="GE96" s="63"/>
      <c r="GF96" s="63"/>
      <c r="GG96" s="63"/>
      <c r="GH96" s="63"/>
      <c r="GI96" s="63"/>
      <c r="GJ96" s="63"/>
      <c r="GK96" s="63"/>
      <c r="GL96" s="63"/>
      <c r="GM96" s="63"/>
      <c r="GN96" s="63"/>
      <c r="GO96" s="63"/>
      <c r="GP96" s="63"/>
      <c r="GQ96" s="63"/>
    </row>
    <row r="97" spans="1:199" s="163" customFormat="1" ht="25.5">
      <c r="A97" s="331">
        <v>40603</v>
      </c>
      <c r="B97" s="25">
        <v>13</v>
      </c>
      <c r="C97" s="161" t="s">
        <v>46</v>
      </c>
      <c r="D97" s="27" t="s">
        <v>150</v>
      </c>
      <c r="E97" s="170" t="s">
        <v>151</v>
      </c>
      <c r="F97" s="53">
        <v>1</v>
      </c>
      <c r="G97" s="57" t="s">
        <v>132</v>
      </c>
      <c r="H97" s="29">
        <v>303553752</v>
      </c>
      <c r="I97" s="32">
        <v>411210</v>
      </c>
      <c r="J97" s="55"/>
      <c r="K97" s="32">
        <v>13444.825895046592</v>
      </c>
      <c r="L97" s="227"/>
      <c r="M97" s="25" t="s">
        <v>480</v>
      </c>
      <c r="N97" s="222">
        <v>40626</v>
      </c>
      <c r="O97" s="66" t="s">
        <v>481</v>
      </c>
      <c r="P97" s="318">
        <v>0.28000000000000003</v>
      </c>
      <c r="Q97" s="66">
        <v>207538.2</v>
      </c>
      <c r="R97" s="66" t="s">
        <v>218</v>
      </c>
      <c r="S97" s="55">
        <v>10000</v>
      </c>
      <c r="T97" s="31">
        <v>38000</v>
      </c>
      <c r="U97" s="66"/>
      <c r="V97" s="220"/>
      <c r="W97" s="68"/>
      <c r="X97" s="220">
        <v>40668</v>
      </c>
      <c r="Y97" s="305">
        <v>40632</v>
      </c>
      <c r="Z97" s="306">
        <v>40668</v>
      </c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</row>
    <row r="98" spans="1:199" s="163" customFormat="1" ht="25.5">
      <c r="A98" s="331">
        <v>40603</v>
      </c>
      <c r="B98" s="25">
        <v>14</v>
      </c>
      <c r="C98" s="161" t="s">
        <v>46</v>
      </c>
      <c r="D98" s="27" t="s">
        <v>168</v>
      </c>
      <c r="E98" s="61" t="s">
        <v>167</v>
      </c>
      <c r="F98" s="53">
        <v>1</v>
      </c>
      <c r="G98" s="57" t="s">
        <v>45</v>
      </c>
      <c r="H98" s="62">
        <v>303553186</v>
      </c>
      <c r="I98" s="32">
        <v>3736518.96</v>
      </c>
      <c r="J98" s="31"/>
      <c r="K98" s="32">
        <v>122168.34919077979</v>
      </c>
      <c r="L98" s="220"/>
      <c r="M98" s="68" t="s">
        <v>482</v>
      </c>
      <c r="N98" s="222">
        <v>40624</v>
      </c>
      <c r="O98" s="66" t="s">
        <v>483</v>
      </c>
      <c r="P98" s="318">
        <v>0.23</v>
      </c>
      <c r="Q98" s="66">
        <v>554840</v>
      </c>
      <c r="R98" s="66" t="s">
        <v>218</v>
      </c>
      <c r="S98" s="31">
        <v>35000</v>
      </c>
      <c r="T98" s="31">
        <v>50000</v>
      </c>
      <c r="U98" s="66"/>
      <c r="V98" s="220"/>
      <c r="W98" s="68"/>
      <c r="X98" s="220">
        <v>40700</v>
      </c>
      <c r="Y98" s="305">
        <v>40632</v>
      </c>
      <c r="Z98" s="306">
        <v>40700</v>
      </c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</row>
    <row r="99" spans="1:199" s="64" customFormat="1" ht="25.5">
      <c r="A99" s="331">
        <v>40603</v>
      </c>
      <c r="B99" s="25">
        <v>15</v>
      </c>
      <c r="C99" s="161" t="s">
        <v>46</v>
      </c>
      <c r="D99" s="27" t="s">
        <v>169</v>
      </c>
      <c r="E99" s="61" t="s">
        <v>170</v>
      </c>
      <c r="F99" s="28">
        <v>1</v>
      </c>
      <c r="G99" s="57" t="s">
        <v>45</v>
      </c>
      <c r="H99" s="62">
        <v>303550904</v>
      </c>
      <c r="I99" s="135">
        <v>1525849.76</v>
      </c>
      <c r="J99" s="68"/>
      <c r="K99" s="32">
        <v>49888.826548961908</v>
      </c>
      <c r="L99" s="226"/>
      <c r="M99" s="68" t="s">
        <v>484</v>
      </c>
      <c r="N99" s="222">
        <v>40625</v>
      </c>
      <c r="O99" s="68" t="s">
        <v>485</v>
      </c>
      <c r="P99" s="318">
        <v>0.31</v>
      </c>
      <c r="Q99" s="31">
        <v>210430</v>
      </c>
      <c r="R99" s="66" t="s">
        <v>218</v>
      </c>
      <c r="S99" s="31">
        <v>20000</v>
      </c>
      <c r="T99" s="31">
        <v>20700</v>
      </c>
      <c r="U99" s="68"/>
      <c r="V99" s="220"/>
      <c r="W99" s="68"/>
      <c r="X99" s="223">
        <v>40673</v>
      </c>
      <c r="Y99" s="279">
        <v>40631</v>
      </c>
      <c r="Z99" s="306">
        <v>40673</v>
      </c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63"/>
      <c r="AT99" s="63"/>
      <c r="AU99" s="63"/>
      <c r="AV99" s="63"/>
      <c r="AW99" s="63"/>
      <c r="AX99" s="63"/>
      <c r="AY99" s="63"/>
      <c r="AZ99" s="63"/>
      <c r="BA99" s="63"/>
      <c r="BB99" s="63"/>
      <c r="BC99" s="63"/>
      <c r="BD99" s="63"/>
      <c r="BE99" s="63"/>
      <c r="BF99" s="63"/>
      <c r="BG99" s="63"/>
      <c r="BH99" s="63"/>
      <c r="BI99" s="63"/>
      <c r="BJ99" s="63"/>
      <c r="BK99" s="63"/>
      <c r="BL99" s="63"/>
      <c r="BM99" s="63"/>
      <c r="BN99" s="63"/>
      <c r="BO99" s="63"/>
      <c r="BP99" s="63"/>
      <c r="BQ99" s="63"/>
      <c r="BR99" s="63"/>
      <c r="BS99" s="63"/>
      <c r="BT99" s="63"/>
      <c r="BU99" s="63"/>
      <c r="BV99" s="63"/>
      <c r="BW99" s="63"/>
      <c r="BX99" s="63"/>
      <c r="BY99" s="63"/>
      <c r="BZ99" s="63"/>
      <c r="CA99" s="63"/>
      <c r="CB99" s="63"/>
      <c r="CC99" s="63"/>
      <c r="CD99" s="63"/>
      <c r="CE99" s="63"/>
      <c r="CF99" s="63"/>
      <c r="CG99" s="63"/>
      <c r="CH99" s="63"/>
      <c r="CI99" s="63"/>
      <c r="CJ99" s="63"/>
      <c r="CK99" s="63"/>
      <c r="CL99" s="63"/>
      <c r="CM99" s="63"/>
      <c r="CN99" s="63"/>
      <c r="CO99" s="63"/>
      <c r="CP99" s="63"/>
      <c r="CQ99" s="63"/>
      <c r="CR99" s="63"/>
      <c r="CS99" s="63"/>
      <c r="CT99" s="63"/>
      <c r="CU99" s="63"/>
      <c r="CV99" s="63"/>
      <c r="CW99" s="63"/>
      <c r="CX99" s="63"/>
      <c r="CY99" s="63"/>
      <c r="CZ99" s="63"/>
      <c r="DA99" s="63"/>
      <c r="DB99" s="63"/>
      <c r="DC99" s="63"/>
      <c r="DD99" s="63"/>
      <c r="DE99" s="63"/>
      <c r="DF99" s="63"/>
      <c r="DG99" s="63"/>
      <c r="DH99" s="63"/>
      <c r="DI99" s="63"/>
      <c r="DJ99" s="63"/>
      <c r="DK99" s="63"/>
      <c r="DL99" s="63"/>
      <c r="DM99" s="63"/>
      <c r="DN99" s="63"/>
      <c r="DO99" s="63"/>
      <c r="DP99" s="63"/>
      <c r="DQ99" s="63"/>
      <c r="DR99" s="63"/>
      <c r="DS99" s="63"/>
      <c r="DT99" s="63"/>
      <c r="DU99" s="63"/>
      <c r="DV99" s="63"/>
      <c r="DW99" s="63"/>
      <c r="DX99" s="63"/>
      <c r="DY99" s="63"/>
      <c r="DZ99" s="63"/>
      <c r="EA99" s="63"/>
      <c r="EB99" s="63"/>
      <c r="EC99" s="63"/>
      <c r="ED99" s="63"/>
      <c r="EE99" s="63"/>
      <c r="EF99" s="63"/>
      <c r="EG99" s="63"/>
      <c r="EH99" s="63"/>
      <c r="EI99" s="63"/>
      <c r="EJ99" s="63"/>
      <c r="EK99" s="63"/>
      <c r="EL99" s="63"/>
      <c r="EM99" s="63"/>
      <c r="EN99" s="63"/>
      <c r="EO99" s="63"/>
      <c r="EP99" s="63"/>
      <c r="EQ99" s="63"/>
      <c r="ER99" s="63"/>
      <c r="ES99" s="63"/>
      <c r="ET99" s="63"/>
      <c r="EU99" s="63"/>
      <c r="EV99" s="63"/>
      <c r="EW99" s="63"/>
      <c r="EX99" s="63"/>
      <c r="EY99" s="63"/>
      <c r="EZ99" s="63"/>
      <c r="FA99" s="63"/>
      <c r="FB99" s="63"/>
      <c r="FC99" s="63"/>
      <c r="FD99" s="63"/>
      <c r="FE99" s="63"/>
      <c r="FF99" s="63"/>
      <c r="FG99" s="63"/>
      <c r="FH99" s="63"/>
      <c r="FI99" s="63"/>
      <c r="FJ99" s="63"/>
      <c r="FK99" s="63"/>
      <c r="FL99" s="63"/>
      <c r="FM99" s="63"/>
      <c r="FN99" s="63"/>
      <c r="FO99" s="63"/>
      <c r="FP99" s="63"/>
      <c r="FQ99" s="63"/>
      <c r="FR99" s="63"/>
      <c r="FS99" s="63"/>
      <c r="FT99" s="63"/>
      <c r="FU99" s="63"/>
      <c r="FV99" s="63"/>
      <c r="FW99" s="63"/>
      <c r="FX99" s="63"/>
      <c r="FY99" s="63"/>
      <c r="FZ99" s="63"/>
      <c r="GA99" s="63"/>
      <c r="GB99" s="63"/>
      <c r="GC99" s="63"/>
      <c r="GD99" s="63"/>
      <c r="GE99" s="63"/>
      <c r="GF99" s="63"/>
      <c r="GG99" s="63"/>
      <c r="GH99" s="63"/>
      <c r="GI99" s="63"/>
      <c r="GJ99" s="63"/>
      <c r="GK99" s="63"/>
      <c r="GL99" s="63"/>
      <c r="GM99" s="63"/>
      <c r="GN99" s="63"/>
      <c r="GO99" s="63"/>
      <c r="GP99" s="63"/>
      <c r="GQ99" s="63"/>
    </row>
    <row r="100" spans="1:199" s="64" customFormat="1" ht="25.5">
      <c r="A100" s="331">
        <v>40603</v>
      </c>
      <c r="B100" s="25">
        <v>16</v>
      </c>
      <c r="C100" s="161" t="s">
        <v>46</v>
      </c>
      <c r="D100" s="27" t="s">
        <v>171</v>
      </c>
      <c r="E100" s="61" t="s">
        <v>170</v>
      </c>
      <c r="F100" s="53">
        <v>1</v>
      </c>
      <c r="G100" s="57" t="s">
        <v>45</v>
      </c>
      <c r="H100" s="62">
        <v>303553075</v>
      </c>
      <c r="I100" s="121">
        <v>881821</v>
      </c>
      <c r="J100" s="68"/>
      <c r="K100" s="32">
        <v>28831.81298021906</v>
      </c>
      <c r="L100" s="226"/>
      <c r="M100" s="68" t="s">
        <v>486</v>
      </c>
      <c r="N100" s="222">
        <v>40625</v>
      </c>
      <c r="O100" s="68" t="s">
        <v>487</v>
      </c>
      <c r="P100" s="318">
        <v>0.23</v>
      </c>
      <c r="Q100" s="31">
        <v>248930</v>
      </c>
      <c r="R100" s="66" t="s">
        <v>218</v>
      </c>
      <c r="S100" s="31">
        <v>30000</v>
      </c>
      <c r="T100" s="31">
        <v>34000</v>
      </c>
      <c r="U100" s="68"/>
      <c r="V100" s="220"/>
      <c r="W100" s="68"/>
      <c r="X100" s="223">
        <v>40678</v>
      </c>
      <c r="Y100" s="279">
        <v>40631</v>
      </c>
      <c r="Z100" s="279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  <c r="BZ100" s="63"/>
      <c r="CA100" s="63"/>
      <c r="CB100" s="63"/>
      <c r="CC100" s="63"/>
      <c r="CD100" s="63"/>
      <c r="CE100" s="63"/>
      <c r="CF100" s="63"/>
      <c r="CG100" s="63"/>
      <c r="CH100" s="63"/>
      <c r="CI100" s="63"/>
      <c r="CJ100" s="63"/>
      <c r="CK100" s="63"/>
      <c r="CL100" s="63"/>
      <c r="CM100" s="63"/>
      <c r="CN100" s="63"/>
      <c r="CO100" s="63"/>
      <c r="CP100" s="63"/>
      <c r="CQ100" s="63"/>
      <c r="CR100" s="63"/>
      <c r="CS100" s="63"/>
      <c r="CT100" s="63"/>
      <c r="CU100" s="63"/>
      <c r="CV100" s="63"/>
      <c r="CW100" s="63"/>
      <c r="CX100" s="63"/>
      <c r="CY100" s="63"/>
      <c r="CZ100" s="63"/>
      <c r="DA100" s="63"/>
      <c r="DB100" s="63"/>
      <c r="DC100" s="63"/>
      <c r="DD100" s="63"/>
      <c r="DE100" s="63"/>
      <c r="DF100" s="63"/>
      <c r="DG100" s="63"/>
      <c r="DH100" s="63"/>
      <c r="DI100" s="63"/>
      <c r="DJ100" s="63"/>
      <c r="DK100" s="63"/>
      <c r="DL100" s="63"/>
      <c r="DM100" s="63"/>
      <c r="DN100" s="63"/>
      <c r="DO100" s="63"/>
      <c r="DP100" s="63"/>
      <c r="DQ100" s="63"/>
      <c r="DR100" s="63"/>
      <c r="DS100" s="63"/>
      <c r="DT100" s="63"/>
      <c r="DU100" s="63"/>
      <c r="DV100" s="63"/>
      <c r="DW100" s="63"/>
      <c r="DX100" s="63"/>
      <c r="DY100" s="63"/>
      <c r="DZ100" s="63"/>
      <c r="EA100" s="63"/>
      <c r="EB100" s="63"/>
      <c r="EC100" s="63"/>
      <c r="ED100" s="63"/>
      <c r="EE100" s="63"/>
      <c r="EF100" s="63"/>
      <c r="EG100" s="63"/>
      <c r="EH100" s="63"/>
      <c r="EI100" s="63"/>
      <c r="EJ100" s="63"/>
      <c r="EK100" s="63"/>
      <c r="EL100" s="63"/>
      <c r="EM100" s="63"/>
      <c r="EN100" s="63"/>
      <c r="EO100" s="63"/>
      <c r="EP100" s="63"/>
      <c r="EQ100" s="63"/>
      <c r="ER100" s="63"/>
      <c r="ES100" s="63"/>
      <c r="ET100" s="63"/>
      <c r="EU100" s="63"/>
      <c r="EV100" s="63"/>
      <c r="EW100" s="63"/>
      <c r="EX100" s="63"/>
      <c r="EY100" s="63"/>
      <c r="EZ100" s="63"/>
      <c r="FA100" s="63"/>
      <c r="FB100" s="63"/>
      <c r="FC100" s="63"/>
      <c r="FD100" s="63"/>
      <c r="FE100" s="63"/>
      <c r="FF100" s="63"/>
      <c r="FG100" s="63"/>
      <c r="FH100" s="63"/>
      <c r="FI100" s="63"/>
      <c r="FJ100" s="63"/>
      <c r="FK100" s="63"/>
      <c r="FL100" s="63"/>
      <c r="FM100" s="63"/>
      <c r="FN100" s="63"/>
      <c r="FO100" s="63"/>
      <c r="FP100" s="63"/>
      <c r="FQ100" s="63"/>
      <c r="FR100" s="63"/>
      <c r="FS100" s="63"/>
      <c r="FT100" s="63"/>
      <c r="FU100" s="63"/>
      <c r="FV100" s="63"/>
      <c r="FW100" s="63"/>
      <c r="FX100" s="63"/>
      <c r="FY100" s="63"/>
      <c r="FZ100" s="63"/>
      <c r="GA100" s="63"/>
      <c r="GB100" s="63"/>
      <c r="GC100" s="63"/>
      <c r="GD100" s="63"/>
      <c r="GE100" s="63"/>
      <c r="GF100" s="63"/>
      <c r="GG100" s="63"/>
      <c r="GH100" s="63"/>
      <c r="GI100" s="63"/>
      <c r="GJ100" s="63"/>
      <c r="GK100" s="63"/>
      <c r="GL100" s="63"/>
      <c r="GM100" s="63"/>
      <c r="GN100" s="63"/>
      <c r="GO100" s="63"/>
      <c r="GP100" s="63"/>
      <c r="GQ100" s="63"/>
    </row>
    <row r="101" spans="1:199" s="163" customFormat="1" ht="25.5">
      <c r="A101" s="331">
        <v>40603</v>
      </c>
      <c r="B101" s="25">
        <v>17</v>
      </c>
      <c r="C101" s="161" t="s">
        <v>46</v>
      </c>
      <c r="D101" s="27" t="s">
        <v>172</v>
      </c>
      <c r="E101" s="61" t="s">
        <v>173</v>
      </c>
      <c r="F101" s="53">
        <v>1</v>
      </c>
      <c r="G101" s="57" t="s">
        <v>45</v>
      </c>
      <c r="H101" s="62">
        <v>303553406</v>
      </c>
      <c r="I101" s="32">
        <v>5528896.5</v>
      </c>
      <c r="J101" s="31"/>
      <c r="K101" s="32">
        <v>180771.5056400196</v>
      </c>
      <c r="L101" s="220"/>
      <c r="M101" s="68" t="s">
        <v>488</v>
      </c>
      <c r="N101" s="222">
        <v>40627</v>
      </c>
      <c r="O101" s="66" t="s">
        <v>475</v>
      </c>
      <c r="P101" s="318">
        <v>0.26</v>
      </c>
      <c r="Q101" s="66">
        <v>437580</v>
      </c>
      <c r="R101" s="66" t="s">
        <v>218</v>
      </c>
      <c r="S101" s="31">
        <v>20000</v>
      </c>
      <c r="T101" s="31">
        <v>47000</v>
      </c>
      <c r="U101" s="66"/>
      <c r="V101" s="32">
        <v>21000</v>
      </c>
      <c r="W101" s="68"/>
      <c r="X101" s="220">
        <v>40725</v>
      </c>
      <c r="Y101" s="305">
        <v>40632</v>
      </c>
      <c r="Z101" s="306">
        <v>40725</v>
      </c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</row>
    <row r="102" spans="1:199" s="35" customFormat="1" ht="25.5">
      <c r="A102" s="331">
        <v>40603</v>
      </c>
      <c r="B102" s="25"/>
      <c r="C102" s="27" t="s">
        <v>164</v>
      </c>
      <c r="D102" s="27" t="s">
        <v>284</v>
      </c>
      <c r="E102" s="27" t="s">
        <v>285</v>
      </c>
      <c r="F102" s="28">
        <v>1</v>
      </c>
      <c r="G102" s="327" t="s">
        <v>112</v>
      </c>
      <c r="H102" s="219">
        <v>303555236</v>
      </c>
      <c r="I102" s="30"/>
      <c r="J102" s="31"/>
      <c r="K102" s="32">
        <v>56530.86</v>
      </c>
      <c r="L102" s="222">
        <v>40632</v>
      </c>
      <c r="M102" s="32" t="s">
        <v>287</v>
      </c>
      <c r="N102" s="320">
        <v>0.38500000000000001</v>
      </c>
      <c r="O102" s="31"/>
      <c r="P102" s="66"/>
      <c r="Q102" s="234">
        <v>40693</v>
      </c>
      <c r="R102" s="223">
        <v>40632</v>
      </c>
      <c r="S102" s="223">
        <v>40683</v>
      </c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34"/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  <c r="CF102" s="34"/>
      <c r="CG102" s="34"/>
      <c r="CH102" s="34"/>
      <c r="CI102" s="34"/>
      <c r="CJ102" s="34"/>
      <c r="CK102" s="34"/>
      <c r="CL102" s="34"/>
      <c r="CM102" s="34"/>
      <c r="CN102" s="34"/>
      <c r="CO102" s="34"/>
      <c r="CP102" s="34"/>
      <c r="CQ102" s="34"/>
      <c r="CR102" s="34"/>
      <c r="CS102" s="34"/>
      <c r="CT102" s="34"/>
      <c r="CU102" s="34"/>
      <c r="CV102" s="34"/>
      <c r="CW102" s="34"/>
      <c r="CX102" s="34"/>
      <c r="CY102" s="34"/>
      <c r="CZ102" s="34"/>
      <c r="DA102" s="34"/>
      <c r="DB102" s="34"/>
      <c r="DC102" s="34"/>
      <c r="DD102" s="34"/>
      <c r="DE102" s="34"/>
      <c r="DF102" s="34"/>
      <c r="DG102" s="34"/>
      <c r="DH102" s="34"/>
      <c r="DI102" s="34"/>
      <c r="DJ102" s="34"/>
      <c r="DK102" s="34"/>
      <c r="DL102" s="34"/>
      <c r="DM102" s="34"/>
      <c r="DN102" s="34"/>
      <c r="DO102" s="34"/>
      <c r="DP102" s="34"/>
      <c r="DQ102" s="34"/>
      <c r="DR102" s="34"/>
      <c r="DS102" s="34"/>
      <c r="DT102" s="34"/>
      <c r="DU102" s="34"/>
      <c r="DV102" s="34"/>
      <c r="DW102" s="34"/>
      <c r="DX102" s="34"/>
      <c r="DY102" s="34"/>
      <c r="DZ102" s="34"/>
      <c r="EA102" s="34"/>
      <c r="EB102" s="34"/>
      <c r="EC102" s="34"/>
      <c r="ED102" s="34"/>
      <c r="EE102" s="34"/>
      <c r="EF102" s="34"/>
      <c r="EG102" s="34"/>
      <c r="EH102" s="34"/>
      <c r="EI102" s="34"/>
      <c r="EJ102" s="34"/>
      <c r="EK102" s="34"/>
      <c r="EL102" s="34"/>
      <c r="EM102" s="34"/>
      <c r="EN102" s="34"/>
      <c r="EO102" s="34"/>
      <c r="EP102" s="34"/>
      <c r="EQ102" s="34"/>
      <c r="ER102" s="34"/>
      <c r="ES102" s="34"/>
      <c r="ET102" s="34"/>
      <c r="EU102" s="34"/>
      <c r="EV102" s="34"/>
      <c r="EW102" s="34"/>
      <c r="EX102" s="34"/>
      <c r="EY102" s="34"/>
      <c r="EZ102" s="34"/>
      <c r="FA102" s="34"/>
      <c r="FB102" s="34"/>
      <c r="FC102" s="34"/>
      <c r="FD102" s="34"/>
      <c r="FE102" s="34"/>
      <c r="FF102" s="34"/>
      <c r="FG102" s="34"/>
      <c r="FH102" s="34"/>
      <c r="FI102" s="34"/>
      <c r="FJ102" s="34"/>
      <c r="FK102" s="34"/>
      <c r="FL102" s="34"/>
      <c r="FM102" s="34"/>
      <c r="FN102" s="34"/>
      <c r="FO102" s="34"/>
      <c r="FP102" s="34"/>
      <c r="FQ102" s="34"/>
      <c r="FR102" s="34"/>
      <c r="FS102" s="34"/>
      <c r="FT102" s="34"/>
      <c r="FU102" s="34"/>
      <c r="FV102" s="34"/>
      <c r="FW102" s="34"/>
      <c r="FX102" s="34"/>
      <c r="FY102" s="34"/>
      <c r="FZ102" s="34"/>
      <c r="GA102" s="34"/>
      <c r="GB102" s="34"/>
      <c r="GC102" s="34"/>
      <c r="GD102" s="34"/>
      <c r="GE102" s="34"/>
      <c r="GF102" s="34"/>
      <c r="GG102" s="34"/>
      <c r="GH102" s="34"/>
      <c r="GI102" s="34"/>
      <c r="GJ102" s="34"/>
    </row>
    <row r="103" spans="1:199" s="35" customFormat="1" ht="25.5">
      <c r="A103" s="331">
        <v>40603</v>
      </c>
      <c r="B103" s="25"/>
      <c r="C103" s="27" t="s">
        <v>148</v>
      </c>
      <c r="D103" s="27" t="s">
        <v>288</v>
      </c>
      <c r="E103" s="247" t="s">
        <v>289</v>
      </c>
      <c r="F103" s="28">
        <v>1</v>
      </c>
      <c r="G103" s="330" t="s">
        <v>536</v>
      </c>
      <c r="H103" s="224">
        <v>303528333</v>
      </c>
      <c r="I103" s="30"/>
      <c r="J103" s="31">
        <v>647.70000000000005</v>
      </c>
      <c r="K103" s="32">
        <f>J103</f>
        <v>647.70000000000005</v>
      </c>
      <c r="L103" s="222">
        <v>40609</v>
      </c>
      <c r="M103" s="32" t="s">
        <v>291</v>
      </c>
      <c r="N103" s="293">
        <v>0.25</v>
      </c>
      <c r="O103" s="225"/>
      <c r="P103" s="66" t="s">
        <v>218</v>
      </c>
      <c r="Q103" s="223">
        <v>40626</v>
      </c>
      <c r="R103" s="223">
        <v>40613</v>
      </c>
      <c r="S103" s="223">
        <v>40614</v>
      </c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34"/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  <c r="CF103" s="34"/>
      <c r="CG103" s="34"/>
      <c r="CH103" s="34"/>
      <c r="CI103" s="34"/>
      <c r="CJ103" s="34"/>
      <c r="CK103" s="34"/>
      <c r="CL103" s="34"/>
      <c r="CM103" s="34"/>
      <c r="CN103" s="34"/>
      <c r="CO103" s="34"/>
      <c r="CP103" s="34"/>
      <c r="CQ103" s="34"/>
      <c r="CR103" s="34"/>
      <c r="CS103" s="34"/>
      <c r="CT103" s="34"/>
      <c r="CU103" s="34"/>
      <c r="CV103" s="34"/>
      <c r="CW103" s="34"/>
      <c r="CX103" s="34"/>
      <c r="CY103" s="34"/>
      <c r="CZ103" s="34"/>
      <c r="DA103" s="34"/>
      <c r="DB103" s="34"/>
      <c r="DC103" s="34"/>
      <c r="DD103" s="34"/>
      <c r="DE103" s="34"/>
      <c r="DF103" s="34"/>
      <c r="DG103" s="34"/>
      <c r="DH103" s="34"/>
      <c r="DI103" s="34"/>
      <c r="DJ103" s="34"/>
      <c r="DK103" s="34"/>
      <c r="DL103" s="34"/>
      <c r="DM103" s="34"/>
      <c r="DN103" s="34"/>
      <c r="DO103" s="34"/>
      <c r="DP103" s="34"/>
      <c r="DQ103" s="34"/>
      <c r="DR103" s="34"/>
      <c r="DS103" s="34"/>
      <c r="DT103" s="34"/>
      <c r="DU103" s="34"/>
      <c r="DV103" s="34"/>
      <c r="DW103" s="34"/>
      <c r="DX103" s="34"/>
      <c r="DY103" s="34"/>
      <c r="DZ103" s="34"/>
      <c r="EA103" s="34"/>
      <c r="EB103" s="34"/>
      <c r="EC103" s="34"/>
      <c r="ED103" s="34"/>
      <c r="EE103" s="34"/>
      <c r="EF103" s="34"/>
      <c r="EG103" s="34"/>
      <c r="EH103" s="34"/>
      <c r="EI103" s="34"/>
      <c r="EJ103" s="34"/>
      <c r="EK103" s="34"/>
      <c r="EL103" s="34"/>
      <c r="EM103" s="34"/>
      <c r="EN103" s="34"/>
      <c r="EO103" s="34"/>
      <c r="EP103" s="34"/>
      <c r="EQ103" s="34"/>
      <c r="ER103" s="34"/>
      <c r="ES103" s="34"/>
      <c r="ET103" s="34"/>
      <c r="EU103" s="34"/>
      <c r="EV103" s="34"/>
      <c r="EW103" s="34"/>
      <c r="EX103" s="34"/>
      <c r="EY103" s="34"/>
      <c r="EZ103" s="34"/>
      <c r="FA103" s="34"/>
      <c r="FB103" s="34"/>
      <c r="FC103" s="34"/>
      <c r="FD103" s="34"/>
      <c r="FE103" s="34"/>
      <c r="FF103" s="34"/>
      <c r="FG103" s="34"/>
      <c r="FH103" s="34"/>
      <c r="FI103" s="34"/>
      <c r="FJ103" s="34"/>
      <c r="FK103" s="34"/>
      <c r="FL103" s="34"/>
      <c r="FM103" s="34"/>
      <c r="FN103" s="34"/>
      <c r="FO103" s="34"/>
      <c r="FP103" s="34"/>
      <c r="FQ103" s="34"/>
      <c r="FR103" s="34"/>
      <c r="FS103" s="34"/>
      <c r="FT103" s="34"/>
      <c r="FU103" s="34"/>
      <c r="FV103" s="34"/>
      <c r="FW103" s="34"/>
      <c r="FX103" s="34"/>
      <c r="FY103" s="34"/>
      <c r="FZ103" s="34"/>
      <c r="GA103" s="34"/>
      <c r="GB103" s="34"/>
      <c r="GC103" s="34"/>
      <c r="GD103" s="34"/>
      <c r="GE103" s="34"/>
      <c r="GF103" s="34"/>
      <c r="GG103" s="34"/>
      <c r="GH103" s="34"/>
      <c r="GI103" s="34"/>
      <c r="GJ103" s="34"/>
    </row>
    <row r="104" spans="1:199" s="89" customFormat="1" ht="25.5" customHeight="1">
      <c r="A104" s="331">
        <v>40634</v>
      </c>
      <c r="B104" s="25"/>
      <c r="C104" s="52" t="s">
        <v>179</v>
      </c>
      <c r="D104" s="52" t="s">
        <v>179</v>
      </c>
      <c r="E104" s="27" t="s">
        <v>180</v>
      </c>
      <c r="F104" s="53">
        <v>1</v>
      </c>
      <c r="G104" s="57" t="s">
        <v>132</v>
      </c>
      <c r="H104" s="192">
        <v>303565086</v>
      </c>
      <c r="I104" s="121">
        <v>900000</v>
      </c>
      <c r="J104" s="55"/>
      <c r="K104" s="32">
        <v>29756.984625557943</v>
      </c>
      <c r="L104" s="220" t="s">
        <v>489</v>
      </c>
      <c r="M104" s="294">
        <v>11100880</v>
      </c>
      <c r="N104" s="222">
        <v>40638</v>
      </c>
      <c r="O104" s="25" t="s">
        <v>490</v>
      </c>
      <c r="P104" s="320">
        <v>7.4999999999999997E-2</v>
      </c>
      <c r="Q104" s="295"/>
      <c r="R104" s="32"/>
      <c r="S104" s="32">
        <v>10000</v>
      </c>
      <c r="T104" s="32">
        <v>18000</v>
      </c>
      <c r="U104" s="32"/>
      <c r="V104" s="227"/>
      <c r="W104" s="266"/>
      <c r="X104" s="227">
        <v>40670</v>
      </c>
      <c r="Y104" s="296">
        <v>40640</v>
      </c>
      <c r="Z104" s="292">
        <v>40670</v>
      </c>
      <c r="AA104" s="162"/>
      <c r="AB104" s="162"/>
      <c r="AC104" s="162"/>
      <c r="AD104" s="162"/>
      <c r="AE104" s="162"/>
    </row>
    <row r="105" spans="1:199" s="35" customFormat="1" ht="25.5">
      <c r="A105" s="331">
        <v>40634</v>
      </c>
      <c r="B105" s="25"/>
      <c r="C105" s="27" t="s">
        <v>186</v>
      </c>
      <c r="D105" s="27" t="s">
        <v>186</v>
      </c>
      <c r="E105" s="27" t="s">
        <v>187</v>
      </c>
      <c r="F105" s="28">
        <v>1</v>
      </c>
      <c r="G105" s="26" t="s">
        <v>27</v>
      </c>
      <c r="H105" s="29">
        <v>303584569</v>
      </c>
      <c r="I105" s="30">
        <v>1350000</v>
      </c>
      <c r="J105" s="31"/>
      <c r="K105" s="32">
        <v>44635.476938336913</v>
      </c>
      <c r="L105" s="220" t="s">
        <v>491</v>
      </c>
      <c r="M105" s="221" t="s">
        <v>492</v>
      </c>
      <c r="N105" s="222"/>
      <c r="O105" s="25" t="s">
        <v>493</v>
      </c>
      <c r="P105" s="293">
        <v>0.15</v>
      </c>
      <c r="Q105" s="225">
        <v>21720</v>
      </c>
      <c r="R105" s="66"/>
      <c r="S105" s="72">
        <v>21936.25</v>
      </c>
      <c r="T105" s="72"/>
      <c r="U105" s="32"/>
      <c r="V105" s="227"/>
      <c r="W105" s="266"/>
      <c r="X105" s="223">
        <v>40693</v>
      </c>
      <c r="Y105" s="223">
        <v>40654</v>
      </c>
      <c r="Z105" s="235">
        <v>40697</v>
      </c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  <c r="BM105" s="34"/>
      <c r="BN105" s="34"/>
      <c r="BO105" s="34"/>
      <c r="BP105" s="34"/>
      <c r="BQ105" s="34"/>
      <c r="BR105" s="34"/>
      <c r="BS105" s="34"/>
      <c r="BT105" s="34"/>
      <c r="BU105" s="34"/>
      <c r="BV105" s="34"/>
      <c r="BW105" s="34"/>
      <c r="BX105" s="34"/>
      <c r="BY105" s="34"/>
      <c r="BZ105" s="34"/>
      <c r="CA105" s="34"/>
      <c r="CB105" s="34"/>
      <c r="CC105" s="34"/>
      <c r="CD105" s="34"/>
      <c r="CE105" s="34"/>
      <c r="CF105" s="34"/>
      <c r="CG105" s="34"/>
      <c r="CH105" s="34"/>
      <c r="CI105" s="34"/>
      <c r="CJ105" s="34"/>
      <c r="CK105" s="34"/>
      <c r="CL105" s="34"/>
      <c r="CM105" s="34"/>
      <c r="CN105" s="34"/>
      <c r="CO105" s="34"/>
      <c r="CP105" s="34"/>
      <c r="CQ105" s="34"/>
      <c r="CR105" s="34"/>
      <c r="CS105" s="34"/>
      <c r="CT105" s="34"/>
      <c r="CU105" s="34"/>
      <c r="CV105" s="34"/>
      <c r="CW105" s="34"/>
      <c r="CX105" s="34"/>
      <c r="CY105" s="34"/>
      <c r="CZ105" s="34"/>
      <c r="DA105" s="34"/>
      <c r="DB105" s="34"/>
      <c r="DC105" s="34"/>
      <c r="DD105" s="34"/>
      <c r="DE105" s="34"/>
      <c r="DF105" s="34"/>
      <c r="DG105" s="34"/>
      <c r="DH105" s="34"/>
      <c r="DI105" s="34"/>
      <c r="DJ105" s="34"/>
      <c r="DK105" s="34"/>
      <c r="DL105" s="34"/>
      <c r="DM105" s="34"/>
      <c r="DN105" s="34"/>
      <c r="DO105" s="34"/>
      <c r="DP105" s="34"/>
      <c r="DQ105" s="34"/>
      <c r="DR105" s="34"/>
      <c r="DS105" s="34"/>
      <c r="DT105" s="34"/>
      <c r="DU105" s="34"/>
      <c r="DV105" s="34"/>
      <c r="DW105" s="34"/>
      <c r="DX105" s="34"/>
      <c r="DY105" s="34"/>
      <c r="DZ105" s="34"/>
      <c r="EA105" s="34"/>
      <c r="EB105" s="34"/>
      <c r="EC105" s="34"/>
      <c r="ED105" s="34"/>
      <c r="EE105" s="34"/>
      <c r="EF105" s="34"/>
      <c r="EG105" s="34"/>
      <c r="EH105" s="34"/>
      <c r="EI105" s="34"/>
      <c r="EJ105" s="34"/>
      <c r="EK105" s="34"/>
      <c r="EL105" s="34"/>
      <c r="EM105" s="34"/>
      <c r="EN105" s="34"/>
      <c r="EO105" s="34"/>
      <c r="EP105" s="34"/>
      <c r="EQ105" s="34"/>
      <c r="ER105" s="34"/>
      <c r="ES105" s="34"/>
      <c r="ET105" s="34"/>
      <c r="EU105" s="34"/>
      <c r="EV105" s="34"/>
      <c r="EW105" s="34"/>
      <c r="EX105" s="34"/>
      <c r="EY105" s="34"/>
      <c r="EZ105" s="34"/>
      <c r="FA105" s="34"/>
      <c r="FB105" s="34"/>
      <c r="FC105" s="34"/>
      <c r="FD105" s="34"/>
      <c r="FE105" s="34"/>
      <c r="FF105" s="34"/>
      <c r="FG105" s="34"/>
      <c r="FH105" s="34"/>
      <c r="FI105" s="34"/>
      <c r="FJ105" s="34"/>
      <c r="FK105" s="34"/>
      <c r="FL105" s="34"/>
      <c r="FM105" s="34"/>
      <c r="FN105" s="34"/>
      <c r="FO105" s="34"/>
      <c r="FP105" s="34"/>
      <c r="FQ105" s="34"/>
      <c r="FR105" s="34"/>
      <c r="FS105" s="34"/>
      <c r="FT105" s="34"/>
      <c r="FU105" s="34"/>
      <c r="FV105" s="34"/>
      <c r="FW105" s="34"/>
      <c r="FX105" s="34"/>
      <c r="FY105" s="34"/>
      <c r="FZ105" s="34"/>
      <c r="GA105" s="34"/>
      <c r="GB105" s="34"/>
      <c r="GC105" s="34"/>
      <c r="GD105" s="34"/>
      <c r="GE105" s="34"/>
      <c r="GF105" s="34"/>
      <c r="GG105" s="34"/>
      <c r="GH105" s="34"/>
      <c r="GI105" s="34"/>
      <c r="GJ105" s="34"/>
      <c r="GK105" s="34"/>
      <c r="GL105" s="34"/>
      <c r="GM105" s="34"/>
      <c r="GN105" s="34"/>
      <c r="GO105" s="34"/>
      <c r="GP105" s="34"/>
      <c r="GQ105" s="34"/>
    </row>
    <row r="106" spans="1:199" s="35" customFormat="1" ht="51">
      <c r="A106" s="331">
        <v>40634</v>
      </c>
      <c r="B106" s="25"/>
      <c r="C106" s="27" t="s">
        <v>78</v>
      </c>
      <c r="D106" s="27" t="s">
        <v>78</v>
      </c>
      <c r="E106" s="27" t="s">
        <v>182</v>
      </c>
      <c r="F106" s="28">
        <v>1</v>
      </c>
      <c r="G106" s="26" t="s">
        <v>21</v>
      </c>
      <c r="H106" s="29">
        <v>303588756</v>
      </c>
      <c r="I106" s="30">
        <v>257549.58</v>
      </c>
      <c r="J106" s="31"/>
      <c r="K106" s="32">
        <v>8515.443213754339</v>
      </c>
      <c r="L106" s="220"/>
      <c r="M106" s="221" t="s">
        <v>373</v>
      </c>
      <c r="N106" s="222">
        <v>40512</v>
      </c>
      <c r="O106" s="297"/>
      <c r="P106" s="293"/>
      <c r="Q106" s="77"/>
      <c r="R106" s="66"/>
      <c r="S106" s="32"/>
      <c r="T106" s="32"/>
      <c r="U106" s="32"/>
      <c r="V106" s="32"/>
      <c r="W106" s="266"/>
      <c r="X106" s="234"/>
      <c r="Y106" s="234">
        <v>40659</v>
      </c>
      <c r="Z106" s="298">
        <v>40669</v>
      </c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4"/>
      <c r="CG106" s="34"/>
      <c r="CH106" s="34"/>
      <c r="CI106" s="34"/>
      <c r="CJ106" s="34"/>
      <c r="CK106" s="34"/>
      <c r="CL106" s="34"/>
      <c r="CM106" s="34"/>
      <c r="CN106" s="34"/>
      <c r="CO106" s="34"/>
      <c r="CP106" s="34"/>
      <c r="CQ106" s="34"/>
      <c r="CR106" s="34"/>
      <c r="CS106" s="34"/>
      <c r="CT106" s="34"/>
      <c r="CU106" s="34"/>
      <c r="CV106" s="34"/>
      <c r="CW106" s="34"/>
      <c r="CX106" s="34"/>
      <c r="CY106" s="34"/>
      <c r="CZ106" s="34"/>
      <c r="DA106" s="34"/>
      <c r="DB106" s="34"/>
      <c r="DC106" s="34"/>
      <c r="DD106" s="34"/>
      <c r="DE106" s="34"/>
      <c r="DF106" s="34"/>
      <c r="DG106" s="34"/>
      <c r="DH106" s="34"/>
      <c r="DI106" s="34"/>
      <c r="DJ106" s="34"/>
      <c r="DK106" s="34"/>
      <c r="DL106" s="34"/>
      <c r="DM106" s="34"/>
      <c r="DN106" s="34"/>
      <c r="DO106" s="34"/>
      <c r="DP106" s="34"/>
      <c r="DQ106" s="34"/>
      <c r="DR106" s="34"/>
      <c r="DS106" s="34"/>
      <c r="DT106" s="34"/>
      <c r="DU106" s="34"/>
      <c r="DV106" s="34"/>
      <c r="DW106" s="34"/>
      <c r="DX106" s="34"/>
      <c r="DY106" s="34"/>
      <c r="DZ106" s="34"/>
      <c r="EA106" s="34"/>
      <c r="EB106" s="34"/>
      <c r="EC106" s="34"/>
      <c r="ED106" s="34"/>
      <c r="EE106" s="34"/>
      <c r="EF106" s="34"/>
      <c r="EG106" s="34"/>
      <c r="EH106" s="34"/>
      <c r="EI106" s="34"/>
      <c r="EJ106" s="34"/>
      <c r="EK106" s="34"/>
      <c r="EL106" s="34"/>
      <c r="EM106" s="34"/>
      <c r="EN106" s="34"/>
      <c r="EO106" s="34"/>
      <c r="EP106" s="34"/>
      <c r="EQ106" s="34"/>
      <c r="ER106" s="34"/>
      <c r="ES106" s="34"/>
      <c r="ET106" s="34"/>
      <c r="EU106" s="34"/>
      <c r="EV106" s="34"/>
      <c r="EW106" s="34"/>
      <c r="EX106" s="34"/>
      <c r="EY106" s="34"/>
      <c r="EZ106" s="34"/>
      <c r="FA106" s="34"/>
      <c r="FB106" s="34"/>
      <c r="FC106" s="34"/>
      <c r="FD106" s="34"/>
      <c r="FE106" s="34"/>
      <c r="FF106" s="34"/>
      <c r="FG106" s="34"/>
      <c r="FH106" s="34"/>
      <c r="FI106" s="34"/>
      <c r="FJ106" s="34"/>
      <c r="FK106" s="34"/>
      <c r="FL106" s="34"/>
      <c r="FM106" s="34"/>
      <c r="FN106" s="34"/>
      <c r="FO106" s="34"/>
      <c r="FP106" s="34"/>
      <c r="FQ106" s="34"/>
      <c r="FR106" s="34"/>
      <c r="FS106" s="34"/>
      <c r="FT106" s="34"/>
      <c r="FU106" s="34"/>
      <c r="FV106" s="34"/>
      <c r="FW106" s="34"/>
      <c r="FX106" s="34"/>
      <c r="FY106" s="34"/>
      <c r="FZ106" s="34"/>
      <c r="GA106" s="34"/>
      <c r="GB106" s="34"/>
      <c r="GC106" s="34"/>
      <c r="GD106" s="34"/>
      <c r="GE106" s="34"/>
      <c r="GF106" s="34"/>
      <c r="GG106" s="34"/>
      <c r="GH106" s="34"/>
      <c r="GI106" s="34"/>
      <c r="GJ106" s="34"/>
      <c r="GK106" s="34"/>
      <c r="GL106" s="34"/>
      <c r="GM106" s="34"/>
      <c r="GN106" s="34"/>
      <c r="GO106" s="34"/>
      <c r="GP106" s="34"/>
      <c r="GQ106" s="34"/>
    </row>
    <row r="107" spans="1:199" s="89" customFormat="1" ht="25.5" customHeight="1">
      <c r="A107" s="331">
        <v>40634</v>
      </c>
      <c r="B107" s="25"/>
      <c r="C107" s="52" t="s">
        <v>201</v>
      </c>
      <c r="D107" s="52" t="s">
        <v>201</v>
      </c>
      <c r="E107" s="27" t="s">
        <v>157</v>
      </c>
      <c r="F107" s="53">
        <v>1</v>
      </c>
      <c r="G107" s="57" t="s">
        <v>41</v>
      </c>
      <c r="H107" s="192">
        <v>303570942</v>
      </c>
      <c r="I107" s="121">
        <v>1200000</v>
      </c>
      <c r="J107" s="55"/>
      <c r="K107" s="32">
        <v>39675.979500743924</v>
      </c>
      <c r="L107" s="220" t="s">
        <v>494</v>
      </c>
      <c r="M107" s="220" t="s">
        <v>495</v>
      </c>
      <c r="N107" s="222">
        <v>40635</v>
      </c>
      <c r="O107" s="313" t="s">
        <v>496</v>
      </c>
      <c r="P107" s="312">
        <v>0.26740000000000003</v>
      </c>
      <c r="Q107" s="295">
        <v>127614</v>
      </c>
      <c r="R107" s="32" t="s">
        <v>218</v>
      </c>
      <c r="S107" s="32">
        <v>10000</v>
      </c>
      <c r="T107" s="32">
        <v>13999</v>
      </c>
      <c r="U107" s="32"/>
      <c r="V107" s="227"/>
      <c r="W107" s="266"/>
      <c r="X107" s="227">
        <v>40672</v>
      </c>
      <c r="Y107" s="296">
        <v>40645</v>
      </c>
      <c r="Z107" s="292">
        <v>40676</v>
      </c>
      <c r="AA107" s="162"/>
      <c r="AB107" s="162"/>
      <c r="AC107" s="162"/>
      <c r="AD107" s="162"/>
      <c r="AE107" s="162"/>
    </row>
    <row r="108" spans="1:199" s="35" customFormat="1">
      <c r="A108" s="331">
        <v>40634</v>
      </c>
      <c r="B108" s="25"/>
      <c r="C108" s="27" t="s">
        <v>181</v>
      </c>
      <c r="D108" s="27" t="s">
        <v>181</v>
      </c>
      <c r="E108" s="27" t="s">
        <v>157</v>
      </c>
      <c r="F108" s="28">
        <v>1</v>
      </c>
      <c r="G108" s="26" t="s">
        <v>132</v>
      </c>
      <c r="H108" s="29">
        <v>303589108</v>
      </c>
      <c r="I108" s="30">
        <v>1352018.7</v>
      </c>
      <c r="J108" s="31"/>
      <c r="K108" s="32">
        <v>44702.22185485204</v>
      </c>
      <c r="L108" s="220" t="s">
        <v>497</v>
      </c>
      <c r="M108" s="221" t="s">
        <v>492</v>
      </c>
      <c r="N108" s="222"/>
      <c r="O108" s="297" t="s">
        <v>498</v>
      </c>
      <c r="P108" s="293">
        <v>0.14000000000000001</v>
      </c>
      <c r="Q108" s="77">
        <v>261294</v>
      </c>
      <c r="R108" s="66"/>
      <c r="S108" s="32">
        <v>10000</v>
      </c>
      <c r="T108" s="32">
        <v>45000</v>
      </c>
      <c r="U108" s="32"/>
      <c r="V108" s="227"/>
      <c r="W108" s="266"/>
      <c r="X108" s="234">
        <v>40707</v>
      </c>
      <c r="Y108" s="234">
        <v>40659</v>
      </c>
      <c r="Z108" s="298">
        <v>40707</v>
      </c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  <c r="CM108" s="34"/>
      <c r="CN108" s="34"/>
      <c r="CO108" s="34"/>
      <c r="CP108" s="34"/>
      <c r="CQ108" s="34"/>
      <c r="CR108" s="34"/>
      <c r="CS108" s="34"/>
      <c r="CT108" s="34"/>
      <c r="CU108" s="34"/>
      <c r="CV108" s="34"/>
      <c r="CW108" s="34"/>
      <c r="CX108" s="34"/>
      <c r="CY108" s="34"/>
      <c r="CZ108" s="34"/>
      <c r="DA108" s="34"/>
      <c r="DB108" s="34"/>
      <c r="DC108" s="34"/>
      <c r="DD108" s="34"/>
      <c r="DE108" s="34"/>
      <c r="DF108" s="34"/>
      <c r="DG108" s="34"/>
      <c r="DH108" s="34"/>
      <c r="DI108" s="34"/>
      <c r="DJ108" s="34"/>
      <c r="DK108" s="34"/>
      <c r="DL108" s="34"/>
      <c r="DM108" s="34"/>
      <c r="DN108" s="34"/>
      <c r="DO108" s="34"/>
      <c r="DP108" s="34"/>
      <c r="DQ108" s="34"/>
      <c r="DR108" s="34"/>
      <c r="DS108" s="34"/>
      <c r="DT108" s="34"/>
      <c r="DU108" s="34"/>
      <c r="DV108" s="34"/>
      <c r="DW108" s="34"/>
      <c r="DX108" s="34"/>
      <c r="DY108" s="34"/>
      <c r="DZ108" s="34"/>
      <c r="EA108" s="34"/>
      <c r="EB108" s="34"/>
      <c r="EC108" s="34"/>
      <c r="ED108" s="34"/>
      <c r="EE108" s="34"/>
      <c r="EF108" s="34"/>
      <c r="EG108" s="34"/>
      <c r="EH108" s="34"/>
      <c r="EI108" s="34"/>
      <c r="EJ108" s="34"/>
      <c r="EK108" s="34"/>
      <c r="EL108" s="34"/>
      <c r="EM108" s="34"/>
      <c r="EN108" s="34"/>
      <c r="EO108" s="34"/>
      <c r="EP108" s="34"/>
      <c r="EQ108" s="34"/>
      <c r="ER108" s="34"/>
      <c r="ES108" s="34"/>
      <c r="ET108" s="34"/>
      <c r="EU108" s="34"/>
      <c r="EV108" s="34"/>
      <c r="EW108" s="34"/>
      <c r="EX108" s="34"/>
      <c r="EY108" s="34"/>
      <c r="EZ108" s="34"/>
      <c r="FA108" s="34"/>
      <c r="FB108" s="34"/>
      <c r="FC108" s="34"/>
      <c r="FD108" s="34"/>
      <c r="FE108" s="34"/>
      <c r="FF108" s="34"/>
      <c r="FG108" s="34"/>
      <c r="FH108" s="34"/>
      <c r="FI108" s="34"/>
      <c r="FJ108" s="34"/>
      <c r="FK108" s="34"/>
      <c r="FL108" s="34"/>
      <c r="FM108" s="34"/>
      <c r="FN108" s="34"/>
      <c r="FO108" s="34"/>
      <c r="FP108" s="34"/>
      <c r="FQ108" s="34"/>
      <c r="FR108" s="34"/>
      <c r="FS108" s="34"/>
      <c r="FT108" s="34"/>
      <c r="FU108" s="34"/>
      <c r="FV108" s="34"/>
      <c r="FW108" s="34"/>
      <c r="FX108" s="34"/>
      <c r="FY108" s="34"/>
      <c r="FZ108" s="34"/>
      <c r="GA108" s="34"/>
      <c r="GB108" s="34"/>
      <c r="GC108" s="34"/>
      <c r="GD108" s="34"/>
      <c r="GE108" s="34"/>
      <c r="GF108" s="34"/>
      <c r="GG108" s="34"/>
      <c r="GH108" s="34"/>
      <c r="GI108" s="34"/>
      <c r="GJ108" s="34"/>
      <c r="GK108" s="34"/>
      <c r="GL108" s="34"/>
      <c r="GM108" s="34"/>
      <c r="GN108" s="34"/>
      <c r="GO108" s="34"/>
      <c r="GP108" s="34"/>
      <c r="GQ108" s="34"/>
    </row>
    <row r="109" spans="1:199" s="35" customFormat="1" ht="25.5">
      <c r="A109" s="331">
        <v>40634</v>
      </c>
      <c r="B109" s="25"/>
      <c r="C109" s="27" t="s">
        <v>103</v>
      </c>
      <c r="D109" s="27" t="s">
        <v>103</v>
      </c>
      <c r="E109" s="27" t="s">
        <v>102</v>
      </c>
      <c r="F109" s="28">
        <v>1</v>
      </c>
      <c r="G109" s="26" t="s">
        <v>27</v>
      </c>
      <c r="H109" s="29">
        <v>303585875</v>
      </c>
      <c r="I109" s="30">
        <v>261828.9</v>
      </c>
      <c r="J109" s="31"/>
      <c r="K109" s="32">
        <v>8656.9317242519428</v>
      </c>
      <c r="L109" s="220" t="s">
        <v>499</v>
      </c>
      <c r="M109" s="221" t="s">
        <v>492</v>
      </c>
      <c r="N109" s="222"/>
      <c r="O109" s="297"/>
      <c r="P109" s="293"/>
      <c r="Q109" s="77">
        <v>100800</v>
      </c>
      <c r="R109" s="66"/>
      <c r="S109" s="32">
        <v>20107.900000000001</v>
      </c>
      <c r="T109" s="32"/>
      <c r="U109" s="32"/>
      <c r="V109" s="227"/>
      <c r="W109" s="266"/>
      <c r="X109" s="234">
        <v>40674</v>
      </c>
      <c r="Y109" s="234">
        <v>40654</v>
      </c>
      <c r="Z109" s="298">
        <v>40674</v>
      </c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  <c r="BM109" s="34"/>
      <c r="BN109" s="34"/>
      <c r="BO109" s="34"/>
      <c r="BP109" s="34"/>
      <c r="BQ109" s="34"/>
      <c r="BR109" s="34"/>
      <c r="BS109" s="34"/>
      <c r="BT109" s="34"/>
      <c r="BU109" s="34"/>
      <c r="BV109" s="34"/>
      <c r="BW109" s="34"/>
      <c r="BX109" s="34"/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4"/>
      <c r="CQ109" s="34"/>
      <c r="CR109" s="34"/>
      <c r="CS109" s="34"/>
      <c r="CT109" s="34"/>
      <c r="CU109" s="34"/>
      <c r="CV109" s="34"/>
      <c r="CW109" s="34"/>
      <c r="CX109" s="34"/>
      <c r="CY109" s="34"/>
      <c r="CZ109" s="34"/>
      <c r="DA109" s="34"/>
      <c r="DB109" s="34"/>
      <c r="DC109" s="34"/>
      <c r="DD109" s="34"/>
      <c r="DE109" s="34"/>
      <c r="DF109" s="34"/>
      <c r="DG109" s="34"/>
      <c r="DH109" s="34"/>
      <c r="DI109" s="34"/>
      <c r="DJ109" s="34"/>
      <c r="DK109" s="34"/>
      <c r="DL109" s="34"/>
      <c r="DM109" s="34"/>
      <c r="DN109" s="34"/>
      <c r="DO109" s="34"/>
      <c r="DP109" s="34"/>
      <c r="DQ109" s="34"/>
      <c r="DR109" s="34"/>
      <c r="DS109" s="34"/>
      <c r="DT109" s="34"/>
      <c r="DU109" s="34"/>
      <c r="DV109" s="34"/>
      <c r="DW109" s="34"/>
      <c r="DX109" s="34"/>
      <c r="DY109" s="34"/>
      <c r="DZ109" s="34"/>
      <c r="EA109" s="34"/>
      <c r="EB109" s="34"/>
      <c r="EC109" s="34"/>
      <c r="ED109" s="34"/>
      <c r="EE109" s="34"/>
      <c r="EF109" s="34"/>
      <c r="EG109" s="34"/>
      <c r="EH109" s="34"/>
      <c r="EI109" s="34"/>
      <c r="EJ109" s="34"/>
      <c r="EK109" s="34"/>
      <c r="EL109" s="34"/>
      <c r="EM109" s="34"/>
      <c r="EN109" s="34"/>
      <c r="EO109" s="34"/>
      <c r="EP109" s="34"/>
      <c r="EQ109" s="34"/>
      <c r="ER109" s="34"/>
      <c r="ES109" s="34"/>
      <c r="ET109" s="34"/>
      <c r="EU109" s="34"/>
      <c r="EV109" s="34"/>
      <c r="EW109" s="34"/>
      <c r="EX109" s="34"/>
      <c r="EY109" s="34"/>
      <c r="EZ109" s="34"/>
      <c r="FA109" s="34"/>
      <c r="FB109" s="34"/>
      <c r="FC109" s="34"/>
      <c r="FD109" s="34"/>
      <c r="FE109" s="34"/>
      <c r="FF109" s="34"/>
      <c r="FG109" s="34"/>
      <c r="FH109" s="34"/>
      <c r="FI109" s="34"/>
      <c r="FJ109" s="34"/>
      <c r="FK109" s="34"/>
      <c r="FL109" s="34"/>
      <c r="FM109" s="34"/>
      <c r="FN109" s="34"/>
      <c r="FO109" s="34"/>
      <c r="FP109" s="34"/>
      <c r="FQ109" s="34"/>
      <c r="FR109" s="34"/>
      <c r="FS109" s="34"/>
      <c r="FT109" s="34"/>
      <c r="FU109" s="34"/>
      <c r="FV109" s="34"/>
      <c r="FW109" s="34"/>
      <c r="FX109" s="34"/>
      <c r="FY109" s="34"/>
      <c r="FZ109" s="34"/>
      <c r="GA109" s="34"/>
      <c r="GB109" s="34"/>
      <c r="GC109" s="34"/>
      <c r="GD109" s="34"/>
      <c r="GE109" s="34"/>
      <c r="GF109" s="34"/>
      <c r="GG109" s="34"/>
      <c r="GH109" s="34"/>
      <c r="GI109" s="34"/>
      <c r="GJ109" s="34"/>
      <c r="GK109" s="34"/>
      <c r="GL109" s="34"/>
      <c r="GM109" s="34"/>
      <c r="GN109" s="34"/>
      <c r="GO109" s="34"/>
      <c r="GP109" s="34"/>
      <c r="GQ109" s="34"/>
    </row>
    <row r="110" spans="1:199" s="35" customFormat="1" ht="25.5">
      <c r="A110" s="331">
        <v>40634</v>
      </c>
      <c r="B110" s="25"/>
      <c r="C110" s="27" t="s">
        <v>188</v>
      </c>
      <c r="D110" s="27" t="s">
        <v>188</v>
      </c>
      <c r="E110" s="27" t="s">
        <v>189</v>
      </c>
      <c r="F110" s="28">
        <v>1</v>
      </c>
      <c r="G110" s="26" t="s">
        <v>27</v>
      </c>
      <c r="H110" s="29">
        <v>303582450</v>
      </c>
      <c r="I110" s="30">
        <v>296546</v>
      </c>
      <c r="J110" s="31"/>
      <c r="K110" s="32">
        <v>9804.7941808563392</v>
      </c>
      <c r="L110" s="220" t="s">
        <v>500</v>
      </c>
      <c r="M110" s="220" t="s">
        <v>501</v>
      </c>
      <c r="N110" s="222">
        <v>40653</v>
      </c>
      <c r="O110" s="25"/>
      <c r="P110" s="293"/>
      <c r="Q110" s="225">
        <v>48940.2</v>
      </c>
      <c r="R110" s="66"/>
      <c r="S110" s="72">
        <v>22984.799999999999</v>
      </c>
      <c r="T110" s="72"/>
      <c r="U110" s="32"/>
      <c r="V110" s="227"/>
      <c r="W110" s="266"/>
      <c r="X110" s="223">
        <v>40693</v>
      </c>
      <c r="Y110" s="223">
        <v>40653</v>
      </c>
      <c r="Z110" s="235">
        <v>40683</v>
      </c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4"/>
      <c r="BV110" s="34"/>
      <c r="BW110" s="34"/>
      <c r="BX110" s="34"/>
      <c r="BY110" s="34"/>
      <c r="BZ110" s="34"/>
      <c r="CA110" s="34"/>
      <c r="CB110" s="34"/>
      <c r="CC110" s="34"/>
      <c r="CD110" s="34"/>
      <c r="CE110" s="34"/>
      <c r="CF110" s="34"/>
      <c r="CG110" s="34"/>
      <c r="CH110" s="34"/>
      <c r="CI110" s="34"/>
      <c r="CJ110" s="34"/>
      <c r="CK110" s="34"/>
      <c r="CL110" s="34"/>
      <c r="CM110" s="34"/>
      <c r="CN110" s="34"/>
      <c r="CO110" s="34"/>
      <c r="CP110" s="34"/>
      <c r="CQ110" s="34"/>
      <c r="CR110" s="34"/>
      <c r="CS110" s="34"/>
      <c r="CT110" s="34"/>
      <c r="CU110" s="34"/>
      <c r="CV110" s="34"/>
      <c r="CW110" s="34"/>
      <c r="CX110" s="34"/>
      <c r="CY110" s="34"/>
      <c r="CZ110" s="34"/>
      <c r="DA110" s="34"/>
      <c r="DB110" s="34"/>
      <c r="DC110" s="34"/>
      <c r="DD110" s="34"/>
      <c r="DE110" s="34"/>
      <c r="DF110" s="34"/>
      <c r="DG110" s="34"/>
      <c r="DH110" s="34"/>
      <c r="DI110" s="34"/>
      <c r="DJ110" s="34"/>
      <c r="DK110" s="34"/>
      <c r="DL110" s="34"/>
      <c r="DM110" s="34"/>
      <c r="DN110" s="34"/>
      <c r="DO110" s="34"/>
      <c r="DP110" s="34"/>
      <c r="DQ110" s="34"/>
      <c r="DR110" s="34"/>
      <c r="DS110" s="34"/>
      <c r="DT110" s="34"/>
      <c r="DU110" s="34"/>
      <c r="DV110" s="34"/>
      <c r="DW110" s="34"/>
      <c r="DX110" s="34"/>
      <c r="DY110" s="34"/>
      <c r="DZ110" s="34"/>
      <c r="EA110" s="34"/>
      <c r="EB110" s="34"/>
      <c r="EC110" s="34"/>
      <c r="ED110" s="34"/>
      <c r="EE110" s="34"/>
      <c r="EF110" s="34"/>
      <c r="EG110" s="34"/>
      <c r="EH110" s="34"/>
      <c r="EI110" s="34"/>
      <c r="EJ110" s="34"/>
      <c r="EK110" s="34"/>
      <c r="EL110" s="34"/>
      <c r="EM110" s="34"/>
      <c r="EN110" s="34"/>
      <c r="EO110" s="34"/>
      <c r="EP110" s="34"/>
      <c r="EQ110" s="34"/>
      <c r="ER110" s="34"/>
      <c r="ES110" s="34"/>
      <c r="ET110" s="34"/>
      <c r="EU110" s="34"/>
      <c r="EV110" s="34"/>
      <c r="EW110" s="34"/>
      <c r="EX110" s="34"/>
      <c r="EY110" s="34"/>
      <c r="EZ110" s="34"/>
      <c r="FA110" s="34"/>
      <c r="FB110" s="34"/>
      <c r="FC110" s="34"/>
      <c r="FD110" s="34"/>
      <c r="FE110" s="34"/>
      <c r="FF110" s="34"/>
      <c r="FG110" s="34"/>
      <c r="FH110" s="34"/>
      <c r="FI110" s="34"/>
      <c r="FJ110" s="34"/>
      <c r="FK110" s="34"/>
      <c r="FL110" s="34"/>
      <c r="FM110" s="34"/>
      <c r="FN110" s="34"/>
      <c r="FO110" s="34"/>
      <c r="FP110" s="34"/>
      <c r="FQ110" s="34"/>
      <c r="FR110" s="34"/>
      <c r="FS110" s="34"/>
      <c r="FT110" s="34"/>
      <c r="FU110" s="34"/>
      <c r="FV110" s="34"/>
      <c r="FW110" s="34"/>
      <c r="FX110" s="34"/>
      <c r="FY110" s="34"/>
      <c r="FZ110" s="34"/>
      <c r="GA110" s="34"/>
      <c r="GB110" s="34"/>
      <c r="GC110" s="34"/>
      <c r="GD110" s="34"/>
      <c r="GE110" s="34"/>
      <c r="GF110" s="34"/>
      <c r="GG110" s="34"/>
      <c r="GH110" s="34"/>
      <c r="GI110" s="34"/>
      <c r="GJ110" s="34"/>
      <c r="GK110" s="34"/>
      <c r="GL110" s="34"/>
      <c r="GM110" s="34"/>
      <c r="GN110" s="34"/>
      <c r="GO110" s="34"/>
      <c r="GP110" s="34"/>
      <c r="GQ110" s="34"/>
    </row>
    <row r="111" spans="1:199" s="35" customFormat="1" ht="25.5">
      <c r="A111" s="331">
        <v>40634</v>
      </c>
      <c r="B111" s="25"/>
      <c r="C111" s="27" t="s">
        <v>185</v>
      </c>
      <c r="D111" s="27" t="s">
        <v>185</v>
      </c>
      <c r="E111" s="27" t="s">
        <v>157</v>
      </c>
      <c r="F111" s="28">
        <v>1</v>
      </c>
      <c r="G111" s="26" t="s">
        <v>21</v>
      </c>
      <c r="H111" s="29">
        <v>303590833</v>
      </c>
      <c r="I111" s="30">
        <v>3226066.69</v>
      </c>
      <c r="J111" s="31"/>
      <c r="K111" s="32">
        <v>106664.46321706066</v>
      </c>
      <c r="L111" s="220" t="s">
        <v>502</v>
      </c>
      <c r="M111" s="221" t="s">
        <v>492</v>
      </c>
      <c r="N111" s="222"/>
      <c r="O111" s="297" t="s">
        <v>503</v>
      </c>
      <c r="P111" s="293">
        <v>0.19</v>
      </c>
      <c r="Q111" s="77">
        <v>656520</v>
      </c>
      <c r="R111" s="66"/>
      <c r="S111" s="32">
        <v>107248</v>
      </c>
      <c r="T111" s="32">
        <v>148000</v>
      </c>
      <c r="U111" s="32"/>
      <c r="V111" s="32">
        <v>100000</v>
      </c>
      <c r="W111" s="266"/>
      <c r="X111" s="234">
        <v>40709</v>
      </c>
      <c r="Y111" s="234">
        <v>40660</v>
      </c>
      <c r="Z111" s="298">
        <v>40716</v>
      </c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4"/>
      <c r="BQ111" s="34"/>
      <c r="BR111" s="34"/>
      <c r="BS111" s="34"/>
      <c r="BT111" s="34"/>
      <c r="BU111" s="34"/>
      <c r="BV111" s="34"/>
      <c r="BW111" s="34"/>
      <c r="BX111" s="34"/>
      <c r="BY111" s="34"/>
      <c r="BZ111" s="34"/>
      <c r="CA111" s="34"/>
      <c r="CB111" s="34"/>
      <c r="CC111" s="34"/>
      <c r="CD111" s="34"/>
      <c r="CE111" s="34"/>
      <c r="CF111" s="34"/>
      <c r="CG111" s="34"/>
      <c r="CH111" s="34"/>
      <c r="CI111" s="34"/>
      <c r="CJ111" s="34"/>
      <c r="CK111" s="34"/>
      <c r="CL111" s="34"/>
      <c r="CM111" s="34"/>
      <c r="CN111" s="34"/>
      <c r="CO111" s="34"/>
      <c r="CP111" s="34"/>
      <c r="CQ111" s="34"/>
      <c r="CR111" s="34"/>
      <c r="CS111" s="34"/>
      <c r="CT111" s="34"/>
      <c r="CU111" s="34"/>
      <c r="CV111" s="34"/>
      <c r="CW111" s="34"/>
      <c r="CX111" s="34"/>
      <c r="CY111" s="34"/>
      <c r="CZ111" s="34"/>
      <c r="DA111" s="34"/>
      <c r="DB111" s="34"/>
      <c r="DC111" s="34"/>
      <c r="DD111" s="34"/>
      <c r="DE111" s="34"/>
      <c r="DF111" s="34"/>
      <c r="DG111" s="34"/>
      <c r="DH111" s="34"/>
      <c r="DI111" s="34"/>
      <c r="DJ111" s="34"/>
      <c r="DK111" s="34"/>
      <c r="DL111" s="34"/>
      <c r="DM111" s="34"/>
      <c r="DN111" s="34"/>
      <c r="DO111" s="34"/>
      <c r="DP111" s="34"/>
      <c r="DQ111" s="34"/>
      <c r="DR111" s="34"/>
      <c r="DS111" s="34"/>
      <c r="DT111" s="34"/>
      <c r="DU111" s="34"/>
      <c r="DV111" s="34"/>
      <c r="DW111" s="34"/>
      <c r="DX111" s="34"/>
      <c r="DY111" s="34"/>
      <c r="DZ111" s="34"/>
      <c r="EA111" s="34"/>
      <c r="EB111" s="34"/>
      <c r="EC111" s="34"/>
      <c r="ED111" s="34"/>
      <c r="EE111" s="34"/>
      <c r="EF111" s="34"/>
      <c r="EG111" s="34"/>
      <c r="EH111" s="34"/>
      <c r="EI111" s="34"/>
      <c r="EJ111" s="34"/>
      <c r="EK111" s="34"/>
      <c r="EL111" s="34"/>
      <c r="EM111" s="34"/>
      <c r="EN111" s="34"/>
      <c r="EO111" s="34"/>
      <c r="EP111" s="34"/>
      <c r="EQ111" s="34"/>
      <c r="ER111" s="34"/>
      <c r="ES111" s="34"/>
      <c r="ET111" s="34"/>
      <c r="EU111" s="34"/>
      <c r="EV111" s="34"/>
      <c r="EW111" s="34"/>
      <c r="EX111" s="34"/>
      <c r="EY111" s="34"/>
      <c r="EZ111" s="34"/>
      <c r="FA111" s="34"/>
      <c r="FB111" s="34"/>
      <c r="FC111" s="34"/>
      <c r="FD111" s="34"/>
      <c r="FE111" s="34"/>
      <c r="FF111" s="34"/>
      <c r="FG111" s="34"/>
      <c r="FH111" s="34"/>
      <c r="FI111" s="34"/>
      <c r="FJ111" s="34"/>
      <c r="FK111" s="34"/>
      <c r="FL111" s="34"/>
      <c r="FM111" s="34"/>
      <c r="FN111" s="34"/>
      <c r="FO111" s="34"/>
      <c r="FP111" s="34"/>
      <c r="FQ111" s="34"/>
      <c r="FR111" s="34"/>
      <c r="FS111" s="34"/>
      <c r="FT111" s="34"/>
      <c r="FU111" s="34"/>
      <c r="FV111" s="34"/>
      <c r="FW111" s="34"/>
      <c r="FX111" s="34"/>
      <c r="FY111" s="34"/>
      <c r="FZ111" s="34"/>
      <c r="GA111" s="34"/>
      <c r="GB111" s="34"/>
      <c r="GC111" s="34"/>
      <c r="GD111" s="34"/>
      <c r="GE111" s="34"/>
      <c r="GF111" s="34"/>
      <c r="GG111" s="34"/>
      <c r="GH111" s="34"/>
      <c r="GI111" s="34"/>
      <c r="GJ111" s="34"/>
      <c r="GK111" s="34"/>
      <c r="GL111" s="34"/>
      <c r="GM111" s="34"/>
      <c r="GN111" s="34"/>
      <c r="GO111" s="34"/>
      <c r="GP111" s="34"/>
      <c r="GQ111" s="34"/>
    </row>
    <row r="112" spans="1:199" s="89" customFormat="1" ht="38.25">
      <c r="A112" s="331">
        <v>40634</v>
      </c>
      <c r="B112" s="25"/>
      <c r="C112" s="52" t="s">
        <v>121</v>
      </c>
      <c r="D112" s="52" t="s">
        <v>121</v>
      </c>
      <c r="E112" s="27" t="s">
        <v>197</v>
      </c>
      <c r="F112" s="53">
        <v>1</v>
      </c>
      <c r="G112" s="57" t="s">
        <v>41</v>
      </c>
      <c r="H112" s="53" t="s">
        <v>198</v>
      </c>
      <c r="I112" s="121"/>
      <c r="J112" s="55"/>
      <c r="K112" s="55">
        <v>692000</v>
      </c>
      <c r="L112" s="227" t="s">
        <v>504</v>
      </c>
      <c r="M112" s="25" t="s">
        <v>492</v>
      </c>
      <c r="N112" s="222"/>
      <c r="O112" s="293" t="s">
        <v>505</v>
      </c>
      <c r="P112" s="320">
        <v>0.39800000000000002</v>
      </c>
      <c r="Q112" s="295"/>
      <c r="R112" s="32"/>
      <c r="S112" s="32">
        <f>98250+6000</f>
        <v>104250</v>
      </c>
      <c r="T112" s="32"/>
      <c r="U112" s="32"/>
      <c r="V112" s="227"/>
      <c r="W112" s="266"/>
      <c r="X112" s="227">
        <v>40749</v>
      </c>
      <c r="Y112" s="296">
        <v>40661</v>
      </c>
      <c r="Z112" s="292">
        <v>40744</v>
      </c>
      <c r="AA112" s="162"/>
      <c r="AB112" s="162"/>
      <c r="AC112" s="162"/>
      <c r="AD112" s="162"/>
      <c r="AE112" s="162"/>
    </row>
    <row r="113" spans="1:199" s="89" customFormat="1" ht="25.5" customHeight="1">
      <c r="A113" s="331">
        <v>40634</v>
      </c>
      <c r="B113" s="25"/>
      <c r="C113" s="52" t="s">
        <v>199</v>
      </c>
      <c r="D113" s="52" t="s">
        <v>199</v>
      </c>
      <c r="E113" s="27" t="s">
        <v>200</v>
      </c>
      <c r="F113" s="53">
        <v>1</v>
      </c>
      <c r="G113" s="57" t="s">
        <v>41</v>
      </c>
      <c r="H113" s="53">
        <v>303593087</v>
      </c>
      <c r="I113" s="121">
        <v>2803738.31</v>
      </c>
      <c r="J113" s="55"/>
      <c r="K113" s="32">
        <v>92700.886427508682</v>
      </c>
      <c r="L113" s="227" t="s">
        <v>506</v>
      </c>
      <c r="M113" s="25" t="s">
        <v>492</v>
      </c>
      <c r="N113" s="222"/>
      <c r="O113" s="293" t="s">
        <v>507</v>
      </c>
      <c r="P113" s="320">
        <v>0.35799999999999998</v>
      </c>
      <c r="Q113" s="295"/>
      <c r="R113" s="32"/>
      <c r="S113" s="32">
        <v>8200</v>
      </c>
      <c r="T113" s="32"/>
      <c r="U113" s="32"/>
      <c r="V113" s="227"/>
      <c r="W113" s="266"/>
      <c r="X113" s="227">
        <v>40686</v>
      </c>
      <c r="Y113" s="296">
        <v>40661</v>
      </c>
      <c r="Z113" s="292">
        <v>40686</v>
      </c>
      <c r="AA113" s="162"/>
      <c r="AB113" s="162"/>
      <c r="AC113" s="162"/>
      <c r="AD113" s="162"/>
      <c r="AE113" s="162"/>
    </row>
    <row r="114" spans="1:199" s="89" customFormat="1" ht="25.5" customHeight="1">
      <c r="A114" s="331">
        <v>40634</v>
      </c>
      <c r="B114" s="25"/>
      <c r="C114" s="52" t="s">
        <v>46</v>
      </c>
      <c r="D114" s="52" t="s">
        <v>46</v>
      </c>
      <c r="E114" s="65" t="s">
        <v>183</v>
      </c>
      <c r="F114" s="53">
        <v>1</v>
      </c>
      <c r="G114" s="57" t="s">
        <v>21</v>
      </c>
      <c r="H114" s="53">
        <v>303592635</v>
      </c>
      <c r="I114" s="121">
        <v>135875</v>
      </c>
      <c r="J114" s="68"/>
      <c r="K114" s="32">
        <v>4492.4780955529841</v>
      </c>
      <c r="L114" s="227"/>
      <c r="M114" s="25" t="s">
        <v>508</v>
      </c>
      <c r="N114" s="222">
        <v>40660</v>
      </c>
      <c r="O114" s="293" t="s">
        <v>509</v>
      </c>
      <c r="P114" s="293">
        <v>0.8</v>
      </c>
      <c r="Q114" s="295"/>
      <c r="R114" s="32"/>
      <c r="S114" s="32"/>
      <c r="T114" s="32"/>
      <c r="U114" s="32"/>
      <c r="V114" s="227"/>
      <c r="W114" s="266"/>
      <c r="X114" s="227">
        <v>40673</v>
      </c>
      <c r="Y114" s="296">
        <v>40661</v>
      </c>
      <c r="Z114" s="292">
        <v>40662</v>
      </c>
      <c r="AA114" s="162"/>
      <c r="AB114" s="162"/>
      <c r="AC114" s="162"/>
      <c r="AD114" s="162"/>
      <c r="AE114" s="162"/>
    </row>
    <row r="115" spans="1:199" s="163" customFormat="1" ht="38.25">
      <c r="A115" s="331">
        <v>40634</v>
      </c>
      <c r="B115" s="25"/>
      <c r="C115" s="161" t="s">
        <v>112</v>
      </c>
      <c r="D115" s="27" t="s">
        <v>190</v>
      </c>
      <c r="E115" s="61" t="s">
        <v>191</v>
      </c>
      <c r="F115" s="53">
        <v>1</v>
      </c>
      <c r="G115" s="57" t="s">
        <v>45</v>
      </c>
      <c r="H115" s="62">
        <v>303588882</v>
      </c>
      <c r="I115" s="32">
        <v>304390.5</v>
      </c>
      <c r="J115" s="31"/>
      <c r="K115" s="32">
        <v>10064.159365184327</v>
      </c>
      <c r="L115" s="321"/>
      <c r="M115" s="68" t="s">
        <v>510</v>
      </c>
      <c r="N115" s="222">
        <v>40658</v>
      </c>
      <c r="O115" s="66" t="s">
        <v>511</v>
      </c>
      <c r="P115" s="318">
        <v>0.16</v>
      </c>
      <c r="Q115" s="66"/>
      <c r="R115" s="66" t="s">
        <v>218</v>
      </c>
      <c r="S115" s="31">
        <v>20700</v>
      </c>
      <c r="T115" s="31"/>
      <c r="U115" s="66"/>
      <c r="V115" s="32"/>
      <c r="W115" s="68"/>
      <c r="X115" s="220">
        <v>40718</v>
      </c>
      <c r="Y115" s="305">
        <v>40659</v>
      </c>
      <c r="Z115" s="306">
        <v>40714</v>
      </c>
      <c r="AA115" s="162"/>
      <c r="AB115" s="162"/>
      <c r="AC115" s="162"/>
      <c r="AD115" s="162"/>
      <c r="AE115" s="162"/>
      <c r="AF115" s="162"/>
      <c r="AG115" s="162"/>
      <c r="AH115" s="162"/>
      <c r="AI115" s="162"/>
      <c r="AJ115" s="162"/>
      <c r="AK115" s="162"/>
      <c r="AL115" s="162"/>
      <c r="AM115" s="162"/>
      <c r="AN115" s="162"/>
      <c r="AO115" s="162"/>
      <c r="AP115" s="162"/>
      <c r="AQ115" s="162"/>
      <c r="AR115" s="162"/>
      <c r="AS115" s="162"/>
      <c r="AT115" s="162"/>
      <c r="AU115" s="162"/>
      <c r="AV115" s="162"/>
      <c r="AW115" s="162"/>
      <c r="AX115" s="162"/>
      <c r="AY115" s="162"/>
      <c r="AZ115" s="162"/>
      <c r="BA115" s="162"/>
      <c r="BB115" s="162"/>
      <c r="BC115" s="162"/>
      <c r="BD115" s="162"/>
      <c r="BE115" s="162"/>
      <c r="BF115" s="162"/>
      <c r="BG115" s="162"/>
      <c r="BH115" s="162"/>
      <c r="BI115" s="162"/>
      <c r="BJ115" s="162"/>
      <c r="BK115" s="162"/>
      <c r="BL115" s="162"/>
      <c r="BM115" s="162"/>
      <c r="BN115" s="162"/>
      <c r="BO115" s="162"/>
      <c r="BP115" s="162"/>
      <c r="BQ115" s="162"/>
      <c r="BR115" s="162"/>
      <c r="BS115" s="162"/>
      <c r="BT115" s="162"/>
      <c r="BU115" s="162"/>
      <c r="BV115" s="162"/>
      <c r="BW115" s="162"/>
      <c r="BX115" s="162"/>
      <c r="BY115" s="162"/>
      <c r="BZ115" s="162"/>
      <c r="CA115" s="162"/>
      <c r="CB115" s="162"/>
      <c r="CC115" s="162"/>
      <c r="CD115" s="162"/>
      <c r="CE115" s="162"/>
      <c r="CF115" s="162"/>
      <c r="CG115" s="162"/>
      <c r="CH115" s="162"/>
      <c r="CI115" s="162"/>
      <c r="CJ115" s="162"/>
      <c r="CK115" s="162"/>
      <c r="CL115" s="162"/>
      <c r="CM115" s="162"/>
      <c r="CN115" s="162"/>
      <c r="CO115" s="162"/>
      <c r="CP115" s="162"/>
      <c r="CQ115" s="162"/>
      <c r="CR115" s="162"/>
      <c r="CS115" s="162"/>
      <c r="CT115" s="162"/>
      <c r="CU115" s="162"/>
      <c r="CV115" s="162"/>
      <c r="CW115" s="162"/>
      <c r="CX115" s="162"/>
      <c r="CY115" s="162"/>
      <c r="CZ115" s="162"/>
      <c r="DA115" s="162"/>
      <c r="DB115" s="162"/>
      <c r="DC115" s="162"/>
      <c r="DD115" s="162"/>
      <c r="DE115" s="162"/>
      <c r="DF115" s="162"/>
      <c r="DG115" s="162"/>
      <c r="DH115" s="162"/>
      <c r="DI115" s="162"/>
      <c r="DJ115" s="162"/>
      <c r="DK115" s="162"/>
      <c r="DL115" s="162"/>
      <c r="DM115" s="162"/>
      <c r="DN115" s="162"/>
      <c r="DO115" s="162"/>
      <c r="DP115" s="162"/>
      <c r="DQ115" s="162"/>
      <c r="DR115" s="162"/>
      <c r="DS115" s="162"/>
      <c r="DT115" s="162"/>
      <c r="DU115" s="162"/>
      <c r="DV115" s="162"/>
      <c r="DW115" s="162"/>
      <c r="DX115" s="162"/>
      <c r="DY115" s="162"/>
      <c r="DZ115" s="162"/>
      <c r="EA115" s="162"/>
      <c r="EB115" s="162"/>
      <c r="EC115" s="162"/>
      <c r="ED115" s="162"/>
      <c r="EE115" s="162"/>
      <c r="EF115" s="162"/>
      <c r="EG115" s="162"/>
      <c r="EH115" s="162"/>
      <c r="EI115" s="162"/>
      <c r="EJ115" s="162"/>
      <c r="EK115" s="162"/>
      <c r="EL115" s="162"/>
      <c r="EM115" s="162"/>
      <c r="EN115" s="162"/>
      <c r="EO115" s="162"/>
      <c r="EP115" s="162"/>
      <c r="EQ115" s="162"/>
      <c r="ER115" s="162"/>
      <c r="ES115" s="162"/>
      <c r="ET115" s="162"/>
      <c r="EU115" s="162"/>
      <c r="EV115" s="162"/>
      <c r="EW115" s="162"/>
      <c r="EX115" s="162"/>
      <c r="EY115" s="162"/>
      <c r="EZ115" s="162"/>
      <c r="FA115" s="162"/>
      <c r="FB115" s="162"/>
      <c r="FC115" s="162"/>
      <c r="FD115" s="162"/>
      <c r="FE115" s="162"/>
      <c r="FF115" s="162"/>
      <c r="FG115" s="162"/>
      <c r="FH115" s="162"/>
      <c r="FI115" s="162"/>
      <c r="FJ115" s="162"/>
      <c r="FK115" s="162"/>
      <c r="FL115" s="162"/>
      <c r="FM115" s="162"/>
      <c r="FN115" s="162"/>
      <c r="FO115" s="162"/>
      <c r="FP115" s="162"/>
      <c r="FQ115" s="162"/>
      <c r="FR115" s="162"/>
      <c r="FS115" s="162"/>
      <c r="FT115" s="162"/>
      <c r="FU115" s="162"/>
      <c r="FV115" s="162"/>
      <c r="FW115" s="162"/>
      <c r="FX115" s="162"/>
      <c r="FY115" s="162"/>
      <c r="FZ115" s="162"/>
      <c r="GA115" s="162"/>
      <c r="GB115" s="162"/>
      <c r="GC115" s="162"/>
      <c r="GD115" s="162"/>
      <c r="GE115" s="162"/>
      <c r="GF115" s="162"/>
      <c r="GG115" s="162"/>
      <c r="GH115" s="162"/>
      <c r="GI115" s="162"/>
      <c r="GJ115" s="162"/>
      <c r="GK115" s="162"/>
      <c r="GL115" s="162"/>
      <c r="GM115" s="162"/>
      <c r="GN115" s="162"/>
      <c r="GO115" s="162"/>
      <c r="GP115" s="162"/>
      <c r="GQ115" s="162"/>
    </row>
    <row r="116" spans="1:199" s="163" customFormat="1" ht="89.25">
      <c r="A116" s="331">
        <v>40634</v>
      </c>
      <c r="B116" s="25"/>
      <c r="C116" s="161" t="s">
        <v>46</v>
      </c>
      <c r="D116" s="27" t="s">
        <v>192</v>
      </c>
      <c r="E116" s="61" t="s">
        <v>193</v>
      </c>
      <c r="F116" s="53">
        <v>1</v>
      </c>
      <c r="G116" s="57" t="s">
        <v>45</v>
      </c>
      <c r="H116" s="62">
        <v>303588488</v>
      </c>
      <c r="I116" s="32">
        <v>7484392.75</v>
      </c>
      <c r="J116" s="31"/>
      <c r="K116" s="32">
        <v>247458.84443709702</v>
      </c>
      <c r="L116" s="321" t="s">
        <v>512</v>
      </c>
      <c r="M116" s="68" t="s">
        <v>513</v>
      </c>
      <c r="N116" s="222">
        <v>40658</v>
      </c>
      <c r="O116" s="66" t="s">
        <v>514</v>
      </c>
      <c r="P116" s="318">
        <v>0.29430000000000001</v>
      </c>
      <c r="Q116" s="66">
        <v>474540</v>
      </c>
      <c r="R116" s="66" t="s">
        <v>218</v>
      </c>
      <c r="S116" s="31">
        <v>125000</v>
      </c>
      <c r="T116" s="31">
        <v>147100</v>
      </c>
      <c r="U116" s="66"/>
      <c r="V116" s="32"/>
      <c r="W116" s="68"/>
      <c r="X116" s="220">
        <v>40770</v>
      </c>
      <c r="Y116" s="305">
        <v>40659</v>
      </c>
      <c r="Z116" s="306">
        <v>40770</v>
      </c>
      <c r="AA116" s="162"/>
      <c r="AB116" s="162"/>
      <c r="AC116" s="162"/>
      <c r="AD116" s="162"/>
      <c r="AE116" s="162"/>
      <c r="AF116" s="162"/>
      <c r="AG116" s="162"/>
      <c r="AH116" s="162"/>
      <c r="AI116" s="162"/>
      <c r="AJ116" s="162"/>
      <c r="AK116" s="162"/>
      <c r="AL116" s="162"/>
      <c r="AM116" s="162"/>
      <c r="AN116" s="162"/>
      <c r="AO116" s="162"/>
      <c r="AP116" s="162"/>
      <c r="AQ116" s="162"/>
      <c r="AR116" s="162"/>
      <c r="AS116" s="162"/>
      <c r="AT116" s="162"/>
      <c r="AU116" s="162"/>
      <c r="AV116" s="162"/>
      <c r="AW116" s="162"/>
      <c r="AX116" s="162"/>
      <c r="AY116" s="162"/>
      <c r="AZ116" s="162"/>
      <c r="BA116" s="162"/>
      <c r="BB116" s="162"/>
      <c r="BC116" s="162"/>
      <c r="BD116" s="162"/>
      <c r="BE116" s="162"/>
      <c r="BF116" s="162"/>
      <c r="BG116" s="162"/>
      <c r="BH116" s="162"/>
      <c r="BI116" s="162"/>
      <c r="BJ116" s="162"/>
      <c r="BK116" s="162"/>
      <c r="BL116" s="162"/>
      <c r="BM116" s="162"/>
      <c r="BN116" s="162"/>
      <c r="BO116" s="162"/>
      <c r="BP116" s="162"/>
      <c r="BQ116" s="162"/>
      <c r="BR116" s="162"/>
      <c r="BS116" s="162"/>
      <c r="BT116" s="162"/>
      <c r="BU116" s="162"/>
      <c r="BV116" s="162"/>
      <c r="BW116" s="162"/>
      <c r="BX116" s="162"/>
      <c r="BY116" s="162"/>
      <c r="BZ116" s="162"/>
      <c r="CA116" s="162"/>
      <c r="CB116" s="162"/>
      <c r="CC116" s="162"/>
      <c r="CD116" s="162"/>
      <c r="CE116" s="162"/>
      <c r="CF116" s="162"/>
      <c r="CG116" s="162"/>
      <c r="CH116" s="162"/>
      <c r="CI116" s="162"/>
      <c r="CJ116" s="162"/>
      <c r="CK116" s="162"/>
      <c r="CL116" s="162"/>
      <c r="CM116" s="162"/>
      <c r="CN116" s="162"/>
      <c r="CO116" s="162"/>
      <c r="CP116" s="162"/>
      <c r="CQ116" s="162"/>
      <c r="CR116" s="162"/>
      <c r="CS116" s="162"/>
      <c r="CT116" s="162"/>
      <c r="CU116" s="162"/>
      <c r="CV116" s="162"/>
      <c r="CW116" s="162"/>
      <c r="CX116" s="162"/>
      <c r="CY116" s="162"/>
      <c r="CZ116" s="162"/>
      <c r="DA116" s="162"/>
      <c r="DB116" s="162"/>
      <c r="DC116" s="162"/>
      <c r="DD116" s="162"/>
      <c r="DE116" s="162"/>
      <c r="DF116" s="162"/>
      <c r="DG116" s="162"/>
      <c r="DH116" s="162"/>
      <c r="DI116" s="162"/>
      <c r="DJ116" s="162"/>
      <c r="DK116" s="162"/>
      <c r="DL116" s="162"/>
      <c r="DM116" s="162"/>
      <c r="DN116" s="162"/>
      <c r="DO116" s="162"/>
      <c r="DP116" s="162"/>
      <c r="DQ116" s="162"/>
      <c r="DR116" s="162"/>
      <c r="DS116" s="162"/>
      <c r="DT116" s="162"/>
      <c r="DU116" s="162"/>
      <c r="DV116" s="162"/>
      <c r="DW116" s="162"/>
      <c r="DX116" s="162"/>
      <c r="DY116" s="162"/>
      <c r="DZ116" s="162"/>
      <c r="EA116" s="162"/>
      <c r="EB116" s="162"/>
      <c r="EC116" s="162"/>
      <c r="ED116" s="162"/>
      <c r="EE116" s="162"/>
      <c r="EF116" s="162"/>
      <c r="EG116" s="162"/>
      <c r="EH116" s="162"/>
      <c r="EI116" s="162"/>
      <c r="EJ116" s="162"/>
      <c r="EK116" s="162"/>
      <c r="EL116" s="162"/>
      <c r="EM116" s="162"/>
      <c r="EN116" s="162"/>
      <c r="EO116" s="162"/>
      <c r="EP116" s="162"/>
      <c r="EQ116" s="162"/>
      <c r="ER116" s="162"/>
      <c r="ES116" s="162"/>
      <c r="ET116" s="162"/>
      <c r="EU116" s="162"/>
      <c r="EV116" s="162"/>
      <c r="EW116" s="162"/>
      <c r="EX116" s="162"/>
      <c r="EY116" s="162"/>
      <c r="EZ116" s="162"/>
      <c r="FA116" s="162"/>
      <c r="FB116" s="162"/>
      <c r="FC116" s="162"/>
      <c r="FD116" s="162"/>
      <c r="FE116" s="162"/>
      <c r="FF116" s="162"/>
      <c r="FG116" s="162"/>
      <c r="FH116" s="162"/>
      <c r="FI116" s="162"/>
      <c r="FJ116" s="162"/>
      <c r="FK116" s="162"/>
      <c r="FL116" s="162"/>
      <c r="FM116" s="162"/>
      <c r="FN116" s="162"/>
      <c r="FO116" s="162"/>
      <c r="FP116" s="162"/>
      <c r="FQ116" s="162"/>
      <c r="FR116" s="162"/>
      <c r="FS116" s="162"/>
      <c r="FT116" s="162"/>
      <c r="FU116" s="162"/>
      <c r="FV116" s="162"/>
      <c r="FW116" s="162"/>
      <c r="FX116" s="162"/>
      <c r="FY116" s="162"/>
      <c r="FZ116" s="162"/>
      <c r="GA116" s="162"/>
      <c r="GB116" s="162"/>
      <c r="GC116" s="162"/>
      <c r="GD116" s="162"/>
      <c r="GE116" s="162"/>
      <c r="GF116" s="162"/>
      <c r="GG116" s="162"/>
      <c r="GH116" s="162"/>
      <c r="GI116" s="162"/>
      <c r="GJ116" s="162"/>
      <c r="GK116" s="162"/>
      <c r="GL116" s="162"/>
      <c r="GM116" s="162"/>
      <c r="GN116" s="162"/>
      <c r="GO116" s="162"/>
      <c r="GP116" s="162"/>
      <c r="GQ116" s="162"/>
    </row>
    <row r="117" spans="1:199" s="163" customFormat="1">
      <c r="A117" s="331">
        <v>40634</v>
      </c>
      <c r="B117" s="25"/>
      <c r="C117" s="161" t="s">
        <v>46</v>
      </c>
      <c r="D117" s="27" t="s">
        <v>184</v>
      </c>
      <c r="E117" s="61" t="s">
        <v>120</v>
      </c>
      <c r="F117" s="53">
        <v>1</v>
      </c>
      <c r="G117" s="57" t="s">
        <v>21</v>
      </c>
      <c r="H117" s="62">
        <v>303592465</v>
      </c>
      <c r="I117" s="32">
        <v>10308439.41</v>
      </c>
      <c r="J117" s="31"/>
      <c r="K117" s="32">
        <v>340831.192263184</v>
      </c>
      <c r="L117" s="321"/>
      <c r="M117" s="68" t="s">
        <v>515</v>
      </c>
      <c r="N117" s="222">
        <v>40660</v>
      </c>
      <c r="O117" s="66" t="s">
        <v>516</v>
      </c>
      <c r="P117" s="318">
        <v>0.38</v>
      </c>
      <c r="Q117" s="66">
        <v>6074206</v>
      </c>
      <c r="R117" s="66" t="s">
        <v>218</v>
      </c>
      <c r="S117" s="31">
        <v>200000</v>
      </c>
      <c r="T117" s="31">
        <v>160000</v>
      </c>
      <c r="U117" s="66"/>
      <c r="V117" s="32">
        <v>100000</v>
      </c>
      <c r="W117" s="68"/>
      <c r="X117" s="220">
        <v>40673</v>
      </c>
      <c r="Y117" s="305">
        <v>40660</v>
      </c>
      <c r="Z117" s="306">
        <v>40688</v>
      </c>
      <c r="AA117" s="162"/>
      <c r="AB117" s="162"/>
      <c r="AC117" s="162"/>
      <c r="AD117" s="162"/>
      <c r="AE117" s="162"/>
      <c r="AF117" s="162"/>
      <c r="AG117" s="162"/>
      <c r="AH117" s="162"/>
      <c r="AI117" s="162"/>
      <c r="AJ117" s="162"/>
      <c r="AK117" s="162"/>
      <c r="AL117" s="162"/>
      <c r="AM117" s="162"/>
      <c r="AN117" s="162"/>
      <c r="AO117" s="162"/>
      <c r="AP117" s="162"/>
      <c r="AQ117" s="162"/>
      <c r="AR117" s="162"/>
      <c r="AS117" s="162"/>
      <c r="AT117" s="162"/>
      <c r="AU117" s="162"/>
      <c r="AV117" s="162"/>
      <c r="AW117" s="162"/>
      <c r="AX117" s="162"/>
      <c r="AY117" s="162"/>
      <c r="AZ117" s="162"/>
      <c r="BA117" s="162"/>
      <c r="BB117" s="162"/>
      <c r="BC117" s="162"/>
      <c r="BD117" s="162"/>
      <c r="BE117" s="162"/>
      <c r="BF117" s="162"/>
      <c r="BG117" s="162"/>
      <c r="BH117" s="162"/>
      <c r="BI117" s="162"/>
      <c r="BJ117" s="162"/>
      <c r="BK117" s="162"/>
      <c r="BL117" s="162"/>
      <c r="BM117" s="162"/>
      <c r="BN117" s="162"/>
      <c r="BO117" s="162"/>
      <c r="BP117" s="162"/>
      <c r="BQ117" s="162"/>
      <c r="BR117" s="162"/>
      <c r="BS117" s="162"/>
      <c r="BT117" s="162"/>
      <c r="BU117" s="162"/>
      <c r="BV117" s="162"/>
      <c r="BW117" s="162"/>
      <c r="BX117" s="162"/>
      <c r="BY117" s="162"/>
      <c r="BZ117" s="162"/>
      <c r="CA117" s="162"/>
      <c r="CB117" s="162"/>
      <c r="CC117" s="162"/>
      <c r="CD117" s="162"/>
      <c r="CE117" s="162"/>
      <c r="CF117" s="162"/>
      <c r="CG117" s="162"/>
      <c r="CH117" s="162"/>
      <c r="CI117" s="162"/>
      <c r="CJ117" s="162"/>
      <c r="CK117" s="162"/>
      <c r="CL117" s="162"/>
      <c r="CM117" s="162"/>
      <c r="CN117" s="162"/>
      <c r="CO117" s="162"/>
      <c r="CP117" s="162"/>
      <c r="CQ117" s="162"/>
      <c r="CR117" s="162"/>
      <c r="CS117" s="162"/>
      <c r="CT117" s="162"/>
      <c r="CU117" s="162"/>
      <c r="CV117" s="162"/>
      <c r="CW117" s="162"/>
      <c r="CX117" s="162"/>
      <c r="CY117" s="162"/>
      <c r="CZ117" s="162"/>
      <c r="DA117" s="162"/>
      <c r="DB117" s="162"/>
      <c r="DC117" s="162"/>
      <c r="DD117" s="162"/>
      <c r="DE117" s="162"/>
      <c r="DF117" s="162"/>
      <c r="DG117" s="162"/>
      <c r="DH117" s="162"/>
      <c r="DI117" s="162"/>
      <c r="DJ117" s="162"/>
      <c r="DK117" s="162"/>
      <c r="DL117" s="162"/>
      <c r="DM117" s="162"/>
      <c r="DN117" s="162"/>
      <c r="DO117" s="162"/>
      <c r="DP117" s="162"/>
      <c r="DQ117" s="162"/>
      <c r="DR117" s="162"/>
      <c r="DS117" s="162"/>
      <c r="DT117" s="162"/>
      <c r="DU117" s="162"/>
      <c r="DV117" s="162"/>
      <c r="DW117" s="162"/>
      <c r="DX117" s="162"/>
      <c r="DY117" s="162"/>
      <c r="DZ117" s="162"/>
      <c r="EA117" s="162"/>
      <c r="EB117" s="162"/>
      <c r="EC117" s="162"/>
      <c r="ED117" s="162"/>
      <c r="EE117" s="162"/>
      <c r="EF117" s="162"/>
      <c r="EG117" s="162"/>
      <c r="EH117" s="162"/>
      <c r="EI117" s="162"/>
      <c r="EJ117" s="162"/>
      <c r="EK117" s="162"/>
      <c r="EL117" s="162"/>
      <c r="EM117" s="162"/>
      <c r="EN117" s="162"/>
      <c r="EO117" s="162"/>
      <c r="EP117" s="162"/>
      <c r="EQ117" s="162"/>
      <c r="ER117" s="162"/>
      <c r="ES117" s="162"/>
      <c r="ET117" s="162"/>
      <c r="EU117" s="162"/>
      <c r="EV117" s="162"/>
      <c r="EW117" s="162"/>
      <c r="EX117" s="162"/>
      <c r="EY117" s="162"/>
      <c r="EZ117" s="162"/>
      <c r="FA117" s="162"/>
      <c r="FB117" s="162"/>
      <c r="FC117" s="162"/>
      <c r="FD117" s="162"/>
      <c r="FE117" s="162"/>
      <c r="FF117" s="162"/>
      <c r="FG117" s="162"/>
      <c r="FH117" s="162"/>
      <c r="FI117" s="162"/>
      <c r="FJ117" s="162"/>
      <c r="FK117" s="162"/>
      <c r="FL117" s="162"/>
      <c r="FM117" s="162"/>
      <c r="FN117" s="162"/>
      <c r="FO117" s="162"/>
      <c r="FP117" s="162"/>
      <c r="FQ117" s="162"/>
      <c r="FR117" s="162"/>
      <c r="FS117" s="162"/>
      <c r="FT117" s="162"/>
      <c r="FU117" s="162"/>
      <c r="FV117" s="162"/>
      <c r="FW117" s="162"/>
      <c r="FX117" s="162"/>
      <c r="FY117" s="162"/>
      <c r="FZ117" s="162"/>
      <c r="GA117" s="162"/>
      <c r="GB117" s="162"/>
      <c r="GC117" s="162"/>
      <c r="GD117" s="162"/>
      <c r="GE117" s="162"/>
      <c r="GF117" s="162"/>
      <c r="GG117" s="162"/>
      <c r="GH117" s="162"/>
      <c r="GI117" s="162"/>
      <c r="GJ117" s="162"/>
      <c r="GK117" s="162"/>
      <c r="GL117" s="162"/>
      <c r="GM117" s="162"/>
      <c r="GN117" s="162"/>
      <c r="GO117" s="162"/>
      <c r="GP117" s="162"/>
      <c r="GQ117" s="162"/>
    </row>
    <row r="118" spans="1:199" s="163" customFormat="1" ht="25.5">
      <c r="A118" s="331">
        <v>40634</v>
      </c>
      <c r="B118" s="25"/>
      <c r="C118" s="161" t="s">
        <v>46</v>
      </c>
      <c r="D118" s="27" t="s">
        <v>202</v>
      </c>
      <c r="E118" s="61" t="s">
        <v>203</v>
      </c>
      <c r="F118" s="53">
        <v>1</v>
      </c>
      <c r="G118" s="57" t="s">
        <v>41</v>
      </c>
      <c r="H118" s="62">
        <v>303589018</v>
      </c>
      <c r="I118" s="32">
        <v>99322.15</v>
      </c>
      <c r="J118" s="31"/>
      <c r="K118" s="32">
        <v>3283.9196561415106</v>
      </c>
      <c r="L118" s="321" t="s">
        <v>517</v>
      </c>
      <c r="M118" s="68" t="s">
        <v>518</v>
      </c>
      <c r="N118" s="222">
        <v>40658</v>
      </c>
      <c r="O118" s="66" t="s">
        <v>519</v>
      </c>
      <c r="P118" s="318">
        <v>0.24</v>
      </c>
      <c r="Q118" s="66"/>
      <c r="R118" s="66" t="s">
        <v>218</v>
      </c>
      <c r="S118" s="31"/>
      <c r="T118" s="31"/>
      <c r="U118" s="66"/>
      <c r="V118" s="32"/>
      <c r="W118" s="68"/>
      <c r="X118" s="220">
        <v>40760</v>
      </c>
      <c r="Y118" s="305">
        <v>40659</v>
      </c>
      <c r="Z118" s="306">
        <v>40675</v>
      </c>
      <c r="AA118" s="162"/>
      <c r="AB118" s="162"/>
      <c r="AC118" s="162"/>
      <c r="AD118" s="162"/>
      <c r="AE118" s="162"/>
      <c r="AF118" s="162"/>
      <c r="AG118" s="162"/>
      <c r="AH118" s="162"/>
      <c r="AI118" s="162"/>
      <c r="AJ118" s="162"/>
      <c r="AK118" s="162"/>
      <c r="AL118" s="162"/>
      <c r="AM118" s="162"/>
      <c r="AN118" s="162"/>
      <c r="AO118" s="162"/>
      <c r="AP118" s="162"/>
      <c r="AQ118" s="162"/>
      <c r="AR118" s="162"/>
      <c r="AS118" s="162"/>
      <c r="AT118" s="162"/>
      <c r="AU118" s="162"/>
      <c r="AV118" s="162"/>
      <c r="AW118" s="162"/>
      <c r="AX118" s="162"/>
      <c r="AY118" s="162"/>
      <c r="AZ118" s="162"/>
      <c r="BA118" s="162"/>
      <c r="BB118" s="162"/>
      <c r="BC118" s="162"/>
      <c r="BD118" s="162"/>
      <c r="BE118" s="162"/>
      <c r="BF118" s="162"/>
      <c r="BG118" s="162"/>
      <c r="BH118" s="162"/>
      <c r="BI118" s="162"/>
      <c r="BJ118" s="162"/>
      <c r="BK118" s="162"/>
      <c r="BL118" s="162"/>
      <c r="BM118" s="162"/>
      <c r="BN118" s="162"/>
      <c r="BO118" s="162"/>
      <c r="BP118" s="162"/>
      <c r="BQ118" s="162"/>
      <c r="BR118" s="162"/>
      <c r="BS118" s="162"/>
      <c r="BT118" s="162"/>
      <c r="BU118" s="162"/>
      <c r="BV118" s="162"/>
      <c r="BW118" s="162"/>
      <c r="BX118" s="162"/>
      <c r="BY118" s="162"/>
      <c r="BZ118" s="162"/>
      <c r="CA118" s="162"/>
      <c r="CB118" s="162"/>
      <c r="CC118" s="162"/>
      <c r="CD118" s="162"/>
      <c r="CE118" s="162"/>
      <c r="CF118" s="162"/>
      <c r="CG118" s="162"/>
      <c r="CH118" s="162"/>
      <c r="CI118" s="162"/>
      <c r="CJ118" s="162"/>
      <c r="CK118" s="162"/>
      <c r="CL118" s="162"/>
      <c r="CM118" s="162"/>
      <c r="CN118" s="162"/>
      <c r="CO118" s="162"/>
      <c r="CP118" s="162"/>
      <c r="CQ118" s="162"/>
      <c r="CR118" s="162"/>
      <c r="CS118" s="162"/>
      <c r="CT118" s="162"/>
      <c r="CU118" s="162"/>
      <c r="CV118" s="162"/>
      <c r="CW118" s="162"/>
      <c r="CX118" s="162"/>
      <c r="CY118" s="162"/>
      <c r="CZ118" s="162"/>
      <c r="DA118" s="162"/>
      <c r="DB118" s="162"/>
      <c r="DC118" s="162"/>
      <c r="DD118" s="162"/>
      <c r="DE118" s="162"/>
      <c r="DF118" s="162"/>
      <c r="DG118" s="162"/>
      <c r="DH118" s="162"/>
      <c r="DI118" s="162"/>
      <c r="DJ118" s="162"/>
      <c r="DK118" s="162"/>
      <c r="DL118" s="162"/>
      <c r="DM118" s="162"/>
      <c r="DN118" s="162"/>
      <c r="DO118" s="162"/>
      <c r="DP118" s="162"/>
      <c r="DQ118" s="162"/>
      <c r="DR118" s="162"/>
      <c r="DS118" s="162"/>
      <c r="DT118" s="162"/>
      <c r="DU118" s="162"/>
      <c r="DV118" s="162"/>
      <c r="DW118" s="162"/>
      <c r="DX118" s="162"/>
      <c r="DY118" s="162"/>
      <c r="DZ118" s="162"/>
      <c r="EA118" s="162"/>
      <c r="EB118" s="162"/>
      <c r="EC118" s="162"/>
      <c r="ED118" s="162"/>
      <c r="EE118" s="162"/>
      <c r="EF118" s="162"/>
      <c r="EG118" s="162"/>
      <c r="EH118" s="162"/>
      <c r="EI118" s="162"/>
      <c r="EJ118" s="162"/>
      <c r="EK118" s="162"/>
      <c r="EL118" s="162"/>
      <c r="EM118" s="162"/>
      <c r="EN118" s="162"/>
      <c r="EO118" s="162"/>
      <c r="EP118" s="162"/>
      <c r="EQ118" s="162"/>
      <c r="ER118" s="162"/>
      <c r="ES118" s="162"/>
      <c r="ET118" s="162"/>
      <c r="EU118" s="162"/>
      <c r="EV118" s="162"/>
      <c r="EW118" s="162"/>
      <c r="EX118" s="162"/>
      <c r="EY118" s="162"/>
      <c r="EZ118" s="162"/>
      <c r="FA118" s="162"/>
      <c r="FB118" s="162"/>
      <c r="FC118" s="162"/>
      <c r="FD118" s="162"/>
      <c r="FE118" s="162"/>
      <c r="FF118" s="162"/>
      <c r="FG118" s="162"/>
      <c r="FH118" s="162"/>
      <c r="FI118" s="162"/>
      <c r="FJ118" s="162"/>
      <c r="FK118" s="162"/>
      <c r="FL118" s="162"/>
      <c r="FM118" s="162"/>
      <c r="FN118" s="162"/>
      <c r="FO118" s="162"/>
      <c r="FP118" s="162"/>
      <c r="FQ118" s="162"/>
      <c r="FR118" s="162"/>
      <c r="FS118" s="162"/>
      <c r="FT118" s="162"/>
      <c r="FU118" s="162"/>
      <c r="FV118" s="162"/>
      <c r="FW118" s="162"/>
      <c r="FX118" s="162"/>
      <c r="FY118" s="162"/>
      <c r="FZ118" s="162"/>
      <c r="GA118" s="162"/>
      <c r="GB118" s="162"/>
      <c r="GC118" s="162"/>
      <c r="GD118" s="162"/>
      <c r="GE118" s="162"/>
      <c r="GF118" s="162"/>
      <c r="GG118" s="162"/>
      <c r="GH118" s="162"/>
      <c r="GI118" s="162"/>
      <c r="GJ118" s="162"/>
      <c r="GK118" s="162"/>
      <c r="GL118" s="162"/>
      <c r="GM118" s="162"/>
      <c r="GN118" s="162"/>
      <c r="GO118" s="162"/>
      <c r="GP118" s="162"/>
      <c r="GQ118" s="162"/>
    </row>
    <row r="119" spans="1:199" s="163" customFormat="1" ht="25.5">
      <c r="A119" s="331">
        <v>40634</v>
      </c>
      <c r="B119" s="25"/>
      <c r="C119" s="161" t="s">
        <v>46</v>
      </c>
      <c r="D119" s="27" t="s">
        <v>194</v>
      </c>
      <c r="E119" s="61" t="s">
        <v>195</v>
      </c>
      <c r="F119" s="53">
        <v>1</v>
      </c>
      <c r="G119" s="57" t="s">
        <v>45</v>
      </c>
      <c r="H119" s="62">
        <v>303589059</v>
      </c>
      <c r="I119" s="32"/>
      <c r="J119" s="31"/>
      <c r="K119" s="32">
        <v>152478.81</v>
      </c>
      <c r="L119" s="321"/>
      <c r="M119" s="68" t="s">
        <v>520</v>
      </c>
      <c r="N119" s="222">
        <v>40659</v>
      </c>
      <c r="O119" s="66" t="s">
        <v>521</v>
      </c>
      <c r="P119" s="318">
        <v>0.41170000000000001</v>
      </c>
      <c r="Q119" s="66">
        <v>474540</v>
      </c>
      <c r="R119" s="66" t="s">
        <v>218</v>
      </c>
      <c r="S119" s="31" t="s">
        <v>522</v>
      </c>
      <c r="T119" s="31" t="s">
        <v>523</v>
      </c>
      <c r="U119" s="66"/>
      <c r="V119" s="32"/>
      <c r="W119" s="68"/>
      <c r="X119" s="220">
        <v>40734</v>
      </c>
      <c r="Y119" s="305">
        <v>40659</v>
      </c>
      <c r="Z119" s="306">
        <v>40734</v>
      </c>
      <c r="AA119" s="162"/>
      <c r="AB119" s="162"/>
      <c r="AC119" s="162"/>
      <c r="AD119" s="162"/>
      <c r="AE119" s="162"/>
      <c r="AF119" s="162"/>
      <c r="AG119" s="162"/>
      <c r="AH119" s="162"/>
      <c r="AI119" s="162"/>
      <c r="AJ119" s="162"/>
      <c r="AK119" s="162"/>
      <c r="AL119" s="162"/>
      <c r="AM119" s="162"/>
      <c r="AN119" s="162"/>
      <c r="AO119" s="162"/>
      <c r="AP119" s="162"/>
      <c r="AQ119" s="162"/>
      <c r="AR119" s="162"/>
      <c r="AS119" s="162"/>
      <c r="AT119" s="162"/>
      <c r="AU119" s="162"/>
      <c r="AV119" s="162"/>
      <c r="AW119" s="162"/>
      <c r="AX119" s="162"/>
      <c r="AY119" s="162"/>
      <c r="AZ119" s="162"/>
      <c r="BA119" s="162"/>
      <c r="BB119" s="162"/>
      <c r="BC119" s="162"/>
      <c r="BD119" s="162"/>
      <c r="BE119" s="162"/>
      <c r="BF119" s="162"/>
      <c r="BG119" s="162"/>
      <c r="BH119" s="162"/>
      <c r="BI119" s="162"/>
      <c r="BJ119" s="162"/>
      <c r="BK119" s="162"/>
      <c r="BL119" s="162"/>
      <c r="BM119" s="162"/>
      <c r="BN119" s="162"/>
      <c r="BO119" s="162"/>
      <c r="BP119" s="162"/>
      <c r="BQ119" s="162"/>
      <c r="BR119" s="162"/>
      <c r="BS119" s="162"/>
      <c r="BT119" s="162"/>
      <c r="BU119" s="162"/>
      <c r="BV119" s="162"/>
      <c r="BW119" s="162"/>
      <c r="BX119" s="162"/>
      <c r="BY119" s="162"/>
      <c r="BZ119" s="162"/>
      <c r="CA119" s="162"/>
      <c r="CB119" s="162"/>
      <c r="CC119" s="162"/>
      <c r="CD119" s="162"/>
      <c r="CE119" s="162"/>
      <c r="CF119" s="162"/>
      <c r="CG119" s="162"/>
      <c r="CH119" s="162"/>
      <c r="CI119" s="162"/>
      <c r="CJ119" s="162"/>
      <c r="CK119" s="162"/>
      <c r="CL119" s="162"/>
      <c r="CM119" s="162"/>
      <c r="CN119" s="162"/>
      <c r="CO119" s="162"/>
      <c r="CP119" s="162"/>
      <c r="CQ119" s="162"/>
      <c r="CR119" s="162"/>
      <c r="CS119" s="162"/>
      <c r="CT119" s="162"/>
      <c r="CU119" s="162"/>
      <c r="CV119" s="162"/>
      <c r="CW119" s="162"/>
      <c r="CX119" s="162"/>
      <c r="CY119" s="162"/>
      <c r="CZ119" s="162"/>
      <c r="DA119" s="162"/>
      <c r="DB119" s="162"/>
      <c r="DC119" s="162"/>
      <c r="DD119" s="162"/>
      <c r="DE119" s="162"/>
      <c r="DF119" s="162"/>
      <c r="DG119" s="162"/>
      <c r="DH119" s="162"/>
      <c r="DI119" s="162"/>
      <c r="DJ119" s="162"/>
      <c r="DK119" s="162"/>
      <c r="DL119" s="162"/>
      <c r="DM119" s="162"/>
      <c r="DN119" s="162"/>
      <c r="DO119" s="162"/>
      <c r="DP119" s="162"/>
      <c r="DQ119" s="162"/>
      <c r="DR119" s="162"/>
      <c r="DS119" s="162"/>
      <c r="DT119" s="162"/>
      <c r="DU119" s="162"/>
      <c r="DV119" s="162"/>
      <c r="DW119" s="162"/>
      <c r="DX119" s="162"/>
      <c r="DY119" s="162"/>
      <c r="DZ119" s="162"/>
      <c r="EA119" s="162"/>
      <c r="EB119" s="162"/>
      <c r="EC119" s="162"/>
      <c r="ED119" s="162"/>
      <c r="EE119" s="162"/>
      <c r="EF119" s="162"/>
      <c r="EG119" s="162"/>
      <c r="EH119" s="162"/>
      <c r="EI119" s="162"/>
      <c r="EJ119" s="162"/>
      <c r="EK119" s="162"/>
      <c r="EL119" s="162"/>
      <c r="EM119" s="162"/>
      <c r="EN119" s="162"/>
      <c r="EO119" s="162"/>
      <c r="EP119" s="162"/>
      <c r="EQ119" s="162"/>
      <c r="ER119" s="162"/>
      <c r="ES119" s="162"/>
      <c r="ET119" s="162"/>
      <c r="EU119" s="162"/>
      <c r="EV119" s="162"/>
      <c r="EW119" s="162"/>
      <c r="EX119" s="162"/>
      <c r="EY119" s="162"/>
      <c r="EZ119" s="162"/>
      <c r="FA119" s="162"/>
      <c r="FB119" s="162"/>
      <c r="FC119" s="162"/>
      <c r="FD119" s="162"/>
      <c r="FE119" s="162"/>
      <c r="FF119" s="162"/>
      <c r="FG119" s="162"/>
      <c r="FH119" s="162"/>
      <c r="FI119" s="162"/>
      <c r="FJ119" s="162"/>
      <c r="FK119" s="162"/>
      <c r="FL119" s="162"/>
      <c r="FM119" s="162"/>
      <c r="FN119" s="162"/>
      <c r="FO119" s="162"/>
      <c r="FP119" s="162"/>
      <c r="FQ119" s="162"/>
      <c r="FR119" s="162"/>
      <c r="FS119" s="162"/>
      <c r="FT119" s="162"/>
      <c r="FU119" s="162"/>
      <c r="FV119" s="162"/>
      <c r="FW119" s="162"/>
      <c r="FX119" s="162"/>
      <c r="FY119" s="162"/>
      <c r="FZ119" s="162"/>
      <c r="GA119" s="162"/>
      <c r="GB119" s="162"/>
      <c r="GC119" s="162"/>
      <c r="GD119" s="162"/>
      <c r="GE119" s="162"/>
      <c r="GF119" s="162"/>
      <c r="GG119" s="162"/>
      <c r="GH119" s="162"/>
      <c r="GI119" s="162"/>
      <c r="GJ119" s="162"/>
      <c r="GK119" s="162"/>
      <c r="GL119" s="162"/>
      <c r="GM119" s="162"/>
      <c r="GN119" s="162"/>
      <c r="GO119" s="162"/>
      <c r="GP119" s="162"/>
      <c r="GQ119" s="162"/>
    </row>
    <row r="120" spans="1:199" s="163" customFormat="1" ht="25.5">
      <c r="A120" s="331">
        <v>40634</v>
      </c>
      <c r="B120" s="25"/>
      <c r="C120" s="161" t="s">
        <v>46</v>
      </c>
      <c r="D120" s="27" t="s">
        <v>172</v>
      </c>
      <c r="E120" s="61" t="s">
        <v>196</v>
      </c>
      <c r="F120" s="53">
        <v>1</v>
      </c>
      <c r="G120" s="57" t="s">
        <v>45</v>
      </c>
      <c r="H120" s="62">
        <v>303590310</v>
      </c>
      <c r="I120" s="32">
        <v>3038885.36</v>
      </c>
      <c r="J120" s="31"/>
      <c r="K120" s="32">
        <v>100475.62770705901</v>
      </c>
      <c r="L120" s="321"/>
      <c r="M120" s="68" t="s">
        <v>524</v>
      </c>
      <c r="N120" s="222">
        <v>40659</v>
      </c>
      <c r="O120" s="66" t="s">
        <v>525</v>
      </c>
      <c r="P120" s="318">
        <v>0.24</v>
      </c>
      <c r="Q120" s="163">
        <v>216150</v>
      </c>
      <c r="R120" s="66" t="s">
        <v>218</v>
      </c>
      <c r="S120" s="66">
        <v>19500</v>
      </c>
      <c r="T120" s="31">
        <v>44000</v>
      </c>
      <c r="U120" s="66"/>
      <c r="V120" s="32">
        <v>10000</v>
      </c>
      <c r="W120" s="68"/>
      <c r="X120" s="220">
        <v>40742</v>
      </c>
      <c r="Y120" s="305">
        <v>40659</v>
      </c>
      <c r="Z120" s="306">
        <v>40742</v>
      </c>
      <c r="AA120" s="162"/>
      <c r="AB120" s="162"/>
      <c r="AC120" s="162"/>
      <c r="AD120" s="162"/>
      <c r="AE120" s="162"/>
      <c r="AF120" s="162"/>
      <c r="AG120" s="162"/>
      <c r="AH120" s="162"/>
      <c r="AI120" s="162"/>
      <c r="AJ120" s="162"/>
      <c r="AK120" s="162"/>
      <c r="AL120" s="162"/>
      <c r="AM120" s="162"/>
      <c r="AN120" s="162"/>
      <c r="AO120" s="162"/>
      <c r="AP120" s="162"/>
      <c r="AQ120" s="162"/>
      <c r="AR120" s="162"/>
      <c r="AS120" s="162"/>
      <c r="AT120" s="162"/>
      <c r="AU120" s="162"/>
      <c r="AV120" s="162"/>
      <c r="AW120" s="162"/>
      <c r="AX120" s="162"/>
      <c r="AY120" s="162"/>
      <c r="AZ120" s="162"/>
      <c r="BA120" s="162"/>
      <c r="BB120" s="162"/>
      <c r="BC120" s="162"/>
      <c r="BD120" s="162"/>
      <c r="BE120" s="162"/>
      <c r="BF120" s="162"/>
      <c r="BG120" s="162"/>
      <c r="BH120" s="162"/>
      <c r="BI120" s="162"/>
      <c r="BJ120" s="162"/>
      <c r="BK120" s="162"/>
      <c r="BL120" s="162"/>
      <c r="BM120" s="162"/>
      <c r="BN120" s="162"/>
      <c r="BO120" s="162"/>
      <c r="BP120" s="162"/>
      <c r="BQ120" s="162"/>
      <c r="BR120" s="162"/>
      <c r="BS120" s="162"/>
      <c r="BT120" s="162"/>
      <c r="BU120" s="162"/>
      <c r="BV120" s="162"/>
      <c r="BW120" s="162"/>
      <c r="BX120" s="162"/>
      <c r="BY120" s="162"/>
      <c r="BZ120" s="162"/>
      <c r="CA120" s="162"/>
      <c r="CB120" s="162"/>
      <c r="CC120" s="162"/>
      <c r="CD120" s="162"/>
      <c r="CE120" s="162"/>
      <c r="CF120" s="162"/>
      <c r="CG120" s="162"/>
      <c r="CH120" s="162"/>
      <c r="CI120" s="162"/>
      <c r="CJ120" s="162"/>
      <c r="CK120" s="162"/>
      <c r="CL120" s="162"/>
      <c r="CM120" s="162"/>
      <c r="CN120" s="162"/>
      <c r="CO120" s="162"/>
      <c r="CP120" s="162"/>
      <c r="CQ120" s="162"/>
      <c r="CR120" s="162"/>
      <c r="CS120" s="162"/>
      <c r="CT120" s="162"/>
      <c r="CU120" s="162"/>
      <c r="CV120" s="162"/>
      <c r="CW120" s="162"/>
      <c r="CX120" s="162"/>
      <c r="CY120" s="162"/>
      <c r="CZ120" s="162"/>
      <c r="DA120" s="162"/>
      <c r="DB120" s="162"/>
      <c r="DC120" s="162"/>
      <c r="DD120" s="162"/>
      <c r="DE120" s="162"/>
      <c r="DF120" s="162"/>
      <c r="DG120" s="162"/>
      <c r="DH120" s="162"/>
      <c r="DI120" s="162"/>
      <c r="DJ120" s="162"/>
      <c r="DK120" s="162"/>
      <c r="DL120" s="162"/>
      <c r="DM120" s="162"/>
      <c r="DN120" s="162"/>
      <c r="DO120" s="162"/>
      <c r="DP120" s="162"/>
      <c r="DQ120" s="162"/>
      <c r="DR120" s="162"/>
      <c r="DS120" s="162"/>
      <c r="DT120" s="162"/>
      <c r="DU120" s="162"/>
      <c r="DV120" s="162"/>
      <c r="DW120" s="162"/>
      <c r="DX120" s="162"/>
      <c r="DY120" s="162"/>
      <c r="DZ120" s="162"/>
      <c r="EA120" s="162"/>
      <c r="EB120" s="162"/>
      <c r="EC120" s="162"/>
      <c r="ED120" s="162"/>
      <c r="EE120" s="162"/>
      <c r="EF120" s="162"/>
      <c r="EG120" s="162"/>
      <c r="EH120" s="162"/>
      <c r="EI120" s="162"/>
      <c r="EJ120" s="162"/>
      <c r="EK120" s="162"/>
      <c r="EL120" s="162"/>
      <c r="EM120" s="162"/>
      <c r="EN120" s="162"/>
      <c r="EO120" s="162"/>
      <c r="EP120" s="162"/>
      <c r="EQ120" s="162"/>
      <c r="ER120" s="162"/>
      <c r="ES120" s="162"/>
      <c r="ET120" s="162"/>
      <c r="EU120" s="162"/>
      <c r="EV120" s="162"/>
      <c r="EW120" s="162"/>
      <c r="EX120" s="162"/>
      <c r="EY120" s="162"/>
      <c r="EZ120" s="162"/>
      <c r="FA120" s="162"/>
      <c r="FB120" s="162"/>
      <c r="FC120" s="162"/>
      <c r="FD120" s="162"/>
      <c r="FE120" s="162"/>
      <c r="FF120" s="162"/>
      <c r="FG120" s="162"/>
      <c r="FH120" s="162"/>
      <c r="FI120" s="162"/>
      <c r="FJ120" s="162"/>
      <c r="FK120" s="162"/>
      <c r="FL120" s="162"/>
      <c r="FM120" s="162"/>
      <c r="FN120" s="162"/>
      <c r="FO120" s="162"/>
      <c r="FP120" s="162"/>
      <c r="FQ120" s="162"/>
      <c r="FR120" s="162"/>
      <c r="FS120" s="162"/>
      <c r="FT120" s="162"/>
      <c r="FU120" s="162"/>
      <c r="FV120" s="162"/>
      <c r="FW120" s="162"/>
      <c r="FX120" s="162"/>
      <c r="FY120" s="162"/>
      <c r="FZ120" s="162"/>
      <c r="GA120" s="162"/>
      <c r="GB120" s="162"/>
      <c r="GC120" s="162"/>
      <c r="GD120" s="162"/>
      <c r="GE120" s="162"/>
      <c r="GF120" s="162"/>
      <c r="GG120" s="162"/>
      <c r="GH120" s="162"/>
      <c r="GI120" s="162"/>
      <c r="GJ120" s="162"/>
      <c r="GK120" s="162"/>
      <c r="GL120" s="162"/>
      <c r="GM120" s="162"/>
      <c r="GN120" s="162"/>
      <c r="GO120" s="162"/>
      <c r="GP120" s="162"/>
      <c r="GQ120" s="162"/>
    </row>
    <row r="121" spans="1:199" s="204" customFormat="1">
      <c r="A121" s="331">
        <v>40634</v>
      </c>
      <c r="B121" s="196"/>
      <c r="C121" s="65" t="s">
        <v>52</v>
      </c>
      <c r="D121" s="65" t="s">
        <v>204</v>
      </c>
      <c r="E121" s="125" t="s">
        <v>205</v>
      </c>
      <c r="F121" s="198">
        <v>1</v>
      </c>
      <c r="G121" s="199" t="s">
        <v>46</v>
      </c>
      <c r="H121" s="132">
        <v>303588675</v>
      </c>
      <c r="I121" s="201">
        <v>108928.14</v>
      </c>
      <c r="J121" s="128"/>
      <c r="K121" s="201">
        <v>3601.5255414118033</v>
      </c>
      <c r="L121" s="314"/>
      <c r="M121" s="307" t="s">
        <v>526</v>
      </c>
      <c r="N121" s="315">
        <v>40658</v>
      </c>
      <c r="O121" s="127"/>
      <c r="P121" s="322"/>
      <c r="Q121" s="127"/>
      <c r="R121" s="127"/>
      <c r="S121" s="128"/>
      <c r="T121" s="128"/>
      <c r="U121" s="127"/>
      <c r="V121" s="201"/>
      <c r="W121" s="307"/>
      <c r="X121" s="314"/>
      <c r="Y121" s="316">
        <v>40659</v>
      </c>
      <c r="Z121" s="317">
        <v>40669</v>
      </c>
      <c r="AA121" s="203"/>
      <c r="AB121" s="203"/>
      <c r="AC121" s="203"/>
      <c r="AD121" s="203"/>
      <c r="AE121" s="203"/>
      <c r="AF121" s="203"/>
      <c r="AG121" s="203"/>
      <c r="AH121" s="203"/>
      <c r="AI121" s="203"/>
      <c r="AJ121" s="203"/>
      <c r="AK121" s="203"/>
      <c r="AL121" s="203"/>
      <c r="AM121" s="203"/>
      <c r="AN121" s="203"/>
      <c r="AO121" s="203"/>
      <c r="AP121" s="203"/>
      <c r="AQ121" s="203"/>
      <c r="AR121" s="203"/>
      <c r="AS121" s="203"/>
      <c r="AT121" s="203"/>
      <c r="AU121" s="203"/>
      <c r="AV121" s="203"/>
      <c r="AW121" s="203"/>
      <c r="AX121" s="203"/>
      <c r="AY121" s="203"/>
      <c r="AZ121" s="203"/>
      <c r="BA121" s="203"/>
      <c r="BB121" s="203"/>
      <c r="BC121" s="203"/>
      <c r="BD121" s="203"/>
      <c r="BE121" s="203"/>
      <c r="BF121" s="203"/>
      <c r="BG121" s="203"/>
      <c r="BH121" s="203"/>
      <c r="BI121" s="203"/>
      <c r="BJ121" s="203"/>
      <c r="BK121" s="203"/>
      <c r="BL121" s="203"/>
      <c r="BM121" s="203"/>
      <c r="BN121" s="203"/>
      <c r="BO121" s="203"/>
      <c r="BP121" s="203"/>
      <c r="BQ121" s="203"/>
      <c r="BR121" s="203"/>
      <c r="BS121" s="203"/>
      <c r="BT121" s="203"/>
      <c r="BU121" s="203"/>
      <c r="BV121" s="203"/>
      <c r="BW121" s="203"/>
      <c r="BX121" s="203"/>
      <c r="BY121" s="203"/>
      <c r="BZ121" s="203"/>
      <c r="CA121" s="203"/>
      <c r="CB121" s="203"/>
      <c r="CC121" s="203"/>
      <c r="CD121" s="203"/>
      <c r="CE121" s="203"/>
      <c r="CF121" s="203"/>
      <c r="CG121" s="203"/>
      <c r="CH121" s="203"/>
      <c r="CI121" s="203"/>
      <c r="CJ121" s="203"/>
      <c r="CK121" s="203"/>
      <c r="CL121" s="203"/>
      <c r="CM121" s="203"/>
      <c r="CN121" s="203"/>
      <c r="CO121" s="203"/>
      <c r="CP121" s="203"/>
      <c r="CQ121" s="203"/>
      <c r="CR121" s="203"/>
      <c r="CS121" s="203"/>
      <c r="CT121" s="203"/>
      <c r="CU121" s="203"/>
      <c r="CV121" s="203"/>
      <c r="CW121" s="203"/>
      <c r="CX121" s="203"/>
      <c r="CY121" s="203"/>
      <c r="CZ121" s="203"/>
      <c r="DA121" s="203"/>
      <c r="DB121" s="203"/>
      <c r="DC121" s="203"/>
      <c r="DD121" s="203"/>
      <c r="DE121" s="203"/>
      <c r="DF121" s="203"/>
      <c r="DG121" s="203"/>
      <c r="DH121" s="203"/>
      <c r="DI121" s="203"/>
      <c r="DJ121" s="203"/>
      <c r="DK121" s="203"/>
      <c r="DL121" s="203"/>
      <c r="DM121" s="203"/>
      <c r="DN121" s="203"/>
      <c r="DO121" s="203"/>
      <c r="DP121" s="203"/>
      <c r="DQ121" s="203"/>
      <c r="DR121" s="203"/>
      <c r="DS121" s="203"/>
      <c r="DT121" s="203"/>
      <c r="DU121" s="203"/>
      <c r="DV121" s="203"/>
      <c r="DW121" s="203"/>
      <c r="DX121" s="203"/>
      <c r="DY121" s="203"/>
      <c r="DZ121" s="203"/>
      <c r="EA121" s="203"/>
      <c r="EB121" s="203"/>
      <c r="EC121" s="203"/>
      <c r="ED121" s="203"/>
      <c r="EE121" s="203"/>
      <c r="EF121" s="203"/>
      <c r="EG121" s="203"/>
      <c r="EH121" s="203"/>
      <c r="EI121" s="203"/>
      <c r="EJ121" s="203"/>
      <c r="EK121" s="203"/>
      <c r="EL121" s="203"/>
      <c r="EM121" s="203"/>
      <c r="EN121" s="203"/>
      <c r="EO121" s="203"/>
      <c r="EP121" s="203"/>
      <c r="EQ121" s="203"/>
      <c r="ER121" s="203"/>
      <c r="ES121" s="203"/>
      <c r="ET121" s="203"/>
      <c r="EU121" s="203"/>
      <c r="EV121" s="203"/>
      <c r="EW121" s="203"/>
      <c r="EX121" s="203"/>
      <c r="EY121" s="203"/>
      <c r="EZ121" s="203"/>
      <c r="FA121" s="203"/>
      <c r="FB121" s="203"/>
      <c r="FC121" s="203"/>
      <c r="FD121" s="203"/>
      <c r="FE121" s="203"/>
      <c r="FF121" s="203"/>
      <c r="FG121" s="203"/>
      <c r="FH121" s="203"/>
      <c r="FI121" s="203"/>
      <c r="FJ121" s="203"/>
      <c r="FK121" s="203"/>
      <c r="FL121" s="203"/>
      <c r="FM121" s="203"/>
      <c r="FN121" s="203"/>
      <c r="FO121" s="203"/>
      <c r="FP121" s="203"/>
      <c r="FQ121" s="203"/>
      <c r="FR121" s="203"/>
      <c r="FS121" s="203"/>
      <c r="FT121" s="203"/>
      <c r="FU121" s="203"/>
      <c r="FV121" s="203"/>
      <c r="FW121" s="203"/>
      <c r="FX121" s="203"/>
      <c r="FY121" s="203"/>
      <c r="FZ121" s="203"/>
      <c r="GA121" s="203"/>
      <c r="GB121" s="203"/>
      <c r="GC121" s="203"/>
      <c r="GD121" s="203"/>
      <c r="GE121" s="203"/>
      <c r="GF121" s="203"/>
      <c r="GG121" s="203"/>
      <c r="GH121" s="203"/>
      <c r="GI121" s="203"/>
      <c r="GJ121" s="203"/>
      <c r="GK121" s="203"/>
      <c r="GL121" s="203"/>
      <c r="GM121" s="203"/>
      <c r="GN121" s="203"/>
      <c r="GO121" s="203"/>
      <c r="GP121" s="203"/>
      <c r="GQ121" s="203"/>
    </row>
    <row r="122" spans="1:199" s="204" customFormat="1">
      <c r="A122" s="331">
        <v>40634</v>
      </c>
      <c r="B122" s="196"/>
      <c r="C122" s="65" t="s">
        <v>52</v>
      </c>
      <c r="D122" s="65" t="s">
        <v>206</v>
      </c>
      <c r="E122" s="125" t="s">
        <v>23</v>
      </c>
      <c r="F122" s="198">
        <v>1</v>
      </c>
      <c r="G122" s="199" t="s">
        <v>46</v>
      </c>
      <c r="H122" s="132">
        <v>303506999</v>
      </c>
      <c r="I122" s="201">
        <v>17825.04</v>
      </c>
      <c r="J122" s="128"/>
      <c r="K122" s="201">
        <v>589.35493469995038</v>
      </c>
      <c r="L122" s="314"/>
      <c r="M122" s="307" t="s">
        <v>527</v>
      </c>
      <c r="N122" s="315">
        <v>40652</v>
      </c>
      <c r="O122" s="127"/>
      <c r="P122" s="127"/>
      <c r="Q122" s="127"/>
      <c r="R122" s="127"/>
      <c r="S122" s="127"/>
      <c r="T122" s="127"/>
      <c r="U122" s="127"/>
      <c r="V122" s="314"/>
      <c r="W122" s="307"/>
      <c r="X122" s="314" t="s">
        <v>528</v>
      </c>
      <c r="Y122" s="316">
        <v>40654</v>
      </c>
      <c r="Z122" s="317">
        <v>40665</v>
      </c>
      <c r="AA122" s="203"/>
      <c r="AB122" s="203"/>
      <c r="AC122" s="203"/>
      <c r="AD122" s="203"/>
      <c r="AE122" s="203"/>
      <c r="AF122" s="203"/>
      <c r="AG122" s="203"/>
      <c r="AH122" s="203"/>
      <c r="AI122" s="203"/>
      <c r="AJ122" s="203"/>
      <c r="AK122" s="203"/>
      <c r="AL122" s="203"/>
      <c r="AM122" s="203"/>
      <c r="AN122" s="203"/>
      <c r="AO122" s="203"/>
      <c r="AP122" s="203"/>
      <c r="AQ122" s="203"/>
      <c r="AR122" s="203"/>
      <c r="AS122" s="203"/>
      <c r="AT122" s="203"/>
      <c r="AU122" s="203"/>
      <c r="AV122" s="203"/>
      <c r="AW122" s="203"/>
      <c r="AX122" s="203"/>
      <c r="AY122" s="203"/>
      <c r="AZ122" s="203"/>
      <c r="BA122" s="203"/>
      <c r="BB122" s="203"/>
      <c r="BC122" s="203"/>
      <c r="BD122" s="203"/>
      <c r="BE122" s="203"/>
      <c r="BF122" s="203"/>
      <c r="BG122" s="203"/>
      <c r="BH122" s="203"/>
      <c r="BI122" s="203"/>
      <c r="BJ122" s="203"/>
      <c r="BK122" s="203"/>
      <c r="BL122" s="203"/>
      <c r="BM122" s="203"/>
      <c r="BN122" s="203"/>
      <c r="BO122" s="203"/>
      <c r="BP122" s="203"/>
      <c r="BQ122" s="203"/>
      <c r="BR122" s="203"/>
      <c r="BS122" s="203"/>
      <c r="BT122" s="203"/>
      <c r="BU122" s="203"/>
      <c r="BV122" s="203"/>
      <c r="BW122" s="203"/>
      <c r="BX122" s="203"/>
      <c r="BY122" s="203"/>
      <c r="BZ122" s="203"/>
      <c r="CA122" s="203"/>
      <c r="CB122" s="203"/>
      <c r="CC122" s="203"/>
      <c r="CD122" s="203"/>
      <c r="CE122" s="203"/>
      <c r="CF122" s="203"/>
      <c r="CG122" s="203"/>
      <c r="CH122" s="203"/>
      <c r="CI122" s="203"/>
      <c r="CJ122" s="203"/>
      <c r="CK122" s="203"/>
      <c r="CL122" s="203"/>
      <c r="CM122" s="203"/>
      <c r="CN122" s="203"/>
      <c r="CO122" s="203"/>
      <c r="CP122" s="203"/>
      <c r="CQ122" s="203"/>
      <c r="CR122" s="203"/>
      <c r="CS122" s="203"/>
      <c r="CT122" s="203"/>
      <c r="CU122" s="203"/>
      <c r="CV122" s="203"/>
      <c r="CW122" s="203"/>
      <c r="CX122" s="203"/>
      <c r="CY122" s="203"/>
      <c r="CZ122" s="203"/>
      <c r="DA122" s="203"/>
      <c r="DB122" s="203"/>
      <c r="DC122" s="203"/>
      <c r="DD122" s="203"/>
      <c r="DE122" s="203"/>
      <c r="DF122" s="203"/>
      <c r="DG122" s="203"/>
      <c r="DH122" s="203"/>
      <c r="DI122" s="203"/>
      <c r="DJ122" s="203"/>
      <c r="DK122" s="203"/>
      <c r="DL122" s="203"/>
      <c r="DM122" s="203"/>
      <c r="DN122" s="203"/>
      <c r="DO122" s="203"/>
      <c r="DP122" s="203"/>
      <c r="DQ122" s="203"/>
      <c r="DR122" s="203"/>
      <c r="DS122" s="203"/>
      <c r="DT122" s="203"/>
      <c r="DU122" s="203"/>
      <c r="DV122" s="203"/>
      <c r="DW122" s="203"/>
      <c r="DX122" s="203"/>
      <c r="DY122" s="203"/>
      <c r="DZ122" s="203"/>
      <c r="EA122" s="203"/>
      <c r="EB122" s="203"/>
      <c r="EC122" s="203"/>
      <c r="ED122" s="203"/>
      <c r="EE122" s="203"/>
      <c r="EF122" s="203"/>
      <c r="EG122" s="203"/>
      <c r="EH122" s="203"/>
      <c r="EI122" s="203"/>
      <c r="EJ122" s="203"/>
      <c r="EK122" s="203"/>
      <c r="EL122" s="203"/>
      <c r="EM122" s="203"/>
      <c r="EN122" s="203"/>
      <c r="EO122" s="203"/>
      <c r="EP122" s="203"/>
      <c r="EQ122" s="203"/>
      <c r="ER122" s="203"/>
      <c r="ES122" s="203"/>
      <c r="ET122" s="203"/>
      <c r="EU122" s="203"/>
      <c r="EV122" s="203"/>
      <c r="EW122" s="203"/>
      <c r="EX122" s="203"/>
      <c r="EY122" s="203"/>
      <c r="EZ122" s="203"/>
      <c r="FA122" s="203"/>
      <c r="FB122" s="203"/>
      <c r="FC122" s="203"/>
      <c r="FD122" s="203"/>
      <c r="FE122" s="203"/>
      <c r="FF122" s="203"/>
      <c r="FG122" s="203"/>
      <c r="FH122" s="203"/>
      <c r="FI122" s="203"/>
      <c r="FJ122" s="203"/>
      <c r="FK122" s="203"/>
      <c r="FL122" s="203"/>
      <c r="FM122" s="203"/>
      <c r="FN122" s="203"/>
      <c r="FO122" s="203"/>
      <c r="FP122" s="203"/>
      <c r="FQ122" s="203"/>
      <c r="FR122" s="203"/>
      <c r="FS122" s="203"/>
      <c r="FT122" s="203"/>
      <c r="FU122" s="203"/>
      <c r="FV122" s="203"/>
      <c r="FW122" s="203"/>
      <c r="FX122" s="203"/>
      <c r="FY122" s="203"/>
      <c r="FZ122" s="203"/>
      <c r="GA122" s="203"/>
      <c r="GB122" s="203"/>
      <c r="GC122" s="203"/>
      <c r="GD122" s="203"/>
      <c r="GE122" s="203"/>
      <c r="GF122" s="203"/>
      <c r="GG122" s="203"/>
      <c r="GH122" s="203"/>
      <c r="GI122" s="203"/>
      <c r="GJ122" s="203"/>
      <c r="GK122" s="203"/>
      <c r="GL122" s="203"/>
      <c r="GM122" s="203"/>
      <c r="GN122" s="203"/>
      <c r="GO122" s="203"/>
      <c r="GP122" s="203"/>
      <c r="GQ122" s="203"/>
    </row>
    <row r="123" spans="1:199" s="325" customFormat="1" ht="25.5" customHeight="1">
      <c r="A123" s="331">
        <v>40634</v>
      </c>
      <c r="B123" s="25"/>
      <c r="C123" s="65" t="s">
        <v>52</v>
      </c>
      <c r="D123" s="52" t="s">
        <v>207</v>
      </c>
      <c r="E123" s="65" t="s">
        <v>208</v>
      </c>
      <c r="F123" s="53">
        <v>1</v>
      </c>
      <c r="G123" s="199" t="s">
        <v>46</v>
      </c>
      <c r="H123" s="53">
        <v>303594832</v>
      </c>
      <c r="I123" s="121">
        <v>507600</v>
      </c>
      <c r="J123" s="55"/>
      <c r="K123" s="55">
        <v>16782.939328814678</v>
      </c>
      <c r="L123" s="227"/>
      <c r="M123" s="307" t="s">
        <v>529</v>
      </c>
      <c r="N123" s="222">
        <v>40660</v>
      </c>
      <c r="O123" s="293" t="s">
        <v>530</v>
      </c>
      <c r="P123" s="293">
        <v>0.55000000000000004</v>
      </c>
      <c r="Q123" s="323"/>
      <c r="R123" s="32"/>
      <c r="S123" s="32"/>
      <c r="T123" s="32"/>
      <c r="U123" s="32"/>
      <c r="V123" s="227"/>
      <c r="W123" s="266"/>
      <c r="X123" s="227"/>
      <c r="Y123" s="268"/>
      <c r="Z123" s="324"/>
      <c r="AA123" s="33"/>
      <c r="AB123" s="33"/>
      <c r="AC123" s="33"/>
      <c r="AD123" s="33"/>
      <c r="AE123" s="33"/>
    </row>
    <row r="124" spans="1:199" s="325" customFormat="1" ht="25.5" customHeight="1">
      <c r="A124" s="331">
        <v>40634</v>
      </c>
      <c r="B124" s="25"/>
      <c r="C124" s="65" t="s">
        <v>52</v>
      </c>
      <c r="D124" s="52" t="s">
        <v>209</v>
      </c>
      <c r="E124" s="65" t="s">
        <v>210</v>
      </c>
      <c r="F124" s="53">
        <v>1</v>
      </c>
      <c r="G124" s="199" t="s">
        <v>46</v>
      </c>
      <c r="H124" s="53">
        <v>303592960</v>
      </c>
      <c r="I124" s="121">
        <v>517767.5</v>
      </c>
      <c r="J124" s="55"/>
      <c r="K124" s="55">
        <v>17119.110596792856</v>
      </c>
      <c r="L124" s="227"/>
      <c r="M124" s="307" t="s">
        <v>531</v>
      </c>
      <c r="N124" s="222">
        <v>40660</v>
      </c>
      <c r="O124" s="293" t="s">
        <v>532</v>
      </c>
      <c r="P124" s="293" t="s">
        <v>533</v>
      </c>
      <c r="Q124" s="323"/>
      <c r="R124" s="32"/>
      <c r="S124" s="32">
        <v>20000</v>
      </c>
      <c r="T124" s="32"/>
      <c r="U124" s="32"/>
      <c r="V124" s="227"/>
      <c r="W124" s="266"/>
      <c r="X124" s="227"/>
      <c r="Y124" s="268"/>
      <c r="Z124" s="324"/>
      <c r="AA124" s="33"/>
      <c r="AB124" s="33"/>
      <c r="AC124" s="33"/>
      <c r="AD124" s="33"/>
      <c r="AE124" s="33"/>
    </row>
    <row r="125" spans="1:199" s="325" customFormat="1" ht="25.5" customHeight="1">
      <c r="A125" s="331">
        <v>40634</v>
      </c>
      <c r="B125" s="25"/>
      <c r="C125" s="65" t="s">
        <v>52</v>
      </c>
      <c r="D125" s="52" t="s">
        <v>209</v>
      </c>
      <c r="E125" s="65" t="s">
        <v>211</v>
      </c>
      <c r="F125" s="53">
        <v>1</v>
      </c>
      <c r="G125" s="199" t="s">
        <v>46</v>
      </c>
      <c r="H125" s="53">
        <v>303592702</v>
      </c>
      <c r="I125" s="121">
        <v>90512</v>
      </c>
      <c r="J125" s="55"/>
      <c r="K125" s="55">
        <v>2992.6268804761116</v>
      </c>
      <c r="L125" s="227"/>
      <c r="M125" s="307" t="s">
        <v>534</v>
      </c>
      <c r="N125" s="222">
        <v>40660</v>
      </c>
      <c r="O125" s="293" t="s">
        <v>530</v>
      </c>
      <c r="P125" s="293">
        <v>0.5</v>
      </c>
      <c r="Q125" s="323"/>
      <c r="R125" s="32"/>
      <c r="S125" s="32">
        <v>5000</v>
      </c>
      <c r="T125" s="32"/>
      <c r="U125" s="32"/>
      <c r="V125" s="227"/>
      <c r="W125" s="266"/>
      <c r="X125" s="227"/>
      <c r="Y125" s="268"/>
      <c r="Z125" s="324"/>
      <c r="AA125" s="33"/>
      <c r="AB125" s="33"/>
      <c r="AC125" s="33"/>
      <c r="AD125" s="33"/>
      <c r="AE125" s="33"/>
    </row>
    <row r="126" spans="1:199" s="35" customFormat="1" ht="38.25">
      <c r="A126" s="331">
        <v>40634</v>
      </c>
      <c r="B126" s="25"/>
      <c r="C126" s="27" t="s">
        <v>164</v>
      </c>
      <c r="D126" s="27" t="s">
        <v>292</v>
      </c>
      <c r="E126" s="27" t="s">
        <v>293</v>
      </c>
      <c r="F126" s="28">
        <v>1</v>
      </c>
      <c r="G126" s="327" t="s">
        <v>112</v>
      </c>
      <c r="H126" s="219">
        <v>303576616</v>
      </c>
      <c r="I126" s="30"/>
      <c r="J126" s="31"/>
      <c r="K126" s="32">
        <v>53057.02</v>
      </c>
      <c r="L126" s="222">
        <v>40644</v>
      </c>
      <c r="M126" s="32" t="s">
        <v>295</v>
      </c>
      <c r="N126" s="320">
        <v>0.38</v>
      </c>
      <c r="O126" s="31"/>
      <c r="P126" s="66"/>
      <c r="Q126" s="234">
        <v>40695</v>
      </c>
      <c r="R126" s="223">
        <v>40648</v>
      </c>
      <c r="S126" s="223">
        <v>40676</v>
      </c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4"/>
      <c r="BV126" s="34"/>
      <c r="BW126" s="34"/>
      <c r="BX126" s="34"/>
      <c r="BY126" s="34"/>
      <c r="BZ126" s="34"/>
      <c r="CA126" s="34"/>
      <c r="CB126" s="34"/>
      <c r="CC126" s="34"/>
      <c r="CD126" s="34"/>
      <c r="CE126" s="34"/>
      <c r="CF126" s="34"/>
      <c r="CG126" s="34"/>
      <c r="CH126" s="34"/>
      <c r="CI126" s="34"/>
      <c r="CJ126" s="34"/>
      <c r="CK126" s="34"/>
      <c r="CL126" s="34"/>
      <c r="CM126" s="34"/>
      <c r="CN126" s="34"/>
      <c r="CO126" s="34"/>
      <c r="CP126" s="34"/>
      <c r="CQ126" s="34"/>
      <c r="CR126" s="34"/>
      <c r="CS126" s="34"/>
      <c r="CT126" s="34"/>
      <c r="CU126" s="34"/>
      <c r="CV126" s="34"/>
      <c r="CW126" s="34"/>
      <c r="CX126" s="34"/>
      <c r="CY126" s="34"/>
      <c r="CZ126" s="34"/>
      <c r="DA126" s="34"/>
      <c r="DB126" s="34"/>
      <c r="DC126" s="34"/>
      <c r="DD126" s="34"/>
      <c r="DE126" s="34"/>
      <c r="DF126" s="34"/>
      <c r="DG126" s="34"/>
      <c r="DH126" s="34"/>
      <c r="DI126" s="34"/>
      <c r="DJ126" s="34"/>
      <c r="DK126" s="34"/>
      <c r="DL126" s="34"/>
      <c r="DM126" s="34"/>
      <c r="DN126" s="34"/>
      <c r="DO126" s="34"/>
      <c r="DP126" s="34"/>
      <c r="DQ126" s="34"/>
      <c r="DR126" s="34"/>
      <c r="DS126" s="34"/>
      <c r="DT126" s="34"/>
      <c r="DU126" s="34"/>
      <c r="DV126" s="34"/>
      <c r="DW126" s="34"/>
      <c r="DX126" s="34"/>
      <c r="DY126" s="34"/>
      <c r="DZ126" s="34"/>
      <c r="EA126" s="34"/>
      <c r="EB126" s="34"/>
      <c r="EC126" s="34"/>
      <c r="ED126" s="34"/>
      <c r="EE126" s="34"/>
      <c r="EF126" s="34"/>
      <c r="EG126" s="34"/>
      <c r="EH126" s="34"/>
      <c r="EI126" s="34"/>
      <c r="EJ126" s="34"/>
      <c r="EK126" s="34"/>
      <c r="EL126" s="34"/>
      <c r="EM126" s="34"/>
      <c r="EN126" s="34"/>
      <c r="EO126" s="34"/>
      <c r="EP126" s="34"/>
      <c r="EQ126" s="34"/>
      <c r="ER126" s="34"/>
      <c r="ES126" s="34"/>
      <c r="ET126" s="34"/>
      <c r="EU126" s="34"/>
      <c r="EV126" s="34"/>
      <c r="EW126" s="34"/>
      <c r="EX126" s="34"/>
      <c r="EY126" s="34"/>
      <c r="EZ126" s="34"/>
      <c r="FA126" s="34"/>
      <c r="FB126" s="34"/>
      <c r="FC126" s="34"/>
      <c r="FD126" s="34"/>
      <c r="FE126" s="34"/>
      <c r="FF126" s="34"/>
      <c r="FG126" s="34"/>
      <c r="FH126" s="34"/>
      <c r="FI126" s="34"/>
      <c r="FJ126" s="34"/>
      <c r="FK126" s="34"/>
      <c r="FL126" s="34"/>
      <c r="FM126" s="34"/>
      <c r="FN126" s="34"/>
      <c r="FO126" s="34"/>
      <c r="FP126" s="34"/>
      <c r="FQ126" s="34"/>
      <c r="FR126" s="34"/>
      <c r="FS126" s="34"/>
      <c r="FT126" s="34"/>
      <c r="FU126" s="34"/>
      <c r="FV126" s="34"/>
      <c r="FW126" s="34"/>
      <c r="FX126" s="34"/>
      <c r="FY126" s="34"/>
      <c r="FZ126" s="34"/>
      <c r="GA126" s="34"/>
      <c r="GB126" s="34"/>
      <c r="GC126" s="34"/>
      <c r="GD126" s="34"/>
      <c r="GE126" s="34"/>
      <c r="GF126" s="34"/>
      <c r="GG126" s="34"/>
      <c r="GH126" s="34"/>
      <c r="GI126" s="34"/>
      <c r="GJ126" s="34"/>
    </row>
    <row r="127" spans="1:199" s="35" customFormat="1" ht="15">
      <c r="A127" s="331">
        <v>40634</v>
      </c>
      <c r="B127" s="25"/>
      <c r="C127" s="27" t="s">
        <v>164</v>
      </c>
      <c r="D127" s="27" t="s">
        <v>164</v>
      </c>
      <c r="E127" s="27" t="s">
        <v>296</v>
      </c>
      <c r="F127" s="28">
        <v>1</v>
      </c>
      <c r="G127" s="330" t="s">
        <v>112</v>
      </c>
      <c r="H127" s="224">
        <v>303584208</v>
      </c>
      <c r="I127" s="30">
        <v>32238.720000000001</v>
      </c>
      <c r="J127" s="31"/>
      <c r="K127" s="31">
        <v>1065.9189948751859</v>
      </c>
      <c r="L127" s="249">
        <v>40654</v>
      </c>
      <c r="M127" s="32"/>
      <c r="N127" s="320">
        <v>0.28000000000000003</v>
      </c>
      <c r="O127" s="225"/>
      <c r="P127" s="66"/>
      <c r="Q127" s="223">
        <v>40668</v>
      </c>
      <c r="R127" s="223">
        <v>40654</v>
      </c>
      <c r="S127" s="223">
        <v>40655</v>
      </c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  <c r="AY127" s="34"/>
      <c r="AZ127" s="34"/>
      <c r="BA127" s="34"/>
      <c r="BB127" s="34"/>
      <c r="BC127" s="34"/>
      <c r="BD127" s="34"/>
      <c r="BE127" s="34"/>
      <c r="BF127" s="34"/>
      <c r="BG127" s="34"/>
      <c r="BH127" s="34"/>
      <c r="BI127" s="34"/>
      <c r="BJ127" s="34"/>
      <c r="BK127" s="34"/>
      <c r="BL127" s="34"/>
      <c r="BM127" s="34"/>
      <c r="BN127" s="34"/>
      <c r="BO127" s="34"/>
      <c r="BP127" s="34"/>
      <c r="BQ127" s="34"/>
      <c r="BR127" s="34"/>
      <c r="BS127" s="34"/>
      <c r="BT127" s="34"/>
      <c r="BU127" s="34"/>
      <c r="BV127" s="34"/>
      <c r="BW127" s="34"/>
      <c r="BX127" s="34"/>
      <c r="BY127" s="34"/>
      <c r="BZ127" s="34"/>
      <c r="CA127" s="34"/>
      <c r="CB127" s="34"/>
      <c r="CC127" s="34"/>
      <c r="CD127" s="34"/>
      <c r="CE127" s="34"/>
      <c r="CF127" s="34"/>
      <c r="CG127" s="34"/>
      <c r="CH127" s="34"/>
      <c r="CI127" s="34"/>
      <c r="CJ127" s="34"/>
      <c r="CK127" s="34"/>
      <c r="CL127" s="34"/>
      <c r="CM127" s="34"/>
      <c r="CN127" s="34"/>
      <c r="CO127" s="34"/>
      <c r="CP127" s="34"/>
      <c r="CQ127" s="34"/>
      <c r="CR127" s="34"/>
      <c r="CS127" s="34"/>
      <c r="CT127" s="34"/>
      <c r="CU127" s="34"/>
      <c r="CV127" s="34"/>
      <c r="CW127" s="34"/>
      <c r="CX127" s="34"/>
      <c r="CY127" s="34"/>
      <c r="CZ127" s="34"/>
      <c r="DA127" s="34"/>
      <c r="DB127" s="34"/>
      <c r="DC127" s="34"/>
      <c r="DD127" s="34"/>
      <c r="DE127" s="34"/>
      <c r="DF127" s="34"/>
      <c r="DG127" s="34"/>
      <c r="DH127" s="34"/>
      <c r="DI127" s="34"/>
      <c r="DJ127" s="34"/>
      <c r="DK127" s="34"/>
      <c r="DL127" s="34"/>
      <c r="DM127" s="34"/>
      <c r="DN127" s="34"/>
      <c r="DO127" s="34"/>
      <c r="DP127" s="34"/>
      <c r="DQ127" s="34"/>
      <c r="DR127" s="34"/>
      <c r="DS127" s="34"/>
      <c r="DT127" s="34"/>
      <c r="DU127" s="34"/>
      <c r="DV127" s="34"/>
      <c r="DW127" s="34"/>
      <c r="DX127" s="34"/>
      <c r="DY127" s="34"/>
      <c r="DZ127" s="34"/>
      <c r="EA127" s="34"/>
      <c r="EB127" s="34"/>
      <c r="EC127" s="34"/>
      <c r="ED127" s="34"/>
      <c r="EE127" s="34"/>
      <c r="EF127" s="34"/>
      <c r="EG127" s="34"/>
      <c r="EH127" s="34"/>
      <c r="EI127" s="34"/>
      <c r="EJ127" s="34"/>
      <c r="EK127" s="34"/>
      <c r="EL127" s="34"/>
      <c r="EM127" s="34"/>
      <c r="EN127" s="34"/>
      <c r="EO127" s="34"/>
      <c r="EP127" s="34"/>
      <c r="EQ127" s="34"/>
      <c r="ER127" s="34"/>
      <c r="ES127" s="34"/>
      <c r="ET127" s="34"/>
      <c r="EU127" s="34"/>
      <c r="EV127" s="34"/>
      <c r="EW127" s="34"/>
      <c r="EX127" s="34"/>
      <c r="EY127" s="34"/>
      <c r="EZ127" s="34"/>
      <c r="FA127" s="34"/>
      <c r="FB127" s="34"/>
      <c r="FC127" s="34"/>
      <c r="FD127" s="34"/>
      <c r="FE127" s="34"/>
      <c r="FF127" s="34"/>
      <c r="FG127" s="34"/>
      <c r="FH127" s="34"/>
      <c r="FI127" s="34"/>
      <c r="FJ127" s="34"/>
      <c r="FK127" s="34"/>
      <c r="FL127" s="34"/>
      <c r="FM127" s="34"/>
      <c r="FN127" s="34"/>
      <c r="FO127" s="34"/>
      <c r="FP127" s="34"/>
      <c r="FQ127" s="34"/>
      <c r="FR127" s="34"/>
      <c r="FS127" s="34"/>
      <c r="FT127" s="34"/>
      <c r="FU127" s="34"/>
      <c r="FV127" s="34"/>
      <c r="FW127" s="34"/>
      <c r="FX127" s="34"/>
      <c r="FY127" s="34"/>
      <c r="FZ127" s="34"/>
      <c r="GA127" s="34"/>
      <c r="GB127" s="34"/>
      <c r="GC127" s="34"/>
      <c r="GD127" s="34"/>
      <c r="GE127" s="34"/>
      <c r="GF127" s="34"/>
      <c r="GG127" s="34"/>
      <c r="GH127" s="34"/>
      <c r="GI127" s="34"/>
      <c r="GJ127" s="34"/>
    </row>
    <row r="128" spans="1:199" s="35" customFormat="1" ht="15">
      <c r="A128" s="331">
        <v>40634</v>
      </c>
      <c r="B128" s="25"/>
      <c r="C128" s="27" t="s">
        <v>164</v>
      </c>
      <c r="D128" s="27" t="s">
        <v>164</v>
      </c>
      <c r="E128" s="27" t="s">
        <v>298</v>
      </c>
      <c r="F128" s="28">
        <v>1</v>
      </c>
      <c r="G128" s="330" t="s">
        <v>112</v>
      </c>
      <c r="H128" s="224">
        <v>303592370</v>
      </c>
      <c r="I128" s="30">
        <v>66729.91</v>
      </c>
      <c r="J128" s="31"/>
      <c r="K128" s="31">
        <v>2206.3121177054059</v>
      </c>
      <c r="L128" s="249">
        <v>40660</v>
      </c>
      <c r="M128" s="32"/>
      <c r="N128" s="320">
        <v>0.05</v>
      </c>
      <c r="O128" s="225"/>
      <c r="P128" s="66"/>
      <c r="Q128" s="223">
        <v>40706</v>
      </c>
      <c r="R128" s="223">
        <v>40661</v>
      </c>
      <c r="S128" s="223">
        <v>40683</v>
      </c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  <c r="BM128" s="34"/>
      <c r="BN128" s="34"/>
      <c r="BO128" s="34"/>
      <c r="BP128" s="34"/>
      <c r="BQ128" s="34"/>
      <c r="BR128" s="34"/>
      <c r="BS128" s="34"/>
      <c r="BT128" s="34"/>
      <c r="BU128" s="34"/>
      <c r="BV128" s="34"/>
      <c r="BW128" s="34"/>
      <c r="BX128" s="34"/>
      <c r="BY128" s="34"/>
      <c r="BZ128" s="34"/>
      <c r="CA128" s="34"/>
      <c r="CB128" s="34"/>
      <c r="CC128" s="34"/>
      <c r="CD128" s="34"/>
      <c r="CE128" s="34"/>
      <c r="CF128" s="34"/>
      <c r="CG128" s="34"/>
      <c r="CH128" s="34"/>
      <c r="CI128" s="34"/>
      <c r="CJ128" s="34"/>
      <c r="CK128" s="34"/>
      <c r="CL128" s="34"/>
      <c r="CM128" s="34"/>
      <c r="CN128" s="34"/>
      <c r="CO128" s="34"/>
      <c r="CP128" s="34"/>
      <c r="CQ128" s="34"/>
      <c r="CR128" s="34"/>
      <c r="CS128" s="34"/>
      <c r="CT128" s="34"/>
      <c r="CU128" s="34"/>
      <c r="CV128" s="34"/>
      <c r="CW128" s="34"/>
      <c r="CX128" s="34"/>
      <c r="CY128" s="34"/>
      <c r="CZ128" s="34"/>
      <c r="DA128" s="34"/>
      <c r="DB128" s="34"/>
      <c r="DC128" s="34"/>
      <c r="DD128" s="34"/>
      <c r="DE128" s="34"/>
      <c r="DF128" s="34"/>
      <c r="DG128" s="34"/>
      <c r="DH128" s="34"/>
      <c r="DI128" s="34"/>
      <c r="DJ128" s="34"/>
      <c r="DK128" s="34"/>
      <c r="DL128" s="34"/>
      <c r="DM128" s="34"/>
      <c r="DN128" s="34"/>
      <c r="DO128" s="34"/>
      <c r="DP128" s="34"/>
      <c r="DQ128" s="34"/>
      <c r="DR128" s="34"/>
      <c r="DS128" s="34"/>
      <c r="DT128" s="34"/>
      <c r="DU128" s="34"/>
      <c r="DV128" s="34"/>
      <c r="DW128" s="34"/>
      <c r="DX128" s="34"/>
      <c r="DY128" s="34"/>
      <c r="DZ128" s="34"/>
      <c r="EA128" s="34"/>
      <c r="EB128" s="34"/>
      <c r="EC128" s="34"/>
      <c r="ED128" s="34"/>
      <c r="EE128" s="34"/>
      <c r="EF128" s="34"/>
      <c r="EG128" s="34"/>
      <c r="EH128" s="34"/>
      <c r="EI128" s="34"/>
      <c r="EJ128" s="34"/>
      <c r="EK128" s="34"/>
      <c r="EL128" s="34"/>
      <c r="EM128" s="34"/>
      <c r="EN128" s="34"/>
      <c r="EO128" s="34"/>
      <c r="EP128" s="34"/>
      <c r="EQ128" s="34"/>
      <c r="ER128" s="34"/>
      <c r="ES128" s="34"/>
      <c r="ET128" s="34"/>
      <c r="EU128" s="34"/>
      <c r="EV128" s="34"/>
      <c r="EW128" s="34"/>
      <c r="EX128" s="34"/>
      <c r="EY128" s="34"/>
      <c r="EZ128" s="34"/>
      <c r="FA128" s="34"/>
      <c r="FB128" s="34"/>
      <c r="FC128" s="34"/>
      <c r="FD128" s="34"/>
      <c r="FE128" s="34"/>
      <c r="FF128" s="34"/>
      <c r="FG128" s="34"/>
      <c r="FH128" s="34"/>
      <c r="FI128" s="34"/>
      <c r="FJ128" s="34"/>
      <c r="FK128" s="34"/>
      <c r="FL128" s="34"/>
      <c r="FM128" s="34"/>
      <c r="FN128" s="34"/>
      <c r="FO128" s="34"/>
      <c r="FP128" s="34"/>
      <c r="FQ128" s="34"/>
      <c r="FR128" s="34"/>
      <c r="FS128" s="34"/>
      <c r="FT128" s="34"/>
      <c r="FU128" s="34"/>
      <c r="FV128" s="34"/>
      <c r="FW128" s="34"/>
      <c r="FX128" s="34"/>
      <c r="FY128" s="34"/>
      <c r="FZ128" s="34"/>
      <c r="GA128" s="34"/>
      <c r="GB128" s="34"/>
      <c r="GC128" s="34"/>
      <c r="GD128" s="34"/>
      <c r="GE128" s="34"/>
      <c r="GF128" s="34"/>
      <c r="GG128" s="34"/>
      <c r="GH128" s="34"/>
      <c r="GI128" s="34"/>
      <c r="GJ128" s="34"/>
    </row>
    <row r="129" spans="1:199" s="35" customFormat="1" ht="15">
      <c r="A129" s="331">
        <v>40634</v>
      </c>
      <c r="B129" s="25"/>
      <c r="C129" s="27" t="s">
        <v>164</v>
      </c>
      <c r="D129" s="27" t="s">
        <v>115</v>
      </c>
      <c r="E129" s="27" t="s">
        <v>300</v>
      </c>
      <c r="F129" s="28">
        <v>1</v>
      </c>
      <c r="G129" s="330" t="s">
        <v>112</v>
      </c>
      <c r="H129" s="224">
        <v>303590904</v>
      </c>
      <c r="I129" s="30"/>
      <c r="J129" s="31"/>
      <c r="K129" s="31">
        <v>101682.48</v>
      </c>
      <c r="L129" s="249">
        <v>40660</v>
      </c>
      <c r="M129" s="32" t="s">
        <v>302</v>
      </c>
      <c r="N129" s="320">
        <v>0.33</v>
      </c>
      <c r="O129" s="225"/>
      <c r="P129" s="66"/>
      <c r="Q129" s="223">
        <v>40668</v>
      </c>
      <c r="R129" s="223">
        <v>40661</v>
      </c>
      <c r="S129" s="223">
        <v>40705</v>
      </c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  <c r="AQ129" s="34"/>
      <c r="AR129" s="34"/>
      <c r="AS129" s="34"/>
      <c r="AT129" s="34"/>
      <c r="AU129" s="34"/>
      <c r="AV129" s="34"/>
      <c r="AW129" s="34"/>
      <c r="AX129" s="34"/>
      <c r="AY129" s="34"/>
      <c r="AZ129" s="34"/>
      <c r="BA129" s="34"/>
      <c r="BB129" s="34"/>
      <c r="BC129" s="34"/>
      <c r="BD129" s="34"/>
      <c r="BE129" s="34"/>
      <c r="BF129" s="34"/>
      <c r="BG129" s="34"/>
      <c r="BH129" s="34"/>
      <c r="BI129" s="34"/>
      <c r="BJ129" s="34"/>
      <c r="BK129" s="34"/>
      <c r="BL129" s="34"/>
      <c r="BM129" s="34"/>
      <c r="BN129" s="34"/>
      <c r="BO129" s="34"/>
      <c r="BP129" s="34"/>
      <c r="BQ129" s="34"/>
      <c r="BR129" s="34"/>
      <c r="BS129" s="34"/>
      <c r="BT129" s="34"/>
      <c r="BU129" s="34"/>
      <c r="BV129" s="34"/>
      <c r="BW129" s="34"/>
      <c r="BX129" s="34"/>
      <c r="BY129" s="34"/>
      <c r="BZ129" s="34"/>
      <c r="CA129" s="34"/>
      <c r="CB129" s="34"/>
      <c r="CC129" s="34"/>
      <c r="CD129" s="34"/>
      <c r="CE129" s="34"/>
      <c r="CF129" s="34"/>
      <c r="CG129" s="34"/>
      <c r="CH129" s="34"/>
      <c r="CI129" s="34"/>
      <c r="CJ129" s="34"/>
      <c r="CK129" s="34"/>
      <c r="CL129" s="34"/>
      <c r="CM129" s="34"/>
      <c r="CN129" s="34"/>
      <c r="CO129" s="34"/>
      <c r="CP129" s="34"/>
      <c r="CQ129" s="34"/>
      <c r="CR129" s="34"/>
      <c r="CS129" s="34"/>
      <c r="CT129" s="34"/>
      <c r="CU129" s="34"/>
      <c r="CV129" s="34"/>
      <c r="CW129" s="34"/>
      <c r="CX129" s="34"/>
      <c r="CY129" s="34"/>
      <c r="CZ129" s="34"/>
      <c r="DA129" s="34"/>
      <c r="DB129" s="34"/>
      <c r="DC129" s="34"/>
      <c r="DD129" s="34"/>
      <c r="DE129" s="34"/>
      <c r="DF129" s="34"/>
      <c r="DG129" s="34"/>
      <c r="DH129" s="34"/>
      <c r="DI129" s="34"/>
      <c r="DJ129" s="34"/>
      <c r="DK129" s="34"/>
      <c r="DL129" s="34"/>
      <c r="DM129" s="34"/>
      <c r="DN129" s="34"/>
      <c r="DO129" s="34"/>
      <c r="DP129" s="34"/>
      <c r="DQ129" s="34"/>
      <c r="DR129" s="34"/>
      <c r="DS129" s="34"/>
      <c r="DT129" s="34"/>
      <c r="DU129" s="34"/>
      <c r="DV129" s="34"/>
      <c r="DW129" s="34"/>
      <c r="DX129" s="34"/>
      <c r="DY129" s="34"/>
      <c r="DZ129" s="34"/>
      <c r="EA129" s="34"/>
      <c r="EB129" s="34"/>
      <c r="EC129" s="34"/>
      <c r="ED129" s="34"/>
      <c r="EE129" s="34"/>
      <c r="EF129" s="34"/>
      <c r="EG129" s="34"/>
      <c r="EH129" s="34"/>
      <c r="EI129" s="34"/>
      <c r="EJ129" s="34"/>
      <c r="EK129" s="34"/>
      <c r="EL129" s="34"/>
      <c r="EM129" s="34"/>
      <c r="EN129" s="34"/>
      <c r="EO129" s="34"/>
      <c r="EP129" s="34"/>
      <c r="EQ129" s="34"/>
      <c r="ER129" s="34"/>
      <c r="ES129" s="34"/>
      <c r="ET129" s="34"/>
      <c r="EU129" s="34"/>
      <c r="EV129" s="34"/>
      <c r="EW129" s="34"/>
      <c r="EX129" s="34"/>
      <c r="EY129" s="34"/>
      <c r="EZ129" s="34"/>
      <c r="FA129" s="34"/>
      <c r="FB129" s="34"/>
      <c r="FC129" s="34"/>
      <c r="FD129" s="34"/>
      <c r="FE129" s="34"/>
      <c r="FF129" s="34"/>
      <c r="FG129" s="34"/>
      <c r="FH129" s="34"/>
      <c r="FI129" s="34"/>
      <c r="FJ129" s="34"/>
      <c r="FK129" s="34"/>
      <c r="FL129" s="34"/>
      <c r="FM129" s="34"/>
      <c r="FN129" s="34"/>
      <c r="FO129" s="34"/>
      <c r="FP129" s="34"/>
      <c r="FQ129" s="34"/>
      <c r="FR129" s="34"/>
      <c r="FS129" s="34"/>
      <c r="FT129" s="34"/>
      <c r="FU129" s="34"/>
      <c r="FV129" s="34"/>
      <c r="FW129" s="34"/>
      <c r="FX129" s="34"/>
      <c r="FY129" s="34"/>
      <c r="FZ129" s="34"/>
      <c r="GA129" s="34"/>
      <c r="GB129" s="34"/>
      <c r="GC129" s="34"/>
      <c r="GD129" s="34"/>
      <c r="GE129" s="34"/>
      <c r="GF129" s="34"/>
      <c r="GG129" s="34"/>
      <c r="GH129" s="34"/>
      <c r="GI129" s="34"/>
      <c r="GJ129" s="34"/>
    </row>
    <row r="130" spans="1:199" s="34" customFormat="1" ht="15">
      <c r="A130" s="331">
        <v>40634</v>
      </c>
      <c r="B130" s="25"/>
      <c r="C130" s="27" t="s">
        <v>164</v>
      </c>
      <c r="D130" s="52" t="s">
        <v>303</v>
      </c>
      <c r="E130" s="27" t="s">
        <v>304</v>
      </c>
      <c r="F130" s="28">
        <v>1</v>
      </c>
      <c r="G130" s="330" t="s">
        <v>112</v>
      </c>
      <c r="H130" s="231">
        <v>303590888</v>
      </c>
      <c r="I130" s="54"/>
      <c r="J130" s="55"/>
      <c r="K130" s="55">
        <v>24832.084999999999</v>
      </c>
      <c r="L130" s="249">
        <v>40659</v>
      </c>
      <c r="M130" s="32" t="s">
        <v>306</v>
      </c>
      <c r="N130" s="320">
        <v>0.3</v>
      </c>
      <c r="O130" s="228"/>
      <c r="P130" s="32"/>
      <c r="Q130" s="229">
        <v>40720</v>
      </c>
      <c r="R130" s="229">
        <v>40661</v>
      </c>
      <c r="S130" s="229"/>
    </row>
    <row r="131" spans="1:199" s="34" customFormat="1" ht="15">
      <c r="A131" s="331">
        <v>40634</v>
      </c>
      <c r="B131" s="25"/>
      <c r="C131" s="27" t="s">
        <v>164</v>
      </c>
      <c r="D131" s="52" t="s">
        <v>307</v>
      </c>
      <c r="E131" s="27" t="s">
        <v>308</v>
      </c>
      <c r="F131" s="53">
        <v>1</v>
      </c>
      <c r="G131" s="330" t="s">
        <v>112</v>
      </c>
      <c r="H131" s="231">
        <v>303590785</v>
      </c>
      <c r="I131" s="54"/>
      <c r="J131" s="55"/>
      <c r="K131" s="250">
        <v>16843.968000000001</v>
      </c>
      <c r="L131" s="249">
        <v>40659</v>
      </c>
      <c r="M131" s="32"/>
      <c r="N131" s="320"/>
      <c r="O131" s="228"/>
      <c r="P131" s="32"/>
      <c r="Q131" s="229">
        <v>40709</v>
      </c>
      <c r="R131" s="229">
        <v>40661</v>
      </c>
      <c r="S131" s="229"/>
    </row>
    <row r="132" spans="1:199" s="35" customFormat="1" ht="15">
      <c r="A132" s="331">
        <v>40634</v>
      </c>
      <c r="B132" s="25"/>
      <c r="C132" s="27" t="s">
        <v>148</v>
      </c>
      <c r="D132" s="27" t="s">
        <v>148</v>
      </c>
      <c r="E132" s="247" t="s">
        <v>310</v>
      </c>
      <c r="F132" s="28">
        <v>1</v>
      </c>
      <c r="G132" s="330" t="s">
        <v>536</v>
      </c>
      <c r="H132" s="224">
        <v>303566689</v>
      </c>
      <c r="I132" s="30"/>
      <c r="J132" s="31">
        <v>210.9</v>
      </c>
      <c r="K132" s="32">
        <f>J132</f>
        <v>210.9</v>
      </c>
      <c r="L132" s="222">
        <v>40640</v>
      </c>
      <c r="M132" s="32" t="s">
        <v>312</v>
      </c>
      <c r="N132" s="293"/>
      <c r="O132" s="225"/>
      <c r="P132" s="66" t="s">
        <v>218</v>
      </c>
      <c r="Q132" s="223"/>
      <c r="R132" s="223">
        <v>40641</v>
      </c>
      <c r="S132" s="223">
        <v>40651</v>
      </c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  <c r="AY132" s="34"/>
      <c r="AZ132" s="34"/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4"/>
      <c r="BV132" s="34"/>
      <c r="BW132" s="34"/>
      <c r="BX132" s="34"/>
      <c r="BY132" s="34"/>
      <c r="BZ132" s="34"/>
      <c r="CA132" s="34"/>
      <c r="CB132" s="34"/>
      <c r="CC132" s="34"/>
      <c r="CD132" s="34"/>
      <c r="CE132" s="34"/>
      <c r="CF132" s="34"/>
      <c r="CG132" s="34"/>
      <c r="CH132" s="34"/>
      <c r="CI132" s="34"/>
      <c r="CJ132" s="34"/>
      <c r="CK132" s="34"/>
      <c r="CL132" s="34"/>
      <c r="CM132" s="34"/>
      <c r="CN132" s="34"/>
      <c r="CO132" s="34"/>
      <c r="CP132" s="34"/>
      <c r="CQ132" s="34"/>
      <c r="CR132" s="34"/>
      <c r="CS132" s="34"/>
      <c r="CT132" s="34"/>
      <c r="CU132" s="34"/>
      <c r="CV132" s="34"/>
      <c r="CW132" s="34"/>
      <c r="CX132" s="34"/>
      <c r="CY132" s="34"/>
      <c r="CZ132" s="34"/>
      <c r="DA132" s="34"/>
      <c r="DB132" s="34"/>
      <c r="DC132" s="34"/>
      <c r="DD132" s="34"/>
      <c r="DE132" s="34"/>
      <c r="DF132" s="34"/>
      <c r="DG132" s="34"/>
      <c r="DH132" s="34"/>
      <c r="DI132" s="34"/>
      <c r="DJ132" s="34"/>
      <c r="DK132" s="34"/>
      <c r="DL132" s="34"/>
      <c r="DM132" s="34"/>
      <c r="DN132" s="34"/>
      <c r="DO132" s="34"/>
      <c r="DP132" s="34"/>
      <c r="DQ132" s="34"/>
      <c r="DR132" s="34"/>
      <c r="DS132" s="34"/>
      <c r="DT132" s="34"/>
      <c r="DU132" s="34"/>
      <c r="DV132" s="34"/>
      <c r="DW132" s="34"/>
      <c r="DX132" s="34"/>
      <c r="DY132" s="34"/>
      <c r="DZ132" s="34"/>
      <c r="EA132" s="34"/>
      <c r="EB132" s="34"/>
      <c r="EC132" s="34"/>
      <c r="ED132" s="34"/>
      <c r="EE132" s="34"/>
      <c r="EF132" s="34"/>
      <c r="EG132" s="34"/>
      <c r="EH132" s="34"/>
      <c r="EI132" s="34"/>
      <c r="EJ132" s="34"/>
      <c r="EK132" s="34"/>
      <c r="EL132" s="34"/>
      <c r="EM132" s="34"/>
      <c r="EN132" s="34"/>
      <c r="EO132" s="34"/>
      <c r="EP132" s="34"/>
      <c r="EQ132" s="34"/>
      <c r="ER132" s="34"/>
      <c r="ES132" s="34"/>
      <c r="ET132" s="34"/>
      <c r="EU132" s="34"/>
      <c r="EV132" s="34"/>
      <c r="EW132" s="34"/>
      <c r="EX132" s="34"/>
      <c r="EY132" s="34"/>
      <c r="EZ132" s="34"/>
      <c r="FA132" s="34"/>
      <c r="FB132" s="34"/>
      <c r="FC132" s="34"/>
      <c r="FD132" s="34"/>
      <c r="FE132" s="34"/>
      <c r="FF132" s="34"/>
      <c r="FG132" s="34"/>
      <c r="FH132" s="34"/>
      <c r="FI132" s="34"/>
      <c r="FJ132" s="34"/>
      <c r="FK132" s="34"/>
      <c r="FL132" s="34"/>
      <c r="FM132" s="34"/>
      <c r="FN132" s="34"/>
      <c r="FO132" s="34"/>
      <c r="FP132" s="34"/>
      <c r="FQ132" s="34"/>
      <c r="FR132" s="34"/>
      <c r="FS132" s="34"/>
      <c r="FT132" s="34"/>
      <c r="FU132" s="34"/>
      <c r="FV132" s="34"/>
      <c r="FW132" s="34"/>
      <c r="FX132" s="34"/>
      <c r="FY132" s="34"/>
      <c r="FZ132" s="34"/>
      <c r="GA132" s="34"/>
      <c r="GB132" s="34"/>
      <c r="GC132" s="34"/>
      <c r="GD132" s="34"/>
      <c r="GE132" s="34"/>
      <c r="GF132" s="34"/>
      <c r="GG132" s="34"/>
      <c r="GH132" s="34"/>
      <c r="GI132" s="34"/>
      <c r="GJ132" s="34"/>
    </row>
    <row r="133" spans="1:199" s="34" customFormat="1" ht="15">
      <c r="A133" s="331">
        <v>40634</v>
      </c>
      <c r="B133" s="25"/>
      <c r="C133" s="27" t="s">
        <v>148</v>
      </c>
      <c r="D133" s="27" t="s">
        <v>148</v>
      </c>
      <c r="E133" s="27" t="s">
        <v>278</v>
      </c>
      <c r="F133" s="28">
        <v>1</v>
      </c>
      <c r="G133" s="330" t="s">
        <v>536</v>
      </c>
      <c r="H133" s="224">
        <v>303580621</v>
      </c>
      <c r="I133" s="54"/>
      <c r="J133" s="55">
        <v>2036.16</v>
      </c>
      <c r="K133" s="55">
        <v>2036.16</v>
      </c>
      <c r="L133" s="222">
        <v>40652</v>
      </c>
      <c r="M133" s="32" t="s">
        <v>312</v>
      </c>
      <c r="N133" s="32"/>
      <c r="O133" s="228"/>
      <c r="P133" s="72"/>
      <c r="Q133" s="229"/>
      <c r="R133" s="229">
        <v>40652</v>
      </c>
      <c r="S133" s="229">
        <v>40653</v>
      </c>
    </row>
    <row r="134" spans="1:199" s="56" customFormat="1">
      <c r="A134" s="331">
        <v>40634</v>
      </c>
      <c r="B134" s="25"/>
      <c r="C134" s="27" t="s">
        <v>148</v>
      </c>
      <c r="D134" s="27" t="s">
        <v>314</v>
      </c>
      <c r="E134" s="27" t="s">
        <v>315</v>
      </c>
      <c r="F134" s="28">
        <v>1</v>
      </c>
      <c r="G134" s="330" t="s">
        <v>536</v>
      </c>
      <c r="H134" s="62">
        <v>303588518</v>
      </c>
      <c r="I134" s="30"/>
      <c r="J134" s="31">
        <v>210.9</v>
      </c>
      <c r="K134" s="31">
        <v>210.9</v>
      </c>
      <c r="L134" s="222">
        <v>40659</v>
      </c>
      <c r="M134" s="32" t="s">
        <v>312</v>
      </c>
      <c r="N134" s="32"/>
      <c r="O134" s="31"/>
      <c r="P134" s="66"/>
      <c r="Q134" s="234"/>
      <c r="R134" s="234">
        <v>40659</v>
      </c>
      <c r="S134" s="234">
        <v>40660</v>
      </c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3"/>
      <c r="BX134" s="33"/>
      <c r="BY134" s="33"/>
      <c r="BZ134" s="33"/>
      <c r="CA134" s="33"/>
      <c r="CB134" s="33"/>
      <c r="CC134" s="33"/>
      <c r="CD134" s="33"/>
      <c r="CE134" s="33"/>
      <c r="CF134" s="33"/>
      <c r="CG134" s="33"/>
      <c r="CH134" s="33"/>
      <c r="CI134" s="33"/>
      <c r="CJ134" s="33"/>
      <c r="CK134" s="33"/>
      <c r="CL134" s="33"/>
      <c r="CM134" s="33"/>
      <c r="CN134" s="33"/>
      <c r="CO134" s="33"/>
      <c r="CP134" s="33"/>
      <c r="CQ134" s="33"/>
      <c r="CR134" s="33"/>
      <c r="CS134" s="33"/>
      <c r="CT134" s="33"/>
      <c r="CU134" s="33"/>
      <c r="CV134" s="33"/>
      <c r="CW134" s="33"/>
      <c r="CX134" s="33"/>
      <c r="CY134" s="33"/>
      <c r="CZ134" s="33"/>
      <c r="DA134" s="33"/>
      <c r="DB134" s="33"/>
      <c r="DC134" s="33"/>
      <c r="DD134" s="33"/>
      <c r="DE134" s="33"/>
      <c r="DF134" s="33"/>
      <c r="DG134" s="33"/>
      <c r="DH134" s="33"/>
      <c r="DI134" s="33"/>
      <c r="DJ134" s="33"/>
      <c r="DK134" s="33"/>
      <c r="DL134" s="33"/>
      <c r="DM134" s="33"/>
      <c r="DN134" s="33"/>
      <c r="DO134" s="33"/>
      <c r="DP134" s="33"/>
      <c r="DQ134" s="33"/>
      <c r="DR134" s="33"/>
      <c r="DS134" s="33"/>
      <c r="DT134" s="33"/>
      <c r="DU134" s="33"/>
      <c r="DV134" s="33"/>
      <c r="DW134" s="33"/>
      <c r="DX134" s="33"/>
      <c r="DY134" s="33"/>
      <c r="DZ134" s="33"/>
      <c r="EA134" s="33"/>
      <c r="EB134" s="33"/>
      <c r="EC134" s="33"/>
      <c r="ED134" s="33"/>
      <c r="EE134" s="33"/>
      <c r="EF134" s="33"/>
      <c r="EG134" s="33"/>
      <c r="EH134" s="33"/>
      <c r="EI134" s="33"/>
      <c r="EJ134" s="33"/>
      <c r="EK134" s="33"/>
      <c r="EL134" s="33"/>
      <c r="EM134" s="33"/>
      <c r="EN134" s="33"/>
      <c r="EO134" s="33"/>
      <c r="EP134" s="33"/>
      <c r="EQ134" s="33"/>
      <c r="ER134" s="33"/>
      <c r="ES134" s="33"/>
      <c r="ET134" s="33"/>
      <c r="EU134" s="33"/>
      <c r="EV134" s="33"/>
      <c r="EW134" s="33"/>
      <c r="EX134" s="33"/>
      <c r="EY134" s="33"/>
      <c r="EZ134" s="33"/>
      <c r="FA134" s="33"/>
      <c r="FB134" s="33"/>
      <c r="FC134" s="33"/>
      <c r="FD134" s="33"/>
      <c r="FE134" s="33"/>
      <c r="FF134" s="33"/>
      <c r="FG134" s="33"/>
      <c r="FH134" s="33"/>
      <c r="FI134" s="33"/>
      <c r="FJ134" s="33"/>
      <c r="FK134" s="33"/>
      <c r="FL134" s="33"/>
      <c r="FM134" s="33"/>
      <c r="FN134" s="33"/>
      <c r="FO134" s="33"/>
      <c r="FP134" s="33"/>
      <c r="FQ134" s="33"/>
      <c r="FR134" s="33"/>
      <c r="FS134" s="33"/>
      <c r="FT134" s="33"/>
      <c r="FU134" s="33"/>
      <c r="FV134" s="33"/>
      <c r="FW134" s="33"/>
      <c r="FX134" s="33"/>
      <c r="FY134" s="33"/>
      <c r="FZ134" s="33"/>
      <c r="GA134" s="33"/>
      <c r="GB134" s="33"/>
      <c r="GC134" s="33"/>
      <c r="GD134" s="33"/>
      <c r="GE134" s="33"/>
      <c r="GF134" s="33"/>
      <c r="GG134" s="33"/>
      <c r="GH134" s="33"/>
      <c r="GI134" s="33"/>
      <c r="GJ134" s="33"/>
    </row>
    <row r="135" spans="1:199" s="182" customFormat="1" ht="13.5" thickBot="1">
      <c r="A135" s="326"/>
      <c r="B135" s="210"/>
      <c r="C135" s="275"/>
      <c r="D135" s="177"/>
      <c r="E135" s="177"/>
      <c r="F135" s="282"/>
      <c r="G135" s="283"/>
      <c r="H135" s="284"/>
      <c r="I135" s="179"/>
      <c r="J135" s="174"/>
      <c r="K135" s="308"/>
      <c r="L135" s="285"/>
      <c r="M135" s="177"/>
      <c r="N135" s="277"/>
      <c r="O135" s="177"/>
      <c r="P135" s="175"/>
      <c r="Q135" s="286"/>
      <c r="R135" s="309"/>
      <c r="S135" s="287"/>
      <c r="T135" s="286"/>
      <c r="U135" s="175"/>
      <c r="V135" s="285"/>
      <c r="W135" s="175"/>
      <c r="X135" s="278"/>
      <c r="Y135" s="278"/>
      <c r="Z135" s="177"/>
      <c r="AA135" s="181"/>
      <c r="AB135" s="181"/>
      <c r="AC135" s="181"/>
      <c r="AD135" s="181"/>
      <c r="AE135" s="181"/>
      <c r="AF135" s="181"/>
      <c r="AG135" s="181"/>
      <c r="AH135" s="181"/>
      <c r="AI135" s="181"/>
      <c r="AJ135" s="181"/>
      <c r="AK135" s="181"/>
      <c r="AL135" s="181"/>
      <c r="AM135" s="181"/>
      <c r="AN135" s="181"/>
      <c r="AO135" s="181"/>
      <c r="AP135" s="181"/>
      <c r="AQ135" s="181"/>
      <c r="AR135" s="181"/>
      <c r="AS135" s="181"/>
      <c r="AT135" s="181"/>
      <c r="AU135" s="181"/>
      <c r="AV135" s="181"/>
      <c r="AW135" s="181"/>
      <c r="AX135" s="181"/>
      <c r="AY135" s="181"/>
      <c r="AZ135" s="181"/>
      <c r="BA135" s="181"/>
      <c r="BB135" s="181"/>
      <c r="BC135" s="181"/>
      <c r="BD135" s="181"/>
      <c r="BE135" s="181"/>
      <c r="BF135" s="181"/>
      <c r="BG135" s="181"/>
      <c r="BH135" s="181"/>
      <c r="BI135" s="181"/>
      <c r="BJ135" s="181"/>
      <c r="BK135" s="181"/>
      <c r="BL135" s="181"/>
      <c r="BM135" s="181"/>
      <c r="BN135" s="181"/>
      <c r="BO135" s="181"/>
      <c r="BP135" s="181"/>
      <c r="BQ135" s="181"/>
      <c r="BR135" s="181"/>
      <c r="BS135" s="181"/>
      <c r="BT135" s="181"/>
      <c r="BU135" s="181"/>
      <c r="BV135" s="181"/>
      <c r="BW135" s="181"/>
      <c r="BX135" s="181"/>
      <c r="BY135" s="181"/>
      <c r="BZ135" s="181"/>
      <c r="CA135" s="181"/>
      <c r="CB135" s="181"/>
      <c r="CC135" s="181"/>
      <c r="CD135" s="181"/>
      <c r="CE135" s="181"/>
      <c r="CF135" s="181"/>
      <c r="CG135" s="181"/>
      <c r="CH135" s="181"/>
      <c r="CI135" s="181"/>
      <c r="CJ135" s="181"/>
      <c r="CK135" s="181"/>
      <c r="CL135" s="181"/>
      <c r="CM135" s="181"/>
      <c r="CN135" s="181"/>
      <c r="CO135" s="181"/>
      <c r="CP135" s="181"/>
      <c r="CQ135" s="181"/>
      <c r="CR135" s="181"/>
      <c r="CS135" s="181"/>
      <c r="CT135" s="181"/>
      <c r="CU135" s="181"/>
      <c r="CV135" s="181"/>
      <c r="CW135" s="181"/>
      <c r="CX135" s="181"/>
      <c r="CY135" s="181"/>
      <c r="CZ135" s="181"/>
      <c r="DA135" s="181"/>
      <c r="DB135" s="181"/>
      <c r="DC135" s="181"/>
      <c r="DD135" s="181"/>
      <c r="DE135" s="181"/>
      <c r="DF135" s="181"/>
      <c r="DG135" s="181"/>
      <c r="DH135" s="181"/>
      <c r="DI135" s="181"/>
      <c r="DJ135" s="181"/>
      <c r="DK135" s="181"/>
      <c r="DL135" s="181"/>
      <c r="DM135" s="181"/>
      <c r="DN135" s="181"/>
      <c r="DO135" s="181"/>
      <c r="DP135" s="181"/>
      <c r="DQ135" s="181"/>
      <c r="DR135" s="181"/>
      <c r="DS135" s="181"/>
      <c r="DT135" s="181"/>
      <c r="DU135" s="181"/>
      <c r="DV135" s="181"/>
      <c r="DW135" s="181"/>
      <c r="DX135" s="181"/>
      <c r="DY135" s="181"/>
      <c r="DZ135" s="181"/>
      <c r="EA135" s="181"/>
      <c r="EB135" s="181"/>
      <c r="EC135" s="181"/>
      <c r="ED135" s="181"/>
      <c r="EE135" s="181"/>
      <c r="EF135" s="181"/>
      <c r="EG135" s="181"/>
      <c r="EH135" s="181"/>
      <c r="EI135" s="181"/>
      <c r="EJ135" s="181"/>
      <c r="EK135" s="181"/>
      <c r="EL135" s="181"/>
      <c r="EM135" s="181"/>
      <c r="EN135" s="181"/>
      <c r="EO135" s="181"/>
      <c r="EP135" s="181"/>
      <c r="EQ135" s="181"/>
      <c r="ER135" s="181"/>
      <c r="ES135" s="181"/>
      <c r="ET135" s="181"/>
      <c r="EU135" s="181"/>
      <c r="EV135" s="181"/>
      <c r="EW135" s="181"/>
      <c r="EX135" s="181"/>
      <c r="EY135" s="181"/>
      <c r="EZ135" s="181"/>
      <c r="FA135" s="181"/>
      <c r="FB135" s="181"/>
      <c r="FC135" s="181"/>
      <c r="FD135" s="181"/>
      <c r="FE135" s="181"/>
      <c r="FF135" s="181"/>
      <c r="FG135" s="181"/>
      <c r="FH135" s="181"/>
      <c r="FI135" s="181"/>
      <c r="FJ135" s="181"/>
      <c r="FK135" s="181"/>
      <c r="FL135" s="181"/>
      <c r="FM135" s="181"/>
      <c r="FN135" s="181"/>
      <c r="FO135" s="181"/>
      <c r="FP135" s="181"/>
      <c r="FQ135" s="181"/>
      <c r="FR135" s="181"/>
      <c r="FS135" s="181"/>
      <c r="FT135" s="181"/>
      <c r="FU135" s="181"/>
      <c r="FV135" s="181"/>
      <c r="FW135" s="181"/>
      <c r="FX135" s="181"/>
      <c r="FY135" s="181"/>
      <c r="FZ135" s="181"/>
      <c r="GA135" s="181"/>
      <c r="GB135" s="181"/>
      <c r="GC135" s="181"/>
      <c r="GD135" s="181"/>
      <c r="GE135" s="181"/>
      <c r="GF135" s="181"/>
      <c r="GG135" s="181"/>
      <c r="GH135" s="181"/>
      <c r="GI135" s="181"/>
      <c r="GJ135" s="181"/>
      <c r="GK135" s="181"/>
      <c r="GL135" s="181"/>
      <c r="GM135" s="181"/>
      <c r="GN135" s="181"/>
      <c r="GO135" s="181"/>
      <c r="GP135" s="181"/>
      <c r="GQ135" s="181"/>
    </row>
    <row r="136" spans="1:199" s="182" customFormat="1" ht="14.25" thickTop="1" thickBot="1">
      <c r="A136" s="326"/>
      <c r="B136" s="210"/>
      <c r="C136" s="310" t="s">
        <v>539</v>
      </c>
      <c r="D136" s="177"/>
      <c r="E136" s="177"/>
      <c r="F136" s="282"/>
      <c r="G136" s="283"/>
      <c r="H136" s="284"/>
      <c r="I136" s="179">
        <f>SUM(I2:I135)</f>
        <v>155241964.99999997</v>
      </c>
      <c r="J136" s="174"/>
      <c r="K136" s="308">
        <f>SUM(K2:K135)</f>
        <v>7840523.6780671794</v>
      </c>
      <c r="L136" s="285"/>
      <c r="M136" s="177"/>
      <c r="N136" s="277"/>
      <c r="O136" s="177"/>
      <c r="P136" s="175"/>
      <c r="Q136" s="286"/>
      <c r="R136" s="309"/>
      <c r="S136" s="287"/>
      <c r="T136" s="286"/>
      <c r="U136" s="175"/>
      <c r="V136" s="285"/>
      <c r="W136" s="175"/>
      <c r="X136" s="278"/>
      <c r="Y136" s="278"/>
      <c r="Z136" s="177"/>
      <c r="AA136" s="181"/>
      <c r="AB136" s="181"/>
      <c r="AC136" s="181"/>
      <c r="AD136" s="181"/>
      <c r="AE136" s="181"/>
      <c r="AF136" s="181"/>
      <c r="AG136" s="181"/>
      <c r="AH136" s="181"/>
      <c r="AI136" s="181"/>
      <c r="AJ136" s="181"/>
      <c r="AK136" s="181"/>
      <c r="AL136" s="181"/>
      <c r="AM136" s="181"/>
      <c r="AN136" s="181"/>
      <c r="AO136" s="181"/>
      <c r="AP136" s="181"/>
      <c r="AQ136" s="181"/>
      <c r="AR136" s="181"/>
      <c r="AS136" s="181"/>
      <c r="AT136" s="181"/>
      <c r="AU136" s="181"/>
      <c r="AV136" s="181"/>
      <c r="AW136" s="181"/>
      <c r="AX136" s="181"/>
      <c r="AY136" s="181"/>
      <c r="AZ136" s="181"/>
      <c r="BA136" s="181"/>
      <c r="BB136" s="181"/>
      <c r="BC136" s="181"/>
      <c r="BD136" s="181"/>
      <c r="BE136" s="181"/>
      <c r="BF136" s="181"/>
      <c r="BG136" s="181"/>
      <c r="BH136" s="181"/>
      <c r="BI136" s="181"/>
      <c r="BJ136" s="181"/>
      <c r="BK136" s="181"/>
      <c r="BL136" s="181"/>
      <c r="BM136" s="181"/>
      <c r="BN136" s="181"/>
      <c r="BO136" s="181"/>
      <c r="BP136" s="181"/>
      <c r="BQ136" s="181"/>
      <c r="BR136" s="181"/>
      <c r="BS136" s="181"/>
      <c r="BT136" s="181"/>
      <c r="BU136" s="181"/>
      <c r="BV136" s="181"/>
      <c r="BW136" s="181"/>
      <c r="BX136" s="181"/>
      <c r="BY136" s="181"/>
      <c r="BZ136" s="181"/>
      <c r="CA136" s="181"/>
      <c r="CB136" s="181"/>
      <c r="CC136" s="181"/>
      <c r="CD136" s="181"/>
      <c r="CE136" s="181"/>
      <c r="CF136" s="181"/>
      <c r="CG136" s="181"/>
      <c r="CH136" s="181"/>
      <c r="CI136" s="181"/>
      <c r="CJ136" s="181"/>
      <c r="CK136" s="181"/>
      <c r="CL136" s="181"/>
      <c r="CM136" s="181"/>
      <c r="CN136" s="181"/>
      <c r="CO136" s="181"/>
      <c r="CP136" s="181"/>
      <c r="CQ136" s="181"/>
      <c r="CR136" s="181"/>
      <c r="CS136" s="181"/>
      <c r="CT136" s="181"/>
      <c r="CU136" s="181"/>
      <c r="CV136" s="181"/>
      <c r="CW136" s="181"/>
      <c r="CX136" s="181"/>
      <c r="CY136" s="181"/>
      <c r="CZ136" s="181"/>
      <c r="DA136" s="181"/>
      <c r="DB136" s="181"/>
      <c r="DC136" s="181"/>
      <c r="DD136" s="181"/>
      <c r="DE136" s="181"/>
      <c r="DF136" s="181"/>
      <c r="DG136" s="181"/>
      <c r="DH136" s="181"/>
      <c r="DI136" s="181"/>
      <c r="DJ136" s="181"/>
      <c r="DK136" s="181"/>
      <c r="DL136" s="181"/>
      <c r="DM136" s="181"/>
      <c r="DN136" s="181"/>
      <c r="DO136" s="181"/>
      <c r="DP136" s="181"/>
      <c r="DQ136" s="181"/>
      <c r="DR136" s="181"/>
      <c r="DS136" s="181"/>
      <c r="DT136" s="181"/>
      <c r="DU136" s="181"/>
      <c r="DV136" s="181"/>
      <c r="DW136" s="181"/>
      <c r="DX136" s="181"/>
      <c r="DY136" s="181"/>
      <c r="DZ136" s="181"/>
      <c r="EA136" s="181"/>
      <c r="EB136" s="181"/>
      <c r="EC136" s="181"/>
      <c r="ED136" s="181"/>
      <c r="EE136" s="181"/>
      <c r="EF136" s="181"/>
      <c r="EG136" s="181"/>
      <c r="EH136" s="181"/>
      <c r="EI136" s="181"/>
      <c r="EJ136" s="181"/>
      <c r="EK136" s="181"/>
      <c r="EL136" s="181"/>
      <c r="EM136" s="181"/>
      <c r="EN136" s="181"/>
      <c r="EO136" s="181"/>
      <c r="EP136" s="181"/>
      <c r="EQ136" s="181"/>
      <c r="ER136" s="181"/>
      <c r="ES136" s="181"/>
      <c r="ET136" s="181"/>
      <c r="EU136" s="181"/>
      <c r="EV136" s="181"/>
      <c r="EW136" s="181"/>
      <c r="EX136" s="181"/>
      <c r="EY136" s="181"/>
      <c r="EZ136" s="181"/>
      <c r="FA136" s="181"/>
      <c r="FB136" s="181"/>
      <c r="FC136" s="181"/>
      <c r="FD136" s="181"/>
      <c r="FE136" s="181"/>
      <c r="FF136" s="181"/>
      <c r="FG136" s="181"/>
      <c r="FH136" s="181"/>
      <c r="FI136" s="181"/>
      <c r="FJ136" s="181"/>
      <c r="FK136" s="181"/>
      <c r="FL136" s="181"/>
      <c r="FM136" s="181"/>
      <c r="FN136" s="181"/>
      <c r="FO136" s="181"/>
      <c r="FP136" s="181"/>
      <c r="FQ136" s="181"/>
      <c r="FR136" s="181"/>
      <c r="FS136" s="181"/>
      <c r="FT136" s="181"/>
      <c r="FU136" s="181"/>
      <c r="FV136" s="181"/>
      <c r="FW136" s="181"/>
      <c r="FX136" s="181"/>
      <c r="FY136" s="181"/>
      <c r="FZ136" s="181"/>
      <c r="GA136" s="181"/>
      <c r="GB136" s="181"/>
      <c r="GC136" s="181"/>
      <c r="GD136" s="181"/>
      <c r="GE136" s="181"/>
      <c r="GF136" s="181"/>
      <c r="GG136" s="181"/>
      <c r="GH136" s="181"/>
      <c r="GI136" s="181"/>
      <c r="GJ136" s="181"/>
      <c r="GK136" s="181"/>
      <c r="GL136" s="181"/>
      <c r="GM136" s="181"/>
      <c r="GN136" s="181"/>
      <c r="GO136" s="181"/>
      <c r="GP136" s="181"/>
      <c r="GQ136" s="181"/>
    </row>
    <row r="137" spans="1:199" s="182" customFormat="1" ht="14.25" thickTop="1" thickBot="1">
      <c r="A137" s="326"/>
      <c r="B137" s="172"/>
      <c r="C137" s="173"/>
      <c r="D137" s="174"/>
      <c r="E137" s="175"/>
      <c r="F137" s="176"/>
      <c r="G137" s="177"/>
      <c r="H137" s="178"/>
      <c r="I137" s="179"/>
      <c r="J137" s="174"/>
      <c r="K137" s="179"/>
      <c r="L137" s="174"/>
      <c r="M137" s="174"/>
      <c r="N137" s="174"/>
      <c r="O137" s="174"/>
      <c r="P137" s="175"/>
      <c r="Q137" s="177"/>
      <c r="R137" s="177"/>
      <c r="S137" s="177"/>
      <c r="T137" s="177"/>
      <c r="U137" s="177"/>
      <c r="V137" s="276"/>
      <c r="W137" s="177"/>
      <c r="X137" s="276"/>
      <c r="Y137" s="177"/>
      <c r="Z137" s="177"/>
      <c r="AA137" s="181"/>
      <c r="AB137" s="181"/>
      <c r="AC137" s="181"/>
      <c r="AD137" s="181"/>
      <c r="AE137" s="181"/>
      <c r="AF137" s="181"/>
      <c r="AG137" s="181"/>
      <c r="AH137" s="181"/>
      <c r="AI137" s="181"/>
      <c r="AJ137" s="181"/>
      <c r="AK137" s="181"/>
      <c r="AL137" s="181"/>
      <c r="AM137" s="181"/>
      <c r="AN137" s="181"/>
      <c r="AO137" s="181"/>
      <c r="AP137" s="181"/>
      <c r="AQ137" s="181"/>
      <c r="AR137" s="181"/>
      <c r="AS137" s="181"/>
      <c r="AT137" s="181"/>
      <c r="AU137" s="181"/>
      <c r="AV137" s="181"/>
      <c r="AW137" s="181"/>
      <c r="AX137" s="181"/>
      <c r="AY137" s="181"/>
      <c r="AZ137" s="181"/>
      <c r="BA137" s="181"/>
      <c r="BB137" s="181"/>
      <c r="BC137" s="181"/>
      <c r="BD137" s="181"/>
      <c r="BE137" s="181"/>
      <c r="BF137" s="181"/>
      <c r="BG137" s="181"/>
      <c r="BH137" s="181"/>
      <c r="BI137" s="181"/>
      <c r="BJ137" s="181"/>
      <c r="BK137" s="181"/>
      <c r="BL137" s="181"/>
      <c r="BM137" s="181"/>
      <c r="BN137" s="181"/>
      <c r="BO137" s="181"/>
      <c r="BP137" s="181"/>
      <c r="BQ137" s="181"/>
      <c r="BR137" s="181"/>
      <c r="BS137" s="181"/>
      <c r="BT137" s="181"/>
      <c r="BU137" s="181"/>
      <c r="BV137" s="181"/>
      <c r="BW137" s="181"/>
      <c r="BX137" s="181"/>
      <c r="BY137" s="181"/>
      <c r="BZ137" s="181"/>
      <c r="CA137" s="181"/>
      <c r="CB137" s="181"/>
      <c r="CC137" s="181"/>
      <c r="CD137" s="181"/>
      <c r="CE137" s="181"/>
      <c r="CF137" s="181"/>
      <c r="CG137" s="181"/>
      <c r="CH137" s="181"/>
      <c r="CI137" s="181"/>
      <c r="CJ137" s="181"/>
      <c r="CK137" s="181"/>
      <c r="CL137" s="181"/>
      <c r="CM137" s="181"/>
      <c r="CN137" s="181"/>
      <c r="CO137" s="181"/>
      <c r="CP137" s="181"/>
      <c r="CQ137" s="181"/>
      <c r="CR137" s="181"/>
      <c r="CS137" s="181"/>
      <c r="CT137" s="181"/>
      <c r="CU137" s="181"/>
      <c r="CV137" s="181"/>
      <c r="CW137" s="181"/>
      <c r="CX137" s="181"/>
      <c r="CY137" s="181"/>
      <c r="CZ137" s="181"/>
      <c r="DA137" s="181"/>
      <c r="DB137" s="181"/>
      <c r="DC137" s="181"/>
      <c r="DD137" s="181"/>
      <c r="DE137" s="181"/>
      <c r="DF137" s="181"/>
      <c r="DG137" s="181"/>
      <c r="DH137" s="181"/>
      <c r="DI137" s="181"/>
      <c r="DJ137" s="181"/>
      <c r="DK137" s="181"/>
      <c r="DL137" s="181"/>
      <c r="DM137" s="181"/>
      <c r="DN137" s="181"/>
      <c r="DO137" s="181"/>
      <c r="DP137" s="181"/>
      <c r="DQ137" s="181"/>
      <c r="DR137" s="181"/>
      <c r="DS137" s="181"/>
      <c r="DT137" s="181"/>
      <c r="DU137" s="181"/>
      <c r="DV137" s="181"/>
      <c r="DW137" s="181"/>
      <c r="DX137" s="181"/>
      <c r="DY137" s="181"/>
      <c r="DZ137" s="181"/>
      <c r="EA137" s="181"/>
      <c r="EB137" s="181"/>
      <c r="EC137" s="181"/>
      <c r="ED137" s="181"/>
      <c r="EE137" s="181"/>
      <c r="EF137" s="181"/>
      <c r="EG137" s="181"/>
      <c r="EH137" s="181"/>
      <c r="EI137" s="181"/>
      <c r="EJ137" s="181"/>
      <c r="EK137" s="181"/>
      <c r="EL137" s="181"/>
      <c r="EM137" s="181"/>
      <c r="EN137" s="181"/>
      <c r="EO137" s="181"/>
      <c r="EP137" s="181"/>
      <c r="EQ137" s="181"/>
      <c r="ER137" s="181"/>
      <c r="ES137" s="181"/>
      <c r="ET137" s="181"/>
      <c r="EU137" s="181"/>
      <c r="EV137" s="181"/>
      <c r="EW137" s="181"/>
      <c r="EX137" s="181"/>
      <c r="EY137" s="181"/>
      <c r="EZ137" s="181"/>
      <c r="FA137" s="181"/>
      <c r="FB137" s="181"/>
      <c r="FC137" s="181"/>
      <c r="FD137" s="181"/>
      <c r="FE137" s="181"/>
      <c r="FF137" s="181"/>
      <c r="FG137" s="181"/>
      <c r="FH137" s="181"/>
      <c r="FI137" s="181"/>
      <c r="FJ137" s="181"/>
      <c r="FK137" s="181"/>
      <c r="FL137" s="181"/>
      <c r="FM137" s="181"/>
      <c r="FN137" s="181"/>
      <c r="FO137" s="181"/>
      <c r="FP137" s="181"/>
      <c r="FQ137" s="181"/>
      <c r="FR137" s="181"/>
      <c r="FS137" s="181"/>
      <c r="FT137" s="181"/>
      <c r="FU137" s="181"/>
      <c r="FV137" s="181"/>
      <c r="FW137" s="181"/>
      <c r="FX137" s="181"/>
      <c r="FY137" s="181"/>
      <c r="FZ137" s="181"/>
      <c r="GA137" s="181"/>
      <c r="GB137" s="181"/>
      <c r="GC137" s="181"/>
      <c r="GD137" s="181"/>
      <c r="GE137" s="181"/>
      <c r="GF137" s="181"/>
      <c r="GG137" s="181"/>
      <c r="GH137" s="181"/>
      <c r="GI137" s="181"/>
      <c r="GJ137" s="181"/>
      <c r="GK137" s="181"/>
      <c r="GL137" s="181"/>
      <c r="GM137" s="181"/>
      <c r="GN137" s="181"/>
      <c r="GO137" s="181"/>
      <c r="GP137" s="181"/>
      <c r="GQ137" s="181"/>
    </row>
    <row r="138" spans="1:199" ht="13.5" thickTop="1">
      <c r="C138" s="89"/>
      <c r="D138" s="89"/>
    </row>
    <row r="139" spans="1:199">
      <c r="D139" s="89"/>
    </row>
    <row r="140" spans="1:199">
      <c r="D140" s="89"/>
    </row>
    <row r="142" spans="1:199" hidden="1">
      <c r="B142" s="90">
        <v>4</v>
      </c>
      <c r="C142" s="91" t="s">
        <v>57</v>
      </c>
      <c r="D142" s="91" t="s">
        <v>57</v>
      </c>
      <c r="E142" s="91" t="s">
        <v>58</v>
      </c>
      <c r="F142" s="91"/>
      <c r="G142" s="82"/>
      <c r="H142" s="91">
        <v>301781013</v>
      </c>
      <c r="I142" s="92">
        <v>1450000</v>
      </c>
      <c r="J142" s="91">
        <v>509355</v>
      </c>
      <c r="K142" s="91">
        <v>1347</v>
      </c>
      <c r="L142" s="288">
        <v>38693</v>
      </c>
      <c r="M142" s="91" t="s">
        <v>365</v>
      </c>
      <c r="N142" s="91"/>
      <c r="O142" s="91">
        <v>94572</v>
      </c>
      <c r="P142" s="91" t="s">
        <v>218</v>
      </c>
      <c r="Q142" s="91">
        <v>10000</v>
      </c>
      <c r="R142" s="91">
        <v>10000</v>
      </c>
      <c r="S142" s="91"/>
      <c r="T142" s="91"/>
      <c r="U142" s="91">
        <v>22400</v>
      </c>
      <c r="V142" s="288">
        <v>38831</v>
      </c>
      <c r="W142" s="91" t="s">
        <v>27</v>
      </c>
      <c r="X142" s="288">
        <v>38785</v>
      </c>
    </row>
    <row r="143" spans="1:199" hidden="1">
      <c r="B143" s="93">
        <v>5</v>
      </c>
      <c r="C143" s="91" t="s">
        <v>57</v>
      </c>
      <c r="D143" s="91" t="s">
        <v>57</v>
      </c>
      <c r="E143" s="91" t="s">
        <v>58</v>
      </c>
      <c r="F143" s="91"/>
      <c r="G143" s="82"/>
      <c r="H143" s="91">
        <v>301781010</v>
      </c>
      <c r="I143" s="92">
        <v>1450000</v>
      </c>
      <c r="J143" s="91">
        <v>508530</v>
      </c>
      <c r="K143" s="91">
        <v>1348</v>
      </c>
      <c r="L143" s="288">
        <v>38693</v>
      </c>
      <c r="M143" s="91" t="s">
        <v>366</v>
      </c>
      <c r="N143" s="91"/>
      <c r="O143" s="91">
        <v>94572</v>
      </c>
      <c r="P143" s="91" t="s">
        <v>218</v>
      </c>
      <c r="Q143" s="91">
        <v>10000</v>
      </c>
      <c r="R143" s="91">
        <v>10000</v>
      </c>
      <c r="S143" s="91"/>
      <c r="T143" s="91"/>
      <c r="U143" s="91">
        <v>22400</v>
      </c>
      <c r="V143" s="288">
        <v>38831</v>
      </c>
      <c r="W143" s="91" t="s">
        <v>27</v>
      </c>
      <c r="X143" s="288">
        <v>38785</v>
      </c>
    </row>
    <row r="144" spans="1:199" hidden="1">
      <c r="B144" s="94">
        <v>6</v>
      </c>
      <c r="C144" s="91" t="s">
        <v>57</v>
      </c>
      <c r="D144" s="91" t="s">
        <v>57</v>
      </c>
      <c r="E144" s="91" t="s">
        <v>58</v>
      </c>
      <c r="F144" s="91"/>
      <c r="G144" s="82"/>
      <c r="H144" s="91">
        <v>301781979</v>
      </c>
      <c r="I144" s="92">
        <v>1450000</v>
      </c>
      <c r="J144" s="91">
        <v>509414</v>
      </c>
      <c r="K144" s="91">
        <v>1419</v>
      </c>
      <c r="L144" s="288">
        <v>38709</v>
      </c>
      <c r="M144" s="91" t="s">
        <v>367</v>
      </c>
      <c r="N144" s="91"/>
      <c r="O144" s="91">
        <v>94572</v>
      </c>
      <c r="P144" s="91" t="s">
        <v>218</v>
      </c>
      <c r="Q144" s="91">
        <v>10000</v>
      </c>
      <c r="R144" s="91">
        <v>10000</v>
      </c>
      <c r="S144" s="91"/>
      <c r="T144" s="91"/>
      <c r="U144" s="91">
        <v>22400</v>
      </c>
      <c r="V144" s="288">
        <v>38831</v>
      </c>
      <c r="W144" s="91" t="s">
        <v>27</v>
      </c>
      <c r="X144" s="288">
        <v>38786</v>
      </c>
    </row>
    <row r="145" spans="2:24" ht="12.75" hidden="1" customHeight="1">
      <c r="B145" s="90">
        <v>7</v>
      </c>
      <c r="C145" s="95" t="s">
        <v>57</v>
      </c>
      <c r="D145" s="95" t="s">
        <v>57</v>
      </c>
      <c r="E145" s="95" t="s">
        <v>58</v>
      </c>
      <c r="F145" s="95"/>
      <c r="G145" s="332" t="s">
        <v>59</v>
      </c>
      <c r="H145" s="95">
        <v>301781982</v>
      </c>
      <c r="I145" s="96">
        <v>1450000</v>
      </c>
      <c r="J145" s="95">
        <v>509408</v>
      </c>
      <c r="K145" s="95">
        <v>172</v>
      </c>
      <c r="L145" s="289">
        <v>38763</v>
      </c>
      <c r="M145" s="95" t="s">
        <v>367</v>
      </c>
      <c r="N145" s="95"/>
      <c r="O145" s="95">
        <v>94572</v>
      </c>
      <c r="P145" s="95" t="s">
        <v>218</v>
      </c>
      <c r="Q145" s="95">
        <v>10000</v>
      </c>
      <c r="R145" s="95">
        <v>10000</v>
      </c>
      <c r="S145" s="95"/>
      <c r="T145" s="95"/>
      <c r="U145" s="95">
        <v>22400</v>
      </c>
      <c r="V145" s="289">
        <v>38831</v>
      </c>
      <c r="W145" s="95" t="s">
        <v>27</v>
      </c>
      <c r="X145" s="289">
        <v>38786</v>
      </c>
    </row>
    <row r="146" spans="2:24" ht="12.75" hidden="1" customHeight="1">
      <c r="B146" s="93">
        <v>8</v>
      </c>
      <c r="C146" s="95" t="s">
        <v>57</v>
      </c>
      <c r="D146" s="95" t="s">
        <v>57</v>
      </c>
      <c r="E146" s="95" t="s">
        <v>58</v>
      </c>
      <c r="F146" s="95"/>
      <c r="G146" s="332"/>
      <c r="H146" s="95">
        <v>301781980</v>
      </c>
      <c r="I146" s="96">
        <v>1450000</v>
      </c>
      <c r="J146" s="95">
        <v>509400</v>
      </c>
      <c r="K146" s="95">
        <v>1370</v>
      </c>
      <c r="L146" s="289">
        <v>38699</v>
      </c>
      <c r="M146" s="95" t="s">
        <v>367</v>
      </c>
      <c r="N146" s="95"/>
      <c r="O146" s="95">
        <v>94572</v>
      </c>
      <c r="P146" s="95" t="s">
        <v>218</v>
      </c>
      <c r="Q146" s="95">
        <v>10000</v>
      </c>
      <c r="R146" s="95">
        <v>10000</v>
      </c>
      <c r="S146" s="95"/>
      <c r="T146" s="95"/>
      <c r="U146" s="95">
        <v>22400</v>
      </c>
      <c r="V146" s="289">
        <v>38831</v>
      </c>
      <c r="W146" s="95" t="s">
        <v>27</v>
      </c>
      <c r="X146" s="289">
        <v>38786</v>
      </c>
    </row>
    <row r="147" spans="2:24" hidden="1">
      <c r="B147" s="94">
        <v>9</v>
      </c>
      <c r="C147" s="91" t="s">
        <v>60</v>
      </c>
      <c r="D147" s="91" t="s">
        <v>60</v>
      </c>
      <c r="E147" s="91" t="s">
        <v>61</v>
      </c>
      <c r="F147" s="91"/>
      <c r="G147" s="82"/>
      <c r="H147" s="91">
        <v>301786081</v>
      </c>
      <c r="I147" s="92">
        <v>58722</v>
      </c>
      <c r="J147" s="91">
        <v>500725</v>
      </c>
      <c r="K147" s="91" t="s">
        <v>62</v>
      </c>
      <c r="L147" s="288">
        <v>38792</v>
      </c>
      <c r="M147" s="91" t="s">
        <v>368</v>
      </c>
      <c r="N147" s="91"/>
      <c r="O147" s="91" t="s">
        <v>368</v>
      </c>
      <c r="P147" s="91" t="s">
        <v>218</v>
      </c>
      <c r="Q147" s="91" t="s">
        <v>368</v>
      </c>
      <c r="R147" s="91">
        <v>20000</v>
      </c>
      <c r="S147" s="91"/>
      <c r="T147" s="91"/>
      <c r="U147" s="91" t="s">
        <v>368</v>
      </c>
      <c r="V147" s="288">
        <v>38810</v>
      </c>
      <c r="W147" s="91" t="s">
        <v>27</v>
      </c>
      <c r="X147" s="288">
        <v>38792</v>
      </c>
    </row>
    <row r="148" spans="2:24" hidden="1">
      <c r="B148" s="90">
        <v>10</v>
      </c>
      <c r="C148" s="80" t="s">
        <v>63</v>
      </c>
      <c r="D148" s="80" t="s">
        <v>63</v>
      </c>
      <c r="E148" s="81" t="s">
        <v>64</v>
      </c>
      <c r="F148" s="81"/>
      <c r="G148" s="82"/>
      <c r="H148" s="80">
        <v>301794226</v>
      </c>
      <c r="I148" s="97">
        <v>67812.490000000005</v>
      </c>
      <c r="J148" s="80">
        <v>514955</v>
      </c>
      <c r="K148" s="98" t="s">
        <v>65</v>
      </c>
      <c r="L148" s="80"/>
      <c r="M148" s="80" t="s">
        <v>368</v>
      </c>
      <c r="N148" s="80"/>
      <c r="O148" s="80" t="s">
        <v>368</v>
      </c>
      <c r="P148" s="81" t="s">
        <v>218</v>
      </c>
      <c r="Q148" s="82"/>
      <c r="R148" s="82">
        <v>4785.0200000000004</v>
      </c>
      <c r="S148" s="82"/>
      <c r="T148" s="82"/>
      <c r="U148" s="82"/>
      <c r="V148" s="290">
        <v>38827</v>
      </c>
      <c r="W148" s="82" t="s">
        <v>27</v>
      </c>
      <c r="X148" s="290">
        <v>38804</v>
      </c>
    </row>
    <row r="149" spans="2:24" hidden="1">
      <c r="B149" s="93">
        <v>11</v>
      </c>
      <c r="C149" s="70" t="s">
        <v>66</v>
      </c>
      <c r="D149" s="70" t="s">
        <v>66</v>
      </c>
      <c r="E149" s="91" t="s">
        <v>61</v>
      </c>
      <c r="F149" s="91"/>
      <c r="G149" s="82"/>
      <c r="H149">
        <v>301791097</v>
      </c>
      <c r="I149" s="99">
        <v>431303.3</v>
      </c>
      <c r="J149" s="70">
        <v>498904</v>
      </c>
      <c r="K149" s="70" t="s">
        <v>67</v>
      </c>
      <c r="L149" s="226">
        <v>38798</v>
      </c>
      <c r="M149" s="70"/>
      <c r="N149" s="70" t="s">
        <v>369</v>
      </c>
      <c r="O149" s="70" t="s">
        <v>368</v>
      </c>
      <c r="P149" s="70" t="s">
        <v>218</v>
      </c>
      <c r="Q149" s="70"/>
      <c r="R149" s="70"/>
      <c r="S149" s="70"/>
      <c r="T149" s="70"/>
      <c r="U149" s="70"/>
      <c r="V149" s="226">
        <v>38824</v>
      </c>
      <c r="W149" s="70" t="s">
        <v>27</v>
      </c>
      <c r="X149" s="290">
        <v>38799</v>
      </c>
    </row>
    <row r="150" spans="2:24" hidden="1">
      <c r="B150" s="94">
        <v>12</v>
      </c>
      <c r="C150" s="70" t="s">
        <v>68</v>
      </c>
      <c r="D150" s="70" t="s">
        <v>68</v>
      </c>
      <c r="E150" s="70" t="s">
        <v>58</v>
      </c>
      <c r="F150" s="70"/>
      <c r="G150" s="82"/>
      <c r="H150" s="70">
        <v>301793204</v>
      </c>
      <c r="I150" s="70">
        <v>1765000</v>
      </c>
      <c r="J150" s="70">
        <v>514574</v>
      </c>
      <c r="K150" s="70">
        <v>325</v>
      </c>
      <c r="L150" s="226">
        <v>38800</v>
      </c>
      <c r="M150" s="70" t="s">
        <v>370</v>
      </c>
      <c r="N150" s="70"/>
      <c r="O150" s="70">
        <v>72000</v>
      </c>
      <c r="P150" s="70" t="s">
        <v>218</v>
      </c>
      <c r="Q150" s="70">
        <v>10000</v>
      </c>
      <c r="R150" s="70">
        <v>10000</v>
      </c>
      <c r="S150" s="70"/>
      <c r="T150" s="70"/>
      <c r="U150" s="70">
        <v>7898.3</v>
      </c>
      <c r="V150" s="226">
        <v>38847</v>
      </c>
      <c r="W150" s="70" t="s">
        <v>371</v>
      </c>
      <c r="X150" s="291">
        <v>38800</v>
      </c>
    </row>
    <row r="151" spans="2:24" hidden="1">
      <c r="B151" s="93">
        <v>14</v>
      </c>
      <c r="C151" s="70" t="s">
        <v>69</v>
      </c>
      <c r="D151" s="70" t="s">
        <v>69</v>
      </c>
      <c r="E151" s="70" t="s">
        <v>70</v>
      </c>
      <c r="F151" s="70"/>
      <c r="G151" s="82"/>
      <c r="H151" s="70">
        <v>301793347</v>
      </c>
      <c r="I151" s="70">
        <v>1370000</v>
      </c>
      <c r="J151" s="70">
        <v>514598</v>
      </c>
      <c r="K151" s="70">
        <v>23714</v>
      </c>
      <c r="L151" s="226">
        <v>38806</v>
      </c>
      <c r="M151" s="70"/>
      <c r="N151" s="70" t="s">
        <v>372</v>
      </c>
      <c r="O151" s="70">
        <v>110760</v>
      </c>
      <c r="P151" s="70" t="s">
        <v>218</v>
      </c>
      <c r="Q151" s="70"/>
      <c r="R151" s="70">
        <v>6321.5</v>
      </c>
      <c r="S151" s="70"/>
      <c r="T151" s="70"/>
      <c r="U151" s="70"/>
      <c r="V151" s="226">
        <v>38847</v>
      </c>
      <c r="W151" s="70" t="s">
        <v>371</v>
      </c>
      <c r="X151" s="290">
        <v>38786</v>
      </c>
    </row>
  </sheetData>
  <mergeCells count="1">
    <mergeCell ref="G145:G146"/>
  </mergeCells>
  <printOptions horizontalCentered="1"/>
  <pageMargins left="0.31496062992125984" right="0.19685039370078741" top="0.82677165354330717" bottom="0.39370078740157483" header="0.27559055118110237" footer="0.27559055118110237"/>
  <pageSetup paperSize="9" scale="83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Nov byAM</vt:lpstr>
      <vt:lpstr>DecbyAM</vt:lpstr>
      <vt:lpstr>JanbyAM</vt:lpstr>
      <vt:lpstr>FebbyAM</vt:lpstr>
      <vt:lpstr>MarbyAM</vt:lpstr>
      <vt:lpstr>AprbyAM</vt:lpstr>
      <vt:lpstr>1HFY11</vt:lpstr>
      <vt:lpstr>'1HFY11'!Print_Area</vt:lpstr>
      <vt:lpstr>AprbyAM!Print_Area</vt:lpstr>
      <vt:lpstr>DecbyAM!Print_Area</vt:lpstr>
      <vt:lpstr>FebbyAM!Print_Area</vt:lpstr>
      <vt:lpstr>JanbyAM!Print_Area</vt:lpstr>
      <vt:lpstr>MarbyAM!Print_Area</vt:lpstr>
      <vt:lpstr>'Nov byAM'!Print_Area</vt:lpstr>
    </vt:vector>
  </TitlesOfParts>
  <Company>Agilent Technologies,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sethabut</dc:creator>
  <cp:lastModifiedBy>sethabut</cp:lastModifiedBy>
  <dcterms:created xsi:type="dcterms:W3CDTF">2011-05-03T08:43:50Z</dcterms:created>
  <dcterms:modified xsi:type="dcterms:W3CDTF">2011-05-03T10:59:10Z</dcterms:modified>
</cp:coreProperties>
</file>