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pivotTables/pivotTable5.xml" ContentType="application/vnd.openxmlformats-officedocument.spreadsheetml.pivotTable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pivotTables/pivotTable3.xml" ContentType="application/vnd.openxmlformats-officedocument.spreadsheetml.pivotTable+xml"/>
  <Override PartName="/xl/charts/chart5.xml" ContentType="application/vnd.openxmlformats-officedocument.drawingml.chart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PivotChartFilter="1" defaultThemeVersion="124226"/>
  <bookViews>
    <workbookView xWindow="0" yWindow="0" windowWidth="20730" windowHeight="11760" activeTab="1"/>
  </bookViews>
  <sheets>
    <sheet name="Data" sheetId="8" r:id="rId1"/>
    <sheet name="chart 2561_2" sheetId="33" r:id="rId2"/>
    <sheet name="years_2" sheetId="18" state="hidden" r:id="rId3"/>
    <sheet name="years_2 (2)" sheetId="28" state="hidden" r:id="rId4"/>
    <sheet name="years_3" sheetId="26" state="hidden" r:id="rId5"/>
    <sheet name="years_3 (2)" sheetId="27" state="hidden" r:id="rId6"/>
  </sheets>
  <externalReferences>
    <externalReference r:id="rId7"/>
    <externalReference r:id="rId8"/>
  </externalReferences>
  <definedNames>
    <definedName name="_xlnm._FilterDatabase" localSheetId="0" hidden="1">Data!$A$3:$L$38</definedName>
    <definedName name="DateSavingsBegin" localSheetId="1">'chart 2561_2'!#REF!</definedName>
    <definedName name="DateSavingsBegin">#REF!</definedName>
    <definedName name="TotalMonthlyExpenses">SUM([1]!Expense[Amount])</definedName>
    <definedName name="TotalMonthlyIncome">SUM([1]!Income[Amount])</definedName>
    <definedName name="สังกัด">[2]รายละเอียด!$B$18:$B$21</definedName>
  </definedNames>
  <calcPr calcId="124519"/>
  <pivotCaches>
    <pivotCache cacheId="1" r:id="rId9"/>
  </pivotCaches>
</workbook>
</file>

<file path=xl/calcChain.xml><?xml version="1.0" encoding="utf-8"?>
<calcChain xmlns="http://schemas.openxmlformats.org/spreadsheetml/2006/main">
  <c r="J30" i="8"/>
  <c r="J38" l="1"/>
  <c r="J37"/>
  <c r="J36"/>
  <c r="J35"/>
  <c r="J34"/>
  <c r="J33"/>
  <c r="J32"/>
  <c r="J31"/>
  <c r="J29"/>
  <c r="J28"/>
  <c r="J27"/>
  <c r="J26"/>
  <c r="D9" i="33"/>
  <c r="D16" s="1"/>
  <c r="C9"/>
  <c r="J25" i="8"/>
  <c r="C16" i="33" l="1"/>
  <c r="E9"/>
  <c r="J19" i="8"/>
  <c r="J23"/>
  <c r="J22"/>
  <c r="J16"/>
  <c r="J18"/>
  <c r="J17"/>
  <c r="J21"/>
  <c r="J20"/>
  <c r="J24"/>
  <c r="C7" i="33"/>
  <c r="C14" s="1"/>
  <c r="C10"/>
  <c r="D10" l="1"/>
  <c r="D17" s="1"/>
  <c r="C17"/>
  <c r="E10"/>
  <c r="D7"/>
  <c r="D14" s="1"/>
  <c r="D8"/>
  <c r="D15" s="1"/>
  <c r="K39" i="8"/>
  <c r="J6"/>
  <c r="J10"/>
  <c r="J14"/>
  <c r="J8"/>
  <c r="J12"/>
  <c r="J15"/>
  <c r="J5"/>
  <c r="J9"/>
  <c r="J13"/>
  <c r="J7"/>
  <c r="J11"/>
  <c r="J39"/>
  <c r="J4"/>
  <c r="L39"/>
  <c r="E7" i="33" l="1"/>
  <c r="G39" i="8"/>
  <c r="I39"/>
  <c r="H39"/>
  <c r="D12" i="33" l="1"/>
  <c r="C8"/>
  <c r="C15" l="1"/>
  <c r="E8"/>
  <c r="B4"/>
  <c r="C43"/>
  <c r="F39" i="8"/>
  <c r="C12" i="33" l="1"/>
  <c r="C42" s="1"/>
  <c r="C44" s="1"/>
  <c r="E29" l="1"/>
  <c r="E23"/>
  <c r="E12"/>
  <c r="B27"/>
</calcChain>
</file>

<file path=xl/sharedStrings.xml><?xml version="1.0" encoding="utf-8"?>
<sst xmlns="http://schemas.openxmlformats.org/spreadsheetml/2006/main" count="339" uniqueCount="163">
  <si>
    <t>ผู้รับผิดชอบ</t>
  </si>
  <si>
    <t>ผลประหยัด (GWh)</t>
  </si>
  <si>
    <t>เป้าหมายผลประหยัด (GWh)</t>
  </si>
  <si>
    <t>1.1.1</t>
  </si>
  <si>
    <t>โครงการบริหารจัดการเพื่อการประหยัดพลังงานในมหาวิทยาลัยรามคำแหง</t>
  </si>
  <si>
    <t>กฟภ.</t>
  </si>
  <si>
    <t>1.1.2</t>
  </si>
  <si>
    <t>โครงการบริหารจัดการเพื่อการประหยัดพลังงานในมหาวิทยาลัยวลัยลักษณ์</t>
  </si>
  <si>
    <t>1.1.3</t>
  </si>
  <si>
    <t>โครงการบริหารจัดการเพื่อการประหยัดพลังงานในองค์การค้าของ สกสค.</t>
  </si>
  <si>
    <t>1.1.4</t>
  </si>
  <si>
    <t>โครงการที่ปรึกษาด้านการจัดการพลังงาน ไปรษณีย์สาขาสุวรรณภูมิ</t>
  </si>
  <si>
    <t>1.1.5</t>
  </si>
  <si>
    <t>โครงการที่ปรึกษาด้านการจัดการพลังงานกรมการกงศุล</t>
  </si>
  <si>
    <t>กฟน.</t>
  </si>
  <si>
    <t>1.1.6</t>
  </si>
  <si>
    <t>โครงการส่งเสริมประสิทธิพลังงานในสถานศึกษา ร่วมกับ สพฐ. (กสท-ย.)</t>
  </si>
  <si>
    <t>กฟผ.</t>
  </si>
  <si>
    <t>1.1.7</t>
  </si>
  <si>
    <t>1.1.8</t>
  </si>
  <si>
    <t>1.1.9</t>
  </si>
  <si>
    <t>1.2.1</t>
  </si>
  <si>
    <t>โครงการภายใต้ความร่วมมือกับสถาบันเพื่อพัฒนาที่เป็นมิตรกับสิ่งแวดล้อม (Global Green Growth Institute : GGGI)</t>
  </si>
  <si>
    <t>1.2.2</t>
  </si>
  <si>
    <t>1.2.3</t>
  </si>
  <si>
    <t>1.2.4</t>
  </si>
  <si>
    <t>1.2.5</t>
  </si>
  <si>
    <t>1.2.6</t>
  </si>
  <si>
    <t>1.2.7</t>
  </si>
  <si>
    <t>1.2.8</t>
  </si>
  <si>
    <t>1.3.1</t>
  </si>
  <si>
    <t>1.3.2</t>
  </si>
  <si>
    <t>โครงการที่ปรึกษาด้านการจัดการพลังงานการท่าเรือแห่งประเทศไทย</t>
  </si>
  <si>
    <t>1.3.3</t>
  </si>
  <si>
    <t>โครงการเพิ่มประสิทธิภาพการใช้พลังงานในสำนักงานใหญ่การประปาส่วนภูมิภาค</t>
  </si>
  <si>
    <t>1.3.4</t>
  </si>
  <si>
    <t>โครงการที่ปรึกษาพลังงานมหาวิทยาลัยแม่ฟ้าหลวง</t>
  </si>
  <si>
    <t>2.1.1</t>
  </si>
  <si>
    <t>การดำเนินโครงการล้างเครื่องปรับอากาศ</t>
  </si>
  <si>
    <t>2.1.2</t>
  </si>
  <si>
    <t>โครงการส่งเสริมการใช้สารทำความเย็นที่เป็นมิตรต่อสิ่งแวดล้อม (RAC NAMA) (กสอ-ย.)</t>
  </si>
  <si>
    <t>2.1.3</t>
  </si>
  <si>
    <t>โครงการ Energy Mind Award</t>
  </si>
  <si>
    <t>2.1.4</t>
  </si>
  <si>
    <t>โครงการเพิ่มประสิทธิภาพพลังงานภาคการเกษตร (กอต-ย.)</t>
  </si>
  <si>
    <t>2.1.5</t>
  </si>
  <si>
    <t>โครงการนำร่องการใช้มาตรการ DR ในรูปแบบ Critical Peak Pricing สำหรับเดือนสิงหาคม 2561</t>
  </si>
  <si>
    <t>2.1.6</t>
  </si>
  <si>
    <t>โครงการส่งเสริมการขายร่วมกับ บริษัท โฮม โปรดักส์ เซ็นเตอร์ จำกัด (มหาชน)</t>
  </si>
  <si>
    <t>2.2.1</t>
  </si>
  <si>
    <t>โครงการให้เงินอุดหนุนเพื่อชดเชยการประหยัดพลังงานที่สามารถตรวจพิสูจน์ได้</t>
  </si>
  <si>
    <t>2.2.2</t>
  </si>
  <si>
    <t>โครงการปรับปรุงและเพิ่มประสิทธิภาพการใช้พลังงานระบบแสงสว่างและระบบปรับอากาศในโรงเรียน (กสท-ย.)</t>
  </si>
  <si>
    <t>2.2.3</t>
  </si>
  <si>
    <t>3.1.1</t>
  </si>
  <si>
    <t>โครงการฉลากประหยัดไฟ เสื้อเบอร์ 5  (กสอ-ย.)</t>
  </si>
  <si>
    <t>3.1.2</t>
  </si>
  <si>
    <t>โครงการฉลากประหยัดไฟประสิทธิภาพสูง Ranking  (กสอ-ย.)</t>
  </si>
  <si>
    <t>จัดงานสัมมนาในรูปแบบ ESCO Matching</t>
  </si>
  <si>
    <t>โครงการ Energy Alert</t>
  </si>
  <si>
    <t>1.1 งานส่งเสริมอนุรักษ์พลังงานในภาครัฐ</t>
  </si>
  <si>
    <t xml:space="preserve">1.2 ภาคอุตสาหกรรม ธุรกิจ และครัวเรือน </t>
  </si>
  <si>
    <t>1.3 โครงการที่ลูกค้าขอเงินสนับสนุนจาก พพ.</t>
  </si>
  <si>
    <t>2.1 ใช้เงินงบประมาณ 3 การไฟฟ้า</t>
  </si>
  <si>
    <t>2.2 โครงการขอเงินสนับสนุนจากกองทุนฯ หรืองบประมาณ 3 การไฟฟ้าฯ</t>
  </si>
  <si>
    <t>3.1 โครงการฉลากประหยัดไฟประสิทธิภาพสูง</t>
  </si>
  <si>
    <t>3.2 จัดงานสัมมนาในรูปแบบ ESCO Matching</t>
  </si>
  <si>
    <t>3.3 โครงการ Energy Alert</t>
  </si>
  <si>
    <t>มาตรการ</t>
  </si>
  <si>
    <t>ประเภท</t>
  </si>
  <si>
    <t>ประเภท 1</t>
  </si>
  <si>
    <t>รูปแบบงาน/โครงการ</t>
  </si>
  <si>
    <t>รูปแบบงาน</t>
  </si>
  <si>
    <t>ณ 24 ก.ย.61</t>
  </si>
  <si>
    <t>3.2.1</t>
  </si>
  <si>
    <t>3.3.1</t>
  </si>
  <si>
    <t>3.2.1 จัดงานสัมมนาในรูปแบบ ESCO Matching</t>
  </si>
  <si>
    <t>3.3.1 โครงการ Energy Alert</t>
  </si>
  <si>
    <t>พ.ศ.2561</t>
  </si>
  <si>
    <t>พ.ศ.2562</t>
  </si>
  <si>
    <t>พ.ศ.2563</t>
  </si>
  <si>
    <t>ความก้าวหน้า : ผลประหยัดภาพรวม 3 การไฟฟ้าฯ 5.334 GWh ณ วันที่ 24 กันยายน 2561</t>
  </si>
  <si>
    <t xml:space="preserve">โครงการนำร่องมาตรการบังคับใช้เกณฑ์มาตรฐานอนุรักษ์พลังงาน สำหรับผู้ผลิตและจำหน่ายพลังงาน (Energy Efficiency Resources Standards : EERS) </t>
  </si>
  <si>
    <t>1. มาตรการให้คำปรึกษา</t>
  </si>
  <si>
    <t>2. มาตรการใช้แรงจูงใจทางการเงิน</t>
  </si>
  <si>
    <t>3. มาตรการลักษณะภาพรวม (Mass)</t>
  </si>
  <si>
    <t>1.1.1 โครงการบริหารจัดการเพื่อการประหยัดพลังงานในมหาวิทยาลัยรามคำแหง</t>
  </si>
  <si>
    <t>1.1.2 โครงการบริหารจัดการเพื่อการประหยัดพลังงานในมหาวิทยาลัยวลัยลักษณ์</t>
  </si>
  <si>
    <t>1.1.3 โครงการบริหารจัดการเพื่อการประหยัดพลังงานในองค์การค้าของ สกสค.</t>
  </si>
  <si>
    <t>1.1.4 โครงการที่ปรึกษาด้านการจัดการพลังงาน ไปรษณีย์สาขาสุวรรณภูมิ</t>
  </si>
  <si>
    <t>1.1.5 โครงการที่ปรึกษาด้านการจัดการพลังงานกรมการกงศุล</t>
  </si>
  <si>
    <t>1.1.6 โครงการส่งเสริมประสิทธิพลังงานในสถานศึกษา ร่วมกับ สพฐ. (กสท-ย.)</t>
  </si>
  <si>
    <t>1.1.7 โครงการที่ปรึกษาด้านการจัดการพลังงานกรมส่งเสริมคุณภาพสิ่งแวดล้อม (กสช-ย.)</t>
  </si>
  <si>
    <t>1.1.8 โครงการที่ปรึกษาด้านพลังงาน บริษัท กสท โทรคมนาคม จำกัด (กสช-ย.)</t>
  </si>
  <si>
    <t>1.1.9 โครงการที่ปรึกษาด้านการจัดการพลังงาน มหาวิทยาลัยมหาสารคาม (กสช-ย.)</t>
  </si>
  <si>
    <t>1.2.1 โครงการภายใต้ความร่วมมือกับสถาบันเพื่อพัฒนาที่เป็นมิตรกับสิ่งแวดล้อม (Global Green Growth Institute : GGGI)</t>
  </si>
  <si>
    <t>1.2.2 งานที่ปรึกษาการอนุรักษ์พลังงานในวิสาหกิจขนาดกลางและขนาดย่อม (SME) ในลักษณะ ESCO Facilitator (กสช-ย.)</t>
  </si>
  <si>
    <t>1.2.3 งานที่ปรึกษาด้านพลังงาน บริษัท อุตสาหกรรมนมไทย จำกัด (กสช-ย.)</t>
  </si>
  <si>
    <t>1.2.4 งานที่ปรึกษาด้านพลังงาน บริษัท เจริญชัยหม้อแปลงไฟฟ้า จำกัด (กสช-ย.)</t>
  </si>
  <si>
    <t>1.2.5 งานที่ปรึกษาด้านพลังงาน โรงแรมดุสิตไอส์แลนด์ รีสอร์ท เชียงราย (กสช-ย.)</t>
  </si>
  <si>
    <t>1.2.6 งานที่ปรึกษาด้านพลังงาน โรงแรมทวินทาวเวอร์ (กสช-ย.)</t>
  </si>
  <si>
    <t>1.2.7 งานที่ปรึกษาด้านพลังงาน บริษัท P.P. Package (กสช-ย.)</t>
  </si>
  <si>
    <t>1.2.8 ที่ปรึกษาพลังงานด้าน HVAC  (กสช-ย.)</t>
  </si>
  <si>
    <t>1.3.1 งานที่ปรึกษาด้านพลังงาน ศูนย์การแพทย์ โรงพยาบาลกรุงเทพ (กสช-ย.)</t>
  </si>
  <si>
    <t>1.3.2 โครงการที่ปรึกษาด้านการจัดการพลังงานการท่าเรือแห่งประเทศไทย</t>
  </si>
  <si>
    <t>1.3.3 โครงการเพิ่มประสิทธิภาพการใช้พลังงานในสำนักงานใหญ่การประปาส่วนภูมิภาค</t>
  </si>
  <si>
    <t>1.3.4 โครงการที่ปรึกษาพลังงานมหาวิทยาลัยแม่ฟ้าหลวง</t>
  </si>
  <si>
    <t>2.1.1 การดำเนินโครงการล้างเครื่องปรับอากาศ</t>
  </si>
  <si>
    <t>2.1.2 โครงการส่งเสริมการใช้สารทำความเย็นที่เป็นมิตรต่อสิ่งแวดล้อม (RAC NAMA) (กสอ-ย.)</t>
  </si>
  <si>
    <t>2.1.3 โครงการ Energy Mind Award</t>
  </si>
  <si>
    <t>2.1.4 โครงการเพิ่มประสิทธิภาพพลังงานภาคการเกษตร (กอต-ย.)</t>
  </si>
  <si>
    <t>2.1.5 โครงการนำร่องการใช้มาตรการ DR ในรูปแบบ Critical Peak Pricing สำหรับเดือนสิงหาคม 2561</t>
  </si>
  <si>
    <t>2.1.6 โครงการส่งเสริมการขายร่วมกับ บริษัท โฮม โปรดักส์ เซ็นเตอร์ จำกัด (มหาชน)</t>
  </si>
  <si>
    <t>2.2.1 โครงการให้เงินอุดหนุนเพื่อชดเชยการประหยัดพลังงานที่สามารถตรวจพิสูจน์ได้</t>
  </si>
  <si>
    <t>2.2.2 โครงการปรับปรุงและเพิ่มประสิทธิภาพการใช้พลังงานระบบแสงสว่างและระบบปรับอากาศในโรงเรียน (กสท-ย.)</t>
  </si>
  <si>
    <t>2.2.3 โครงการปรับปรุงและเพิ่มประสิทธิภาพการใช้พลังงานเครื่องปรับอากาศในภาคที่อยู่อาศัย (กสช-ย.)</t>
  </si>
  <si>
    <t>3.1.1 โครงการฉลากประหยัดไฟ เสื้อเบอร์ 5  (กสอ-ย.)</t>
  </si>
  <si>
    <t>3.1.2 โครงการฉลากประหยัดไฟประสิทธิภาพสูง Ranking  (กสอ-ย.)</t>
  </si>
  <si>
    <t>Values (GWh)</t>
  </si>
  <si>
    <t>โครงการนำร่องมาตรการบังคับใช้เกณฑ์มาตรฐานอนุรักษ์พลังงาน สำหรับผู้ผลิตและจำหน่ายพลังงาน</t>
  </si>
  <si>
    <t xml:space="preserve">(Energy Efficiency Resources Standards : EERS) </t>
  </si>
  <si>
    <t>Total</t>
  </si>
  <si>
    <t>เป้าหมายปี 2561</t>
  </si>
  <si>
    <t>ผลรวม</t>
  </si>
  <si>
    <t xml:space="preserve"> Finish Saving By:</t>
  </si>
  <si>
    <t>Start Saving On:</t>
  </si>
  <si>
    <t>เป้าหมายผลประหยัดปี 2561</t>
  </si>
  <si>
    <t>ผลประหยัดที่ยังไม่ถึงเป้า</t>
  </si>
  <si>
    <t>ผลประหยัดที่ได้ ณ 24 ก.ย.2561</t>
  </si>
  <si>
    <t>ผลที่ได้ ณ 24 ก.ย.2561</t>
  </si>
  <si>
    <t>กราฟแสดงผลประหยัดพลังงานที่ได้เทียบกับผลประหยัดที่ยังไม่ได้ตามเป้าหมาย</t>
  </si>
  <si>
    <t>รหัสผู้</t>
  </si>
  <si>
    <t>เป้าหมาย พ.ศ.2561</t>
  </si>
  <si>
    <t xml:space="preserve"> เปรีบเทียบเป้าหมายกับผลการประหยัดที่ทำได้</t>
  </si>
  <si>
    <t>ผล ณ 24 ก.ย.61</t>
  </si>
  <si>
    <t xml:space="preserve"> ผลประหยัดพลังงานของ</t>
  </si>
  <si>
    <t>อยู่ระหว่างดำเนินการ</t>
  </si>
  <si>
    <t>เป้าหมายของแต่ละหน่วยงานในปี 2561</t>
  </si>
  <si>
    <t>หปภ-ย.</t>
  </si>
  <si>
    <t>หปธ-ย.</t>
  </si>
  <si>
    <t>แผนกผู้รับผิด</t>
  </si>
  <si>
    <t>กสท-ย.</t>
  </si>
  <si>
    <t>กสอ-ย.</t>
  </si>
  <si>
    <t>(All)</t>
  </si>
  <si>
    <t>Grand Total</t>
  </si>
  <si>
    <t>โครงการที่ปรึกษาด้านการจัดการพลังงานกรมส่งเสริมคุณภาพสิ่งแวดล้อม (กสช-ย.)</t>
  </si>
  <si>
    <t>โครงการที่ปรึกษาด้านพลังงาน บริษัท กสท โทรคมนาคม จำกัด (กสช-ย.)</t>
  </si>
  <si>
    <t>โครงการที่ปรึกษาด้านการจัดการพลังงาน มหาวิทยาลัยมหาสารคาม (กสช-ย.)</t>
  </si>
  <si>
    <t>งานที่ปรึกษาการอนุรักษ์พลังงานในวิสาหกิจขนาดกลางและขนาดย่อม (SME) ในลักษณะ ESCO Facilitator (กสช-ย.)</t>
  </si>
  <si>
    <t>งานที่ปรึกษาด้านพลังงาน บริษัท อุตสาหกรรมนมไทย จำกัด (กสช-ย.)</t>
  </si>
  <si>
    <t>งานที่ปรึกษาด้านพลังงาน บริษัท เจริญชัยหม้อแปลงไฟฟ้า จำกัด (กสช-ย.)</t>
  </si>
  <si>
    <t>งานที่ปรึกษาด้านพลังงาน โรงแรมดุสิตไอส์แลนด์ รีสอร์ท เชียงราย (กสช-ย.)</t>
  </si>
  <si>
    <t>งานที่ปรึกษาด้านพลังงาน โรงแรมทวินทาวเวอร์ (กสช-ย.)</t>
  </si>
  <si>
    <t>งานที่ปรึกษาด้านพลังงาน บริษัท P.P. Package (กสช-ย.)</t>
  </si>
  <si>
    <t>ที่ปรึกษาพลังงานด้าน HVAC  (กสช-ย.)</t>
  </si>
  <si>
    <t>งานที่ปรึกษาด้านพลังงาน ศูนย์การแพทย์ โรงพยาบาลกรุงเทพ (กสช-ย.)</t>
  </si>
  <si>
    <t>โครงการปรับปรุงและเพิ่มประสิทธิภาพการใช้พลังงานเครื่องปรับอากาศในภาคที่อยู่อาศัย (กสช-ย.)</t>
  </si>
  <si>
    <t>Row Labels</t>
  </si>
  <si>
    <t>Sum of ณ 24 ก.ย.61</t>
  </si>
  <si>
    <t>(Multiple Items)</t>
  </si>
  <si>
    <t>ปัญหาการใช้ Pivot ร่วมกับ ตาราง</t>
  </si>
  <si>
    <t>1.แสดงข้อมูลไม่เต็ม</t>
  </si>
  <si>
    <t xml:space="preserve">  - ถ้าเราขยายเซล ตารางด้านบนก็ไม่สวย สามารถแก้ไขอย่างไรดีครับ</t>
  </si>
</sst>
</file>

<file path=xl/styles.xml><?xml version="1.0" encoding="utf-8"?>
<styleSheet xmlns="http://schemas.openxmlformats.org/spreadsheetml/2006/main">
  <numFmts count="6">
    <numFmt numFmtId="44" formatCode="_-&quot;฿&quot;* #,##0.00_-;\-&quot;฿&quot;* #,##0.00_-;_-&quot;฿&quot;* &quot;-&quot;??_-;_-@_-"/>
    <numFmt numFmtId="187" formatCode="#,##0.000\ &quot;GWh&quot;"/>
    <numFmt numFmtId="188" formatCode="mm\.dd\.yy;@"/>
    <numFmt numFmtId="189" formatCode="#,##0.0000\ &quot;GWh&quot;"/>
    <numFmt numFmtId="190" formatCode="0.0000"/>
    <numFmt numFmtId="191" formatCode="_-* #,##0.0000_-;\-* #,##0.0000_-;_-* &quot;-&quot;????_-;_-@_-"/>
  </numFmts>
  <fonts count="30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4"/>
      <color theme="1"/>
      <name val="Tahoma"/>
      <family val="2"/>
      <scheme val="minor"/>
    </font>
    <font>
      <b/>
      <sz val="13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 tint="-0.34998626667073579"/>
      <name val="Tahoma"/>
      <family val="1"/>
      <scheme val="minor"/>
    </font>
    <font>
      <sz val="14"/>
      <color theme="4"/>
      <name val="Tahoma"/>
      <family val="2"/>
      <charset val="222"/>
      <scheme val="minor"/>
    </font>
    <font>
      <sz val="11"/>
      <color theme="1" tint="0.34998626667073579"/>
      <name val="Tahoma"/>
      <family val="2"/>
      <scheme val="minor"/>
    </font>
    <font>
      <b/>
      <sz val="18"/>
      <color theme="1" tint="0.34998626667073579"/>
      <name val="Tahoma"/>
      <family val="1"/>
      <scheme val="major"/>
    </font>
    <font>
      <b/>
      <sz val="11"/>
      <color rgb="FF0070C0"/>
      <name val="Tahoma"/>
      <family val="2"/>
      <scheme val="minor"/>
    </font>
    <font>
      <b/>
      <sz val="12"/>
      <color theme="0"/>
      <name val="Tahoma"/>
      <family val="2"/>
      <charset val="222"/>
      <scheme val="minor"/>
    </font>
    <font>
      <b/>
      <sz val="16"/>
      <color theme="0"/>
      <name val="Tahoma"/>
      <family val="2"/>
      <charset val="222"/>
      <scheme val="major"/>
    </font>
    <font>
      <b/>
      <sz val="11"/>
      <name val="Tahoma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theme="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4506668294322"/>
      </top>
      <bottom style="double">
        <color theme="4" tint="0.39994506668294322"/>
      </bottom>
      <diagonal/>
    </border>
    <border>
      <left/>
      <right/>
      <top style="thin">
        <color theme="4" tint="0.39994506668294322"/>
      </top>
      <bottom style="double">
        <color theme="4" tint="0.39994506668294322"/>
      </bottom>
      <diagonal/>
    </border>
    <border>
      <left/>
      <right style="thin">
        <color theme="4" tint="0.39997558519241921"/>
      </right>
      <top style="thin">
        <color theme="4" tint="0.39994506668294322"/>
      </top>
      <bottom style="double">
        <color theme="4" tint="0.39994506668294322"/>
      </bottom>
      <diagonal/>
    </border>
    <border>
      <left/>
      <right/>
      <top/>
      <bottom style="thick">
        <color theme="4" tint="0.59996337778862885"/>
      </bottom>
      <diagonal/>
    </border>
    <border>
      <left/>
      <right/>
      <top style="thick">
        <color theme="4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" fillId="34" borderId="10" applyNumberFormat="0" applyAlignment="0">
      <alignment vertical="center"/>
    </xf>
    <xf numFmtId="188" fontId="24" fillId="0" borderId="0" applyFont="0" applyFill="0" applyBorder="0">
      <alignment horizontal="left" vertical="center"/>
    </xf>
  </cellStyleXfs>
  <cellXfs count="6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8" fillId="0" borderId="0" xfId="0" applyFont="1"/>
    <xf numFmtId="0" fontId="20" fillId="0" borderId="0" xfId="0" applyFont="1" applyAlignment="1"/>
    <xf numFmtId="0" fontId="21" fillId="0" borderId="0" xfId="0" applyFont="1"/>
    <xf numFmtId="187" fontId="0" fillId="0" borderId="0" xfId="0" applyNumberFormat="1"/>
    <xf numFmtId="0" fontId="13" fillId="35" borderId="12" xfId="0" applyFont="1" applyFill="1" applyBorder="1"/>
    <xf numFmtId="0" fontId="13" fillId="35" borderId="13" xfId="0" applyFont="1" applyFill="1" applyBorder="1" applyAlignment="1">
      <alignment horizontal="center"/>
    </xf>
    <xf numFmtId="0" fontId="13" fillId="35" borderId="14" xfId="0" applyFont="1" applyFill="1" applyBorder="1" applyAlignment="1">
      <alignment horizontal="center"/>
    </xf>
    <xf numFmtId="0" fontId="0" fillId="33" borderId="12" xfId="0" applyFont="1" applyFill="1" applyBorder="1" applyAlignment="1">
      <alignment horizontal="left"/>
    </xf>
    <xf numFmtId="0" fontId="0" fillId="0" borderId="12" xfId="0" applyFont="1" applyBorder="1" applyAlignment="1">
      <alignment horizontal="left"/>
    </xf>
    <xf numFmtId="0" fontId="3" fillId="0" borderId="1" xfId="2"/>
    <xf numFmtId="188" fontId="25" fillId="0" borderId="18" xfId="45" applyFont="1" applyBorder="1">
      <alignment horizontal="left" vertical="center"/>
    </xf>
    <xf numFmtId="0" fontId="0" fillId="0" borderId="0" xfId="0"/>
    <xf numFmtId="0" fontId="0" fillId="0" borderId="0" xfId="0"/>
    <xf numFmtId="0" fontId="13" fillId="36" borderId="20" xfId="0" applyFont="1" applyFill="1" applyBorder="1"/>
    <xf numFmtId="0" fontId="13" fillId="36" borderId="21" xfId="0" applyFont="1" applyFill="1" applyBorder="1"/>
    <xf numFmtId="0" fontId="0" fillId="37" borderId="22" xfId="0" applyFont="1" applyFill="1" applyBorder="1"/>
    <xf numFmtId="0" fontId="0" fillId="37" borderId="23" xfId="0" applyFont="1" applyFill="1" applyBorder="1"/>
    <xf numFmtId="0" fontId="0" fillId="33" borderId="22" xfId="0" applyFont="1" applyFill="1" applyBorder="1"/>
    <xf numFmtId="0" fontId="0" fillId="33" borderId="23" xfId="0" applyFont="1" applyFill="1" applyBorder="1"/>
    <xf numFmtId="0" fontId="0" fillId="33" borderId="24" xfId="0" applyFont="1" applyFill="1" applyBorder="1"/>
    <xf numFmtId="0" fontId="0" fillId="33" borderId="0" xfId="0" applyFont="1" applyFill="1"/>
    <xf numFmtId="0" fontId="27" fillId="38" borderId="19" xfId="3" applyFont="1" applyFill="1" applyBorder="1" applyAlignment="1">
      <alignment vertical="center" wrapText="1"/>
    </xf>
    <xf numFmtId="0" fontId="27" fillId="39" borderId="1" xfId="3" applyFont="1" applyFill="1" applyBorder="1" applyAlignment="1">
      <alignment vertical="center" wrapText="1"/>
    </xf>
    <xf numFmtId="0" fontId="27" fillId="40" borderId="1" xfId="3" applyFont="1" applyFill="1" applyBorder="1" applyAlignment="1">
      <alignment vertical="center" wrapText="1"/>
    </xf>
    <xf numFmtId="0" fontId="16" fillId="0" borderId="15" xfId="0" applyFont="1" applyFill="1" applyBorder="1" applyAlignment="1">
      <alignment horizontal="left"/>
    </xf>
    <xf numFmtId="189" fontId="0" fillId="33" borderId="13" xfId="0" applyNumberFormat="1" applyFont="1" applyFill="1" applyBorder="1" applyAlignment="1">
      <alignment horizontal="right"/>
    </xf>
    <xf numFmtId="189" fontId="0" fillId="0" borderId="13" xfId="0" applyNumberFormat="1" applyFont="1" applyBorder="1" applyAlignment="1">
      <alignment horizontal="right"/>
    </xf>
    <xf numFmtId="189" fontId="16" fillId="0" borderId="16" xfId="0" applyNumberFormat="1" applyFont="1" applyFill="1" applyBorder="1" applyAlignment="1">
      <alignment horizontal="right"/>
    </xf>
    <xf numFmtId="189" fontId="16" fillId="0" borderId="17" xfId="0" applyNumberFormat="1" applyFont="1" applyFill="1" applyBorder="1" applyAlignment="1">
      <alignment horizontal="right"/>
    </xf>
    <xf numFmtId="0" fontId="16" fillId="0" borderId="0" xfId="0" applyFont="1" applyFill="1" applyBorder="1" applyAlignment="1">
      <alignment horizontal="left"/>
    </xf>
    <xf numFmtId="189" fontId="16" fillId="0" borderId="0" xfId="0" applyNumberFormat="1" applyFont="1" applyFill="1" applyBorder="1" applyAlignment="1">
      <alignment horizontal="right"/>
    </xf>
    <xf numFmtId="0" fontId="0" fillId="0" borderId="0" xfId="0"/>
    <xf numFmtId="0" fontId="0" fillId="0" borderId="0" xfId="0"/>
    <xf numFmtId="190" fontId="0" fillId="37" borderId="22" xfId="0" applyNumberFormat="1" applyFont="1" applyFill="1" applyBorder="1"/>
    <xf numFmtId="190" fontId="0" fillId="33" borderId="22" xfId="0" applyNumberFormat="1" applyFont="1" applyFill="1" applyBorder="1"/>
    <xf numFmtId="191" fontId="0" fillId="0" borderId="0" xfId="0" applyNumberFormat="1"/>
    <xf numFmtId="190" fontId="0" fillId="0" borderId="0" xfId="0" applyNumberFormat="1"/>
    <xf numFmtId="0" fontId="0" fillId="0" borderId="0" xfId="0" applyAlignment="1"/>
    <xf numFmtId="0" fontId="29" fillId="0" borderId="0" xfId="0" applyFont="1"/>
    <xf numFmtId="0" fontId="0" fillId="0" borderId="0" xfId="0"/>
    <xf numFmtId="0" fontId="21" fillId="33" borderId="22" xfId="0" applyFont="1" applyFill="1" applyBorder="1"/>
    <xf numFmtId="0" fontId="21" fillId="37" borderId="22" xfId="0" applyFont="1" applyFill="1" applyBorder="1"/>
    <xf numFmtId="189" fontId="23" fillId="0" borderId="11" xfId="43" applyNumberFormat="1" applyFont="1" applyFill="1" applyBorder="1" applyAlignment="1">
      <alignment horizontal="left" vertical="center"/>
    </xf>
    <xf numFmtId="189" fontId="28" fillId="38" borderId="0" xfId="42" applyNumberFormat="1" applyFont="1" applyFill="1" applyAlignment="1">
      <alignment horizontal="right" vertical="center" indent="1"/>
    </xf>
    <xf numFmtId="189" fontId="28" fillId="39" borderId="1" xfId="42" applyNumberFormat="1" applyFont="1" applyFill="1" applyBorder="1" applyAlignment="1">
      <alignment horizontal="right" vertical="center" indent="1"/>
    </xf>
    <xf numFmtId="189" fontId="28" fillId="40" borderId="1" xfId="42" applyNumberFormat="1" applyFont="1" applyFill="1" applyBorder="1" applyAlignment="1">
      <alignment horizontal="right" vertical="center" indent="1"/>
    </xf>
    <xf numFmtId="0" fontId="0" fillId="37" borderId="23" xfId="0" applyFont="1" applyFill="1" applyBorder="1" applyAlignment="1">
      <alignment horizontal="center"/>
    </xf>
    <xf numFmtId="0" fontId="0" fillId="33" borderId="23" xfId="0" applyFont="1" applyFill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1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0" fillId="0" borderId="0" xfId="0" applyNumberFormat="1"/>
  </cellXfs>
  <cellStyles count="4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Date" xfId="4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comeSpentBar" xfId="44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3" builtinId="5"/>
    <cellStyle name="Title" xfId="1" builtinId="15" customBuiltin="1"/>
    <cellStyle name="Total" xfId="17" builtinId="25" customBuiltin="1"/>
    <cellStyle name="Warning Text" xfId="14" builtinId="11" customBuiltin="1"/>
  </cellStyles>
  <dxfs count="8">
    <dxf>
      <numFmt numFmtId="191" formatCode="_-* #,##0.0000_-;\-* #,##0.0000_-;_-* &quot;-&quot;????_-;_-@_-"/>
    </dxf>
    <dxf>
      <numFmt numFmtId="191" formatCode="_-* #,##0.0000_-;\-* #,##0.0000_-;_-* &quot;-&quot;????_-;_-@_-"/>
    </dxf>
    <dxf>
      <numFmt numFmtId="191" formatCode="_-* #,##0.0000_-;\-* #,##0.0000_-;_-* &quot;-&quot;????_-;_-@_-"/>
    </dxf>
    <dxf>
      <numFmt numFmtId="191" formatCode="_-* #,##0.0000_-;\-* #,##0.0000_-;_-* &quot;-&quot;????_-;_-@_-"/>
    </dxf>
    <dxf>
      <numFmt numFmtId="191" formatCode="_-* #,##0.0000_-;\-* #,##0.0000_-;_-* &quot;-&quot;????_-;_-@_-"/>
    </dxf>
    <dxf>
      <numFmt numFmtId="191" formatCode="_-* #,##0.0000_-;\-* #,##0.0000_-;_-* &quot;-&quot;????_-;_-@_-"/>
    </dxf>
    <dxf>
      <numFmt numFmtId="191" formatCode="_-* #,##0.0000_-;\-* #,##0.0000_-;_-* &quot;-&quot;????_-;_-@_-"/>
    </dxf>
    <dxf>
      <numFmt numFmtId="191" formatCode="_-* #,##0.0000_-;\-* #,##0.0000_-;_-* &quot;-&quot;????_-;_-@_-"/>
    </dxf>
  </dxfs>
  <tableStyles count="0" defaultTableStyle="TableStyleMedium2" defaultPivotStyle="PivotStyleLight16"/>
  <colors>
    <mruColors>
      <color rgb="FFFF0000"/>
      <color rgb="FFF6770E"/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autoTitleDeleted val="1"/>
    <c:plotArea>
      <c:layout>
        <c:manualLayout>
          <c:layoutTarget val="inner"/>
          <c:xMode val="edge"/>
          <c:yMode val="edge"/>
          <c:x val="2.2053226417018495E-2"/>
          <c:y val="0.11326717838242793"/>
          <c:w val="0.95589354716596309"/>
          <c:h val="0.47399841247576757"/>
        </c:manualLayout>
      </c:layout>
      <c:barChart>
        <c:barDir val="bar"/>
        <c:grouping val="percentStacked"/>
        <c:ser>
          <c:idx val="0"/>
          <c:order val="0"/>
          <c:tx>
            <c:strRef>
              <c:f>'chart 2561_2'!$D$14</c:f>
              <c:strCache>
                <c:ptCount val="1"/>
                <c:pt idx="0">
                  <c:v>หปภ-ย.  0.2810 GWh</c:v>
                </c:pt>
              </c:strCache>
            </c:strRef>
          </c:tx>
          <c:spPr>
            <a:solidFill>
              <a:srgbClr val="FFC000"/>
            </a:solidFill>
          </c:spPr>
          <c:dLbls>
            <c:delete val="1"/>
          </c:dLbls>
          <c:val>
            <c:numRef>
              <c:f>'chart 2561_2'!$D$7</c:f>
              <c:numCache>
                <c:formatCode>#,##0.0000\ "GWh"</c:formatCode>
                <c:ptCount val="1"/>
                <c:pt idx="0">
                  <c:v>0.28100000000000003</c:v>
                </c:pt>
              </c:numCache>
            </c:numRef>
          </c:val>
        </c:ser>
        <c:ser>
          <c:idx val="1"/>
          <c:order val="1"/>
          <c:tx>
            <c:strRef>
              <c:f>'chart 2561_2'!$D$15</c:f>
              <c:strCache>
                <c:ptCount val="1"/>
                <c:pt idx="0">
                  <c:v>หปธ-ย.  0.3800 GWh</c:v>
                </c:pt>
              </c:strCache>
            </c:strRef>
          </c:tx>
          <c:spPr>
            <a:solidFill>
              <a:srgbClr val="FF00FF"/>
            </a:solidFill>
          </c:spPr>
          <c:dLbls>
            <c:delete val="1"/>
          </c:dLbls>
          <c:val>
            <c:numRef>
              <c:f>'chart 2561_2'!$D$8</c:f>
              <c:numCache>
                <c:formatCode>#,##0.0000\ "GWh"</c:formatCode>
                <c:ptCount val="1"/>
                <c:pt idx="0">
                  <c:v>0.38</c:v>
                </c:pt>
              </c:numCache>
            </c:numRef>
          </c:val>
        </c:ser>
        <c:ser>
          <c:idx val="2"/>
          <c:order val="2"/>
          <c:tx>
            <c:strRef>
              <c:f>'chart 2561_2'!$D$16</c:f>
              <c:strCache>
                <c:ptCount val="1"/>
                <c:pt idx="0">
                  <c:v>กสอ-ย.  0.8000 GWh</c:v>
                </c:pt>
              </c:strCache>
            </c:strRef>
          </c:tx>
          <c:spPr>
            <a:solidFill>
              <a:srgbClr val="00FF00"/>
            </a:solidFill>
          </c:spPr>
          <c:dLbls>
            <c:delete val="1"/>
          </c:dLbls>
          <c:val>
            <c:numRef>
              <c:f>'chart 2561_2'!$D$9</c:f>
              <c:numCache>
                <c:formatCode>#,##0.0000\ "GWh"</c:formatCode>
                <c:ptCount val="1"/>
                <c:pt idx="0">
                  <c:v>0.8</c:v>
                </c:pt>
              </c:numCache>
            </c:numRef>
          </c:val>
        </c:ser>
        <c:ser>
          <c:idx val="3"/>
          <c:order val="3"/>
          <c:tx>
            <c:strRef>
              <c:f>'chart 2561_2'!$D$17</c:f>
              <c:strCache>
                <c:ptCount val="1"/>
                <c:pt idx="0">
                  <c:v>กสท-ย.  0.0000 GWh</c:v>
                </c:pt>
              </c:strCache>
            </c:strRef>
          </c:tx>
          <c:spPr>
            <a:solidFill>
              <a:srgbClr val="FF0000"/>
            </a:solidFill>
          </c:spPr>
          <c:dLbls>
            <c:delete val="1"/>
          </c:dLbls>
          <c:val>
            <c:numRef>
              <c:f>'chart 2561_2'!$D$10</c:f>
              <c:numCache>
                <c:formatCode>#,##0.0000\ "GWh"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spPr>
            <a:solidFill>
              <a:schemeClr val="bg1">
                <a:lumMod val="50000"/>
              </a:schemeClr>
            </a:solidFill>
          </c:spPr>
          <c:dLbls>
            <c:txPr>
              <a:bodyPr/>
              <a:lstStyle/>
              <a:p>
                <a:pPr>
                  <a:defRPr sz="1100" b="1"/>
                </a:pPr>
                <a:endParaRPr lang="th-TH"/>
              </a:p>
            </c:txPr>
            <c:showVal val="1"/>
          </c:dLbls>
          <c:val>
            <c:numRef>
              <c:f>'chart 2561_2'!$E$12</c:f>
              <c:numCache>
                <c:formatCode>#,##0.0000\ "GWh"</c:formatCode>
                <c:ptCount val="1"/>
                <c:pt idx="0">
                  <c:v>2.0119999999999996</c:v>
                </c:pt>
              </c:numCache>
            </c:numRef>
          </c:val>
        </c:ser>
        <c:dLbls>
          <c:showVal val="1"/>
        </c:dLbls>
        <c:gapWidth val="75"/>
        <c:overlap val="100"/>
        <c:axId val="72417280"/>
        <c:axId val="72418816"/>
      </c:barChart>
      <c:catAx>
        <c:axId val="72417280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72418816"/>
        <c:crosses val="autoZero"/>
        <c:auto val="1"/>
        <c:lblAlgn val="ctr"/>
        <c:lblOffset val="100"/>
      </c:catAx>
      <c:valAx>
        <c:axId val="72418816"/>
        <c:scaling>
          <c:orientation val="minMax"/>
        </c:scaling>
        <c:delete val="1"/>
        <c:axPos val="b"/>
        <c:numFmt formatCode="0%" sourceLinked="1"/>
        <c:majorTickMark val="none"/>
        <c:tickLblPos val="nextTo"/>
        <c:crossAx val="72417280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legendEntry>
        <c:idx val="4"/>
        <c:delete val="1"/>
      </c:legendEntry>
      <c:layout>
        <c:manualLayout>
          <c:xMode val="edge"/>
          <c:yMode val="edge"/>
          <c:x val="0.112100890864873"/>
          <c:y val="0.5189019473770996"/>
          <c:w val="0.76377853021650022"/>
          <c:h val="0.43306789422170733"/>
        </c:manualLayout>
      </c:layout>
    </c:legend>
    <c:plotVisOnly val="1"/>
    <c:dispBlanksAs val="gap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autoTitleDeleted val="1"/>
    <c:plotArea>
      <c:layout>
        <c:manualLayout>
          <c:layoutTarget val="inner"/>
          <c:xMode val="edge"/>
          <c:yMode val="edge"/>
          <c:x val="2.2053226417018495E-2"/>
          <c:y val="0.11326717838242793"/>
          <c:w val="0.95589354716596309"/>
          <c:h val="0.47399841247576757"/>
        </c:manualLayout>
      </c:layout>
      <c:barChart>
        <c:barDir val="bar"/>
        <c:grouping val="percentStacked"/>
        <c:ser>
          <c:idx val="0"/>
          <c:order val="0"/>
          <c:tx>
            <c:strRef>
              <c:f>'chart 2561_2'!$C$14</c:f>
              <c:strCache>
                <c:ptCount val="1"/>
                <c:pt idx="0">
                  <c:v>หปภ-ย.  0.6550 GWh</c:v>
                </c:pt>
              </c:strCache>
            </c:strRef>
          </c:tx>
          <c:spPr>
            <a:solidFill>
              <a:srgbClr val="FFC000"/>
            </a:solidFill>
          </c:spPr>
          <c:dLbls>
            <c:delete val="1"/>
          </c:dLbls>
          <c:val>
            <c:numRef>
              <c:f>'chart 2561_2'!$C$7</c:f>
              <c:numCache>
                <c:formatCode>#,##0.0000\ "GWh"</c:formatCode>
                <c:ptCount val="1"/>
                <c:pt idx="0">
                  <c:v>0.65500000000000003</c:v>
                </c:pt>
              </c:numCache>
            </c:numRef>
          </c:val>
        </c:ser>
        <c:ser>
          <c:idx val="1"/>
          <c:order val="1"/>
          <c:tx>
            <c:strRef>
              <c:f>'chart 2561_2'!$C$15</c:f>
              <c:strCache>
                <c:ptCount val="1"/>
                <c:pt idx="0">
                  <c:v>หปธ-ย.  2.5060 GWh</c:v>
                </c:pt>
              </c:strCache>
            </c:strRef>
          </c:tx>
          <c:spPr>
            <a:solidFill>
              <a:srgbClr val="FF00FF"/>
            </a:solidFill>
          </c:spPr>
          <c:dLbls>
            <c:delete val="1"/>
          </c:dLbls>
          <c:val>
            <c:numRef>
              <c:f>'chart 2561_2'!$C$8</c:f>
              <c:numCache>
                <c:formatCode>#,##0.0000\ "GWh"</c:formatCode>
                <c:ptCount val="1"/>
                <c:pt idx="0">
                  <c:v>2.5059999999999998</c:v>
                </c:pt>
              </c:numCache>
            </c:numRef>
          </c:val>
        </c:ser>
        <c:ser>
          <c:idx val="2"/>
          <c:order val="2"/>
          <c:tx>
            <c:strRef>
              <c:f>'chart 2561_2'!$C$16</c:f>
              <c:strCache>
                <c:ptCount val="1"/>
                <c:pt idx="0">
                  <c:v>กสอ-ย.  0.3000 GWh</c:v>
                </c:pt>
              </c:strCache>
            </c:strRef>
          </c:tx>
          <c:spPr>
            <a:solidFill>
              <a:srgbClr val="00FF00"/>
            </a:solidFill>
          </c:spPr>
          <c:dLbls>
            <c:delete val="1"/>
          </c:dLbls>
          <c:val>
            <c:numRef>
              <c:f>'chart 2561_2'!$C$9</c:f>
              <c:numCache>
                <c:formatCode>#,##0.0000\ "GWh"</c:formatCode>
                <c:ptCount val="1"/>
                <c:pt idx="0">
                  <c:v>0.3</c:v>
                </c:pt>
              </c:numCache>
            </c:numRef>
          </c:val>
        </c:ser>
        <c:ser>
          <c:idx val="3"/>
          <c:order val="3"/>
          <c:tx>
            <c:strRef>
              <c:f>'chart 2561_2'!$C$17</c:f>
              <c:strCache>
                <c:ptCount val="1"/>
                <c:pt idx="0">
                  <c:v>กสท-ย.  0.0120 GWh</c:v>
                </c:pt>
              </c:strCache>
            </c:strRef>
          </c:tx>
          <c:spPr>
            <a:solidFill>
              <a:srgbClr val="FF0000"/>
            </a:solidFill>
          </c:spPr>
          <c:dLbls>
            <c:delete val="1"/>
          </c:dLbls>
          <c:val>
            <c:numRef>
              <c:f>'chart 2561_2'!$C$10</c:f>
              <c:numCache>
                <c:formatCode>#,##0.0000\ "GWh"</c:formatCode>
                <c:ptCount val="1"/>
                <c:pt idx="0">
                  <c:v>1.2E-2</c:v>
                </c:pt>
              </c:numCache>
            </c:numRef>
          </c:val>
        </c:ser>
        <c:dLbls>
          <c:showVal val="1"/>
        </c:dLbls>
        <c:gapWidth val="75"/>
        <c:overlap val="100"/>
        <c:axId val="72453504"/>
        <c:axId val="72463488"/>
      </c:barChart>
      <c:catAx>
        <c:axId val="72453504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72463488"/>
        <c:crosses val="autoZero"/>
        <c:auto val="1"/>
        <c:lblAlgn val="ctr"/>
        <c:lblOffset val="100"/>
      </c:catAx>
      <c:valAx>
        <c:axId val="72463488"/>
        <c:scaling>
          <c:orientation val="minMax"/>
        </c:scaling>
        <c:delete val="1"/>
        <c:axPos val="b"/>
        <c:numFmt formatCode="0%" sourceLinked="1"/>
        <c:majorTickMark val="none"/>
        <c:tickLblPos val="nextTo"/>
        <c:crossAx val="72453504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0.11019148909992645"/>
          <c:y val="0.49901770264064677"/>
          <c:w val="0.78464187951383124"/>
          <c:h val="0.47955878730373086"/>
        </c:manualLayout>
      </c:layout>
    </c:legend>
    <c:plotVisOnly val="1"/>
    <c:dispBlanksAs val="gap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autoTitleDeleted val="1"/>
    <c:view3D>
      <c:rotX val="50"/>
      <c:rotY val="250"/>
      <c:rAngAx val="1"/>
    </c:view3D>
    <c:sideWall>
      <c:spPr>
        <a:scene3d>
          <a:camera prst="orthographicFront"/>
          <a:lightRig rig="threePt" dir="t"/>
        </a:scene3d>
        <a:sp3d>
          <a:bevelB h="12700"/>
        </a:sp3d>
      </c:spPr>
    </c:sideWall>
    <c:backWall>
      <c:spPr>
        <a:scene3d>
          <a:camera prst="orthographicFront"/>
          <a:lightRig rig="threePt" dir="t"/>
        </a:scene3d>
        <a:sp3d>
          <a:bevelB h="12700"/>
        </a:sp3d>
      </c:spPr>
    </c:backWall>
    <c:plotArea>
      <c:layout>
        <c:manualLayout>
          <c:layoutTarget val="inner"/>
          <c:xMode val="edge"/>
          <c:yMode val="edge"/>
          <c:x val="0.1799344688193725"/>
          <c:y val="2.760329395263399E-3"/>
          <c:w val="0.61543707329839215"/>
          <c:h val="0.7247803195352216"/>
        </c:manualLayout>
      </c:layout>
      <c:pie3DChart>
        <c:varyColors val="1"/>
        <c:ser>
          <c:idx val="0"/>
          <c:order val="0"/>
          <c:dPt>
            <c:idx val="0"/>
            <c:spPr>
              <a:solidFill>
                <a:srgbClr val="00B050"/>
              </a:solidFill>
            </c:spPr>
          </c:dPt>
          <c:dPt>
            <c:idx val="1"/>
            <c:spPr>
              <a:solidFill>
                <a:srgbClr val="00B0F0"/>
              </a:solidFill>
            </c:spPr>
          </c:dPt>
          <c:dLbls>
            <c:spPr>
              <a:noFill/>
              <a:ln>
                <a:noFill/>
              </a:ln>
              <a:effectLst/>
            </c:spPr>
            <c:dLblPos val="ctr"/>
            <c:showVal val="1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'chart 2561_2'!$B$43:$B$44</c:f>
              <c:strCache>
                <c:ptCount val="2"/>
                <c:pt idx="0">
                  <c:v>ผลประหยัดที่ได้ ณ 24 ก.ย.2561</c:v>
                </c:pt>
                <c:pt idx="1">
                  <c:v>ผลประหยัดที่ยังไม่ถึงเป้า</c:v>
                </c:pt>
              </c:strCache>
            </c:strRef>
          </c:cat>
          <c:val>
            <c:numRef>
              <c:f>'chart 2561_2'!$C$43:$C$44</c:f>
              <c:numCache>
                <c:formatCode>#,##0.0000\ "GWh"</c:formatCode>
                <c:ptCount val="2"/>
                <c:pt idx="0">
                  <c:v>1.4610000000000001</c:v>
                </c:pt>
                <c:pt idx="1">
                  <c:v>2.0119999999999996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10969724266446748"/>
          <c:y val="0.72275615553455164"/>
          <c:w val="0.79667644183773156"/>
          <c:h val="0.21710893246187457"/>
        </c:manualLayout>
      </c:layout>
    </c:legend>
    <c:plotVisOnly val="1"/>
    <c:dispBlanksAs val="zero"/>
  </c:chart>
  <c:spPr>
    <a:noFill/>
    <a:ln>
      <a:noFill/>
    </a:ln>
  </c:sp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pivotSource>
    <c:name>[test _Savings4.xlsx]years_2!PivotTable1</c:name>
    <c:fmtId val="6"/>
  </c:pivotSource>
  <c:chart>
    <c:autoTitleDeleted val="1"/>
    <c:pivotFmts>
      <c:pivotFmt>
        <c:idx val="0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circle"/>
          <c:size val="4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2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circle"/>
          <c:size val="4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circle"/>
          <c:size val="4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4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dLblPos val="inEnd"/>
          <c:showVal val="1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7"/>
        <c:spPr>
          <a:noFill/>
          <a:ln w="9525" cap="flat" cmpd="sng" algn="ctr">
            <a:solidFill>
              <a:schemeClr val="accent2"/>
            </a:solidFill>
            <a:miter lim="800000"/>
          </a:ln>
          <a:effectLst>
            <a:glow rad="63500">
              <a:schemeClr val="accent2">
                <a:satMod val="175000"/>
                <a:alpha val="25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noFill/>
          <a:ln w="9525" cap="flat" cmpd="sng" algn="ctr">
            <a:solidFill>
              <a:schemeClr val="accent3"/>
            </a:solidFill>
            <a:miter lim="800000"/>
          </a:ln>
          <a:effectLst>
            <a:glow rad="63500">
              <a:schemeClr val="accent3">
                <a:satMod val="175000"/>
                <a:alpha val="25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noFill/>
          <a:ln w="9525" cap="flat" cmpd="sng" algn="ctr">
            <a:solidFill>
              <a:schemeClr val="accent4"/>
            </a:solidFill>
            <a:miter lim="800000"/>
          </a:ln>
          <a:effectLst>
            <a:glow rad="63500">
              <a:schemeClr val="accent4">
                <a:satMod val="175000"/>
                <a:alpha val="25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dLblPos val="inEnd"/>
          <c:showVal val="1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bar"/>
        <c:grouping val="clustered"/>
        <c:ser>
          <c:idx val="0"/>
          <c:order val="0"/>
          <c:tx>
            <c:strRef>
              <c:f>years_2!$B$6:$B$7</c:f>
              <c:strCache>
                <c:ptCount val="1"/>
                <c:pt idx="0">
                  <c:v>เป้าหมาย พ.ศ.2561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End"/>
            <c:showVal val="1"/>
          </c:dLbls>
          <c:cat>
            <c:strRef>
              <c:f>years_2!$A$8:$A$11</c:f>
              <c:strCache>
                <c:ptCount val="3"/>
                <c:pt idx="0">
                  <c:v>1. มาตรการให้คำปรึกษา</c:v>
                </c:pt>
                <c:pt idx="1">
                  <c:v>2. มาตรการใช้แรงจูงใจทางการเงิน</c:v>
                </c:pt>
                <c:pt idx="2">
                  <c:v>3. มาตรการลักษณะภาพรวม (Mass)</c:v>
                </c:pt>
              </c:strCache>
            </c:strRef>
          </c:cat>
          <c:val>
            <c:numRef>
              <c:f>years_2!$B$8:$B$11</c:f>
              <c:numCache>
                <c:formatCode>_-* #,##0.0000_-;\-* #,##0.0000_-;_-* "-"????_-;_-@_-</c:formatCode>
                <c:ptCount val="3"/>
                <c:pt idx="0">
                  <c:v>7.3689999999999989</c:v>
                </c:pt>
                <c:pt idx="1">
                  <c:v>4.3499999999999996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years_2!$C$6:$C$7</c:f>
              <c:strCache>
                <c:ptCount val="1"/>
                <c:pt idx="0">
                  <c:v>ผล ณ 24 ก.ย.61</c:v>
                </c:pt>
              </c:strCache>
            </c:strRef>
          </c:tx>
          <c:spPr>
            <a:noFill/>
            <a:ln w="9525" cap="flat" cmpd="sng" algn="ctr">
              <a:solidFill>
                <a:schemeClr val="accent4"/>
              </a:solidFill>
              <a:miter lim="800000"/>
            </a:ln>
            <a:effectLst>
              <a:glow rad="63500">
                <a:schemeClr val="accent4">
                  <a:satMod val="175000"/>
                  <a:alpha val="25000"/>
                </a:schemeClr>
              </a:glo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End"/>
            <c:showVal val="1"/>
          </c:dLbls>
          <c:cat>
            <c:strRef>
              <c:f>years_2!$A$8:$A$11</c:f>
              <c:strCache>
                <c:ptCount val="3"/>
                <c:pt idx="0">
                  <c:v>1. มาตรการให้คำปรึกษา</c:v>
                </c:pt>
                <c:pt idx="1">
                  <c:v>2. มาตรการใช้แรงจูงใจทางการเงิน</c:v>
                </c:pt>
                <c:pt idx="2">
                  <c:v>3. มาตรการลักษณะภาพรวม (Mass)</c:v>
                </c:pt>
              </c:strCache>
            </c:strRef>
          </c:cat>
          <c:val>
            <c:numRef>
              <c:f>years_2!$C$8:$C$11</c:f>
              <c:numCache>
                <c:formatCode>_-* #,##0.0000_-;\-* #,##0.0000_-;_-* "-"????_-;_-@_-</c:formatCode>
                <c:ptCount val="3"/>
                <c:pt idx="0">
                  <c:v>4.4530000000000003</c:v>
                </c:pt>
                <c:pt idx="1">
                  <c:v>0.88100000000000001</c:v>
                </c:pt>
                <c:pt idx="2">
                  <c:v>0</c:v>
                </c:pt>
              </c:numCache>
            </c:numRef>
          </c:val>
        </c:ser>
        <c:dLbls>
          <c:showVal val="1"/>
        </c:dLbls>
        <c:gapWidth val="182"/>
        <c:overlap val="-50"/>
        <c:axId val="86595456"/>
        <c:axId val="86596992"/>
      </c:barChart>
      <c:catAx>
        <c:axId val="86595456"/>
        <c:scaling>
          <c:orientation val="minMax"/>
        </c:scaling>
        <c:axPos val="l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numFmt formatCode="General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86596992"/>
        <c:crosses val="autoZero"/>
        <c:auto val="1"/>
        <c:lblAlgn val="ctr"/>
        <c:lblOffset val="100"/>
      </c:catAx>
      <c:valAx>
        <c:axId val="86596992"/>
        <c:scaling>
          <c:orientation val="minMax"/>
        </c:scaling>
        <c:axPos val="b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numFmt formatCode="#,##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8659545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50000"/>
                <a:lumOff val="5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pivotSource>
    <c:name>[test _Savings4.xlsx]years_2 (2)!PivotTable1</c:name>
    <c:fmtId val="30"/>
  </c:pivotSource>
  <c:chart>
    <c:autoTitleDeleted val="1"/>
    <c:pivotFmts>
      <c:pivotFmt>
        <c:idx val="0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dLblPos val="inEnd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showVal val="1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25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</c:pivotFmts>
    <c:plotArea>
      <c:layout/>
      <c:barChart>
        <c:barDir val="bar"/>
        <c:grouping val="clustered"/>
        <c:ser>
          <c:idx val="0"/>
          <c:order val="0"/>
          <c:tx>
            <c:strRef>
              <c:f>'years_2 (2)'!$B$6:$B$7</c:f>
              <c:strCache>
                <c:ptCount val="1"/>
                <c:pt idx="0">
                  <c:v>เป้าหมาย พ.ศ.2561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cat>
            <c:multiLvlStrRef>
              <c:f>'years_2 (2)'!$A$8:$A$19</c:f>
              <c:multiLvlStrCache>
                <c:ptCount val="8"/>
                <c:lvl>
                  <c:pt idx="0">
                    <c:v>1.1 งานส่งเสริมอนุรักษ์พลังงานในภาครัฐ</c:v>
                  </c:pt>
                  <c:pt idx="1">
                    <c:v>1.2 ภาคอุตสาหกรรม ธุรกิจ และครัวเรือน </c:v>
                  </c:pt>
                  <c:pt idx="2">
                    <c:v>1.3 โครงการที่ลูกค้าขอเงินสนับสนุนจาก พพ.</c:v>
                  </c:pt>
                  <c:pt idx="3">
                    <c:v>2.1 ใช้เงินงบประมาณ 3 การไฟฟ้า</c:v>
                  </c:pt>
                  <c:pt idx="4">
                    <c:v>2.2 โครงการขอเงินสนับสนุนจากกองทุนฯ หรืองบประมาณ 3 การไฟฟ้าฯ</c:v>
                  </c:pt>
                  <c:pt idx="5">
                    <c:v>3.1 โครงการฉลากประหยัดไฟประสิทธิภาพสูง</c:v>
                  </c:pt>
                  <c:pt idx="6">
                    <c:v>3.2 จัดงานสัมมนาในรูปแบบ ESCO Matching</c:v>
                  </c:pt>
                  <c:pt idx="7">
                    <c:v>3.3 โครงการ Energy Alert</c:v>
                  </c:pt>
                </c:lvl>
                <c:lvl>
                  <c:pt idx="0">
                    <c:v>1. มาตรการให้คำปรึกษา</c:v>
                  </c:pt>
                  <c:pt idx="3">
                    <c:v>2. มาตรการใช้แรงจูงใจทางการเงิน</c:v>
                  </c:pt>
                  <c:pt idx="5">
                    <c:v>3. มาตรการลักษณะภาพรวม (Mass)</c:v>
                  </c:pt>
                </c:lvl>
              </c:multiLvlStrCache>
            </c:multiLvlStrRef>
          </c:cat>
          <c:val>
            <c:numRef>
              <c:f>'years_2 (2)'!$B$8:$B$19</c:f>
              <c:numCache>
                <c:formatCode>_-* #,##0.0000_-;\-* #,##0.0000_-;_-* "-"????_-;_-@_-</c:formatCode>
                <c:ptCount val="8"/>
                <c:pt idx="0">
                  <c:v>4.1049999999999995</c:v>
                </c:pt>
                <c:pt idx="1">
                  <c:v>2.2859999999999996</c:v>
                </c:pt>
                <c:pt idx="2">
                  <c:v>0.97799999999999998</c:v>
                </c:pt>
                <c:pt idx="3">
                  <c:v>4.3499999999999996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'years_2 (2)'!$C$6:$C$7</c:f>
              <c:strCache>
                <c:ptCount val="1"/>
                <c:pt idx="0">
                  <c:v>ผล ณ 24 ก.ย.61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cat>
            <c:multiLvlStrRef>
              <c:f>'years_2 (2)'!$A$8:$A$19</c:f>
              <c:multiLvlStrCache>
                <c:ptCount val="8"/>
                <c:lvl>
                  <c:pt idx="0">
                    <c:v>1.1 งานส่งเสริมอนุรักษ์พลังงานในภาครัฐ</c:v>
                  </c:pt>
                  <c:pt idx="1">
                    <c:v>1.2 ภาคอุตสาหกรรม ธุรกิจ และครัวเรือน </c:v>
                  </c:pt>
                  <c:pt idx="2">
                    <c:v>1.3 โครงการที่ลูกค้าขอเงินสนับสนุนจาก พพ.</c:v>
                  </c:pt>
                  <c:pt idx="3">
                    <c:v>2.1 ใช้เงินงบประมาณ 3 การไฟฟ้า</c:v>
                  </c:pt>
                  <c:pt idx="4">
                    <c:v>2.2 โครงการขอเงินสนับสนุนจากกองทุนฯ หรืองบประมาณ 3 การไฟฟ้าฯ</c:v>
                  </c:pt>
                  <c:pt idx="5">
                    <c:v>3.1 โครงการฉลากประหยัดไฟประสิทธิภาพสูง</c:v>
                  </c:pt>
                  <c:pt idx="6">
                    <c:v>3.2 จัดงานสัมมนาในรูปแบบ ESCO Matching</c:v>
                  </c:pt>
                  <c:pt idx="7">
                    <c:v>3.3 โครงการ Energy Alert</c:v>
                  </c:pt>
                </c:lvl>
                <c:lvl>
                  <c:pt idx="0">
                    <c:v>1. มาตรการให้คำปรึกษา</c:v>
                  </c:pt>
                  <c:pt idx="3">
                    <c:v>2. มาตรการใช้แรงจูงใจทางการเงิน</c:v>
                  </c:pt>
                  <c:pt idx="5">
                    <c:v>3. มาตรการลักษณะภาพรวม (Mass)</c:v>
                  </c:pt>
                </c:lvl>
              </c:multiLvlStrCache>
            </c:multiLvlStrRef>
          </c:cat>
          <c:val>
            <c:numRef>
              <c:f>'years_2 (2)'!$C$8:$C$19</c:f>
              <c:numCache>
                <c:formatCode>_-* #,##0.0000_-;\-* #,##0.0000_-;_-* "-"????_-;_-@_-</c:formatCode>
                <c:ptCount val="8"/>
                <c:pt idx="0">
                  <c:v>3.7189999999999999</c:v>
                </c:pt>
                <c:pt idx="1">
                  <c:v>0.38</c:v>
                </c:pt>
                <c:pt idx="2">
                  <c:v>0.35399999999999998</c:v>
                </c:pt>
                <c:pt idx="3">
                  <c:v>0.88100000000000001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gapWidth val="115"/>
        <c:overlap val="-20"/>
        <c:axId val="86825216"/>
        <c:axId val="86859776"/>
      </c:barChart>
      <c:catAx>
        <c:axId val="86825216"/>
        <c:scaling>
          <c:orientation val="minMax"/>
        </c:scaling>
        <c:axPos val="l"/>
        <c:numFmt formatCode="General" sourceLinked="0"/>
        <c:maj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86859776"/>
        <c:crosses val="autoZero"/>
        <c:auto val="1"/>
        <c:lblAlgn val="ctr"/>
        <c:lblOffset val="100"/>
      </c:catAx>
      <c:valAx>
        <c:axId val="8685977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868252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th-TH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pivotSource>
    <c:name>[test _Savings4.xlsx]years_3!PivotTable1</c:name>
    <c:fmtId val="13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dLblPos val="outEnd"/>
          <c:showVal val="1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</c:pivotFmt>
      <c:pivotFmt>
        <c:idx val="2"/>
      </c:pivotFmt>
      <c:pivotFmt>
        <c:idx val="3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dLblPos val="outEnd"/>
          <c:showVal val="1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bar"/>
        <c:grouping val="clustered"/>
        <c:ser>
          <c:idx val="0"/>
          <c:order val="0"/>
          <c:tx>
            <c:strRef>
              <c:f>years_3!$B$6:$B$7</c:f>
              <c:strCache>
                <c:ptCount val="1"/>
                <c:pt idx="0">
                  <c:v>เป้าหมาย พ.ศ.2561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outEnd"/>
            <c:showVal val="1"/>
          </c:dLbls>
          <c:cat>
            <c:multiLvlStrRef>
              <c:f>years_3!$A$8:$A$20</c:f>
              <c:multiLvlStrCache>
                <c:ptCount val="9"/>
                <c:lvl>
                  <c:pt idx="0">
                    <c:v>กฟน.</c:v>
                  </c:pt>
                  <c:pt idx="1">
                    <c:v>กฟผ.</c:v>
                  </c:pt>
                  <c:pt idx="2">
                    <c:v>กฟภ.</c:v>
                  </c:pt>
                  <c:pt idx="3">
                    <c:v>กฟน.</c:v>
                  </c:pt>
                  <c:pt idx="4">
                    <c:v>กฟผ.</c:v>
                  </c:pt>
                  <c:pt idx="5">
                    <c:v>กฟภ.</c:v>
                  </c:pt>
                  <c:pt idx="6">
                    <c:v>กฟน.</c:v>
                  </c:pt>
                  <c:pt idx="7">
                    <c:v>กฟผ.</c:v>
                  </c:pt>
                  <c:pt idx="8">
                    <c:v>กฟภ.</c:v>
                  </c:pt>
                </c:lvl>
                <c:lvl>
                  <c:pt idx="0">
                    <c:v>1. มาตรการให้คำปรึกษา</c:v>
                  </c:pt>
                  <c:pt idx="3">
                    <c:v>2. มาตรการใช้แรงจูงใจทางการเงิน</c:v>
                  </c:pt>
                  <c:pt idx="6">
                    <c:v>3. มาตรการลักษณะภาพรวม (Mass)</c:v>
                  </c:pt>
                </c:lvl>
              </c:multiLvlStrCache>
            </c:multiLvlStrRef>
          </c:cat>
          <c:val>
            <c:numRef>
              <c:f>years_3!$B$8:$B$20</c:f>
              <c:numCache>
                <c:formatCode>_-* #,##0.0000_-;\-* #,##0.0000_-;_-* "-"????_-;_-@_-</c:formatCode>
                <c:ptCount val="9"/>
                <c:pt idx="0">
                  <c:v>0.20399999999999999</c:v>
                </c:pt>
                <c:pt idx="1">
                  <c:v>3.1730000000000005</c:v>
                </c:pt>
                <c:pt idx="2">
                  <c:v>3.992</c:v>
                </c:pt>
                <c:pt idx="3">
                  <c:v>3.95</c:v>
                </c:pt>
                <c:pt idx="4">
                  <c:v>0.3</c:v>
                </c:pt>
                <c:pt idx="5">
                  <c:v>0.1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1"/>
          <c:order val="1"/>
          <c:tx>
            <c:strRef>
              <c:f>years_3!$C$6:$C$7</c:f>
              <c:strCache>
                <c:ptCount val="1"/>
                <c:pt idx="0">
                  <c:v>ผล ณ 24 ก.ย.61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outEnd"/>
            <c:showVal val="1"/>
          </c:dLbls>
          <c:cat>
            <c:multiLvlStrRef>
              <c:f>years_3!$A$8:$A$20</c:f>
              <c:multiLvlStrCache>
                <c:ptCount val="9"/>
                <c:lvl>
                  <c:pt idx="0">
                    <c:v>กฟน.</c:v>
                  </c:pt>
                  <c:pt idx="1">
                    <c:v>กฟผ.</c:v>
                  </c:pt>
                  <c:pt idx="2">
                    <c:v>กฟภ.</c:v>
                  </c:pt>
                  <c:pt idx="3">
                    <c:v>กฟน.</c:v>
                  </c:pt>
                  <c:pt idx="4">
                    <c:v>กฟผ.</c:v>
                  </c:pt>
                  <c:pt idx="5">
                    <c:v>กฟภ.</c:v>
                  </c:pt>
                  <c:pt idx="6">
                    <c:v>กฟน.</c:v>
                  </c:pt>
                  <c:pt idx="7">
                    <c:v>กฟผ.</c:v>
                  </c:pt>
                  <c:pt idx="8">
                    <c:v>กฟภ.</c:v>
                  </c:pt>
                </c:lvl>
                <c:lvl>
                  <c:pt idx="0">
                    <c:v>1. มาตรการให้คำปรึกษา</c:v>
                  </c:pt>
                  <c:pt idx="3">
                    <c:v>2. มาตรการใช้แรงจูงใจทางการเงิน</c:v>
                  </c:pt>
                  <c:pt idx="6">
                    <c:v>3. มาตรการลักษณะภาพรวม (Mass)</c:v>
                  </c:pt>
                </c:lvl>
              </c:multiLvlStrCache>
            </c:multiLvlStrRef>
          </c:cat>
          <c:val>
            <c:numRef>
              <c:f>years_3!$C$8:$C$20</c:f>
              <c:numCache>
                <c:formatCode>_-* #,##0.0000_-;\-* #,##0.0000_-;_-* "-"????_-;_-@_-</c:formatCode>
                <c:ptCount val="9"/>
                <c:pt idx="0">
                  <c:v>0</c:v>
                </c:pt>
                <c:pt idx="1">
                  <c:v>0.66100000000000003</c:v>
                </c:pt>
                <c:pt idx="2">
                  <c:v>3.7919999999999998</c:v>
                </c:pt>
                <c:pt idx="3">
                  <c:v>4.0500000000000001E-2</c:v>
                </c:pt>
                <c:pt idx="4">
                  <c:v>0.8</c:v>
                </c:pt>
                <c:pt idx="5">
                  <c:v>4.0500000000000001E-2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axId val="87060480"/>
        <c:axId val="87062016"/>
      </c:barChart>
      <c:catAx>
        <c:axId val="87060480"/>
        <c:scaling>
          <c:orientation val="minMax"/>
        </c:scaling>
        <c:axPos val="l"/>
        <c:numFmt formatCode="General" sourceLinked="0"/>
        <c:maj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87062016"/>
        <c:crosses val="autoZero"/>
        <c:auto val="1"/>
        <c:lblAlgn val="ctr"/>
        <c:lblOffset val="100"/>
      </c:catAx>
      <c:valAx>
        <c:axId val="8706201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870604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th-TH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pivotSource>
    <c:name>[test _Savings4.xlsx]years_3 (2)!PivotTable1</c:name>
    <c:fmtId val="24"/>
  </c:pivotSource>
  <c:chart>
    <c:autoTitleDeleted val="1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dLblPos val="inEnd"/>
          <c:showVal val="1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dLblPos val="inEnd"/>
          <c:showVal val="1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0.15995952640460692"/>
          <c:y val="3.9320822162645222E-2"/>
          <c:w val="0.81986805336266988"/>
          <c:h val="0.6942157297361955"/>
        </c:manualLayout>
      </c:layout>
      <c:barChart>
        <c:barDir val="bar"/>
        <c:grouping val="clustered"/>
        <c:ser>
          <c:idx val="0"/>
          <c:order val="0"/>
          <c:tx>
            <c:strRef>
              <c:f>'years_3 (2)'!$B$6:$B$7</c:f>
              <c:strCache>
                <c:ptCount val="1"/>
                <c:pt idx="0">
                  <c:v>เป้าหมาย พ.ศ.2561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End"/>
            <c:showVal val="1"/>
          </c:dLbls>
          <c:cat>
            <c:strRef>
              <c:f>'years_3 (2)'!$A$8:$A$11</c:f>
              <c:strCache>
                <c:ptCount val="3"/>
                <c:pt idx="0">
                  <c:v>กฟน.</c:v>
                </c:pt>
                <c:pt idx="1">
                  <c:v>กฟผ.</c:v>
                </c:pt>
                <c:pt idx="2">
                  <c:v>กฟภ.</c:v>
                </c:pt>
              </c:strCache>
            </c:strRef>
          </c:cat>
          <c:val>
            <c:numRef>
              <c:f>'years_3 (2)'!$B$8:$B$11</c:f>
              <c:numCache>
                <c:formatCode>_-* #,##0.0000_-;\-* #,##0.0000_-;_-* "-"????_-;_-@_-</c:formatCode>
                <c:ptCount val="3"/>
                <c:pt idx="0">
                  <c:v>4.1539999999999999</c:v>
                </c:pt>
                <c:pt idx="1">
                  <c:v>3.4730000000000003</c:v>
                </c:pt>
                <c:pt idx="2">
                  <c:v>4.0919999999999996</c:v>
                </c:pt>
              </c:numCache>
            </c:numRef>
          </c:val>
        </c:ser>
        <c:ser>
          <c:idx val="1"/>
          <c:order val="1"/>
          <c:tx>
            <c:strRef>
              <c:f>'years_3 (2)'!$C$6:$C$7</c:f>
              <c:strCache>
                <c:ptCount val="1"/>
                <c:pt idx="0">
                  <c:v>ผล ณ 24 ก.ย.61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End"/>
            <c:showVal val="1"/>
          </c:dLbls>
          <c:cat>
            <c:strRef>
              <c:f>'years_3 (2)'!$A$8:$A$11</c:f>
              <c:strCache>
                <c:ptCount val="3"/>
                <c:pt idx="0">
                  <c:v>กฟน.</c:v>
                </c:pt>
                <c:pt idx="1">
                  <c:v>กฟผ.</c:v>
                </c:pt>
                <c:pt idx="2">
                  <c:v>กฟภ.</c:v>
                </c:pt>
              </c:strCache>
            </c:strRef>
          </c:cat>
          <c:val>
            <c:numRef>
              <c:f>'years_3 (2)'!$C$8:$C$11</c:f>
              <c:numCache>
                <c:formatCode>_-* #,##0.0000_-;\-* #,##0.0000_-;_-* "-"????_-;_-@_-</c:formatCode>
                <c:ptCount val="3"/>
                <c:pt idx="0">
                  <c:v>4.0500000000000001E-2</c:v>
                </c:pt>
                <c:pt idx="1">
                  <c:v>1.4610000000000001</c:v>
                </c:pt>
                <c:pt idx="2">
                  <c:v>3.8325</c:v>
                </c:pt>
              </c:numCache>
            </c:numRef>
          </c:val>
        </c:ser>
        <c:dLbls>
          <c:showVal val="1"/>
        </c:dLbls>
        <c:gapWidth val="115"/>
        <c:overlap val="-20"/>
        <c:axId val="87009152"/>
        <c:axId val="87010688"/>
      </c:barChart>
      <c:catAx>
        <c:axId val="87009152"/>
        <c:scaling>
          <c:orientation val="minMax"/>
        </c:scaling>
        <c:axPos val="l"/>
        <c:numFmt formatCode="General" sourceLinked="0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87010688"/>
        <c:crosses val="autoZero"/>
        <c:auto val="1"/>
        <c:lblAlgn val="ctr"/>
        <c:lblOffset val="100"/>
      </c:catAx>
      <c:valAx>
        <c:axId val="8701068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.0" sourceLinked="0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870091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th-TH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Catego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60091</xdr:colOff>
      <xdr:row>26</xdr:row>
      <xdr:rowOff>185139</xdr:rowOff>
    </xdr:from>
    <xdr:to>
      <xdr:col>4</xdr:col>
      <xdr:colOff>140487</xdr:colOff>
      <xdr:row>33</xdr:row>
      <xdr:rowOff>720</xdr:rowOff>
    </xdr:to>
    <xdr:graphicFrame macro="">
      <xdr:nvGraphicFramePr>
        <xdr:cNvPr id="3" name="แผนภูมิ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59693</xdr:colOff>
      <xdr:row>20</xdr:row>
      <xdr:rowOff>4683</xdr:rowOff>
    </xdr:from>
    <xdr:to>
      <xdr:col>4</xdr:col>
      <xdr:colOff>140089</xdr:colOff>
      <xdr:row>25</xdr:row>
      <xdr:rowOff>192518</xdr:rowOff>
    </xdr:to>
    <xdr:graphicFrame macro="">
      <xdr:nvGraphicFramePr>
        <xdr:cNvPr id="5" name="แผนภูมิ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3</xdr:col>
      <xdr:colOff>579075</xdr:colOff>
      <xdr:row>35</xdr:row>
      <xdr:rowOff>24903</xdr:rowOff>
    </xdr:from>
    <xdr:ext cx="2682082" cy="2472531"/>
    <xdr:graphicFrame macro="">
      <xdr:nvGraphicFramePr>
        <xdr:cNvPr id="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142875</xdr:rowOff>
    </xdr:from>
    <xdr:to>
      <xdr:col>7</xdr:col>
      <xdr:colOff>1038225</xdr:colOff>
      <xdr:row>47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152400</xdr:rowOff>
    </xdr:from>
    <xdr:to>
      <xdr:col>6</xdr:col>
      <xdr:colOff>152400</xdr:colOff>
      <xdr:row>52</xdr:row>
      <xdr:rowOff>133350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23</xdr:row>
      <xdr:rowOff>28574</xdr:rowOff>
    </xdr:from>
    <xdr:to>
      <xdr:col>4</xdr:col>
      <xdr:colOff>1085849</xdr:colOff>
      <xdr:row>42</xdr:row>
      <xdr:rowOff>142874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152399</xdr:colOff>
      <xdr:row>16</xdr:row>
      <xdr:rowOff>47624</xdr:rowOff>
    </xdr:from>
    <xdr:to>
      <xdr:col>5</xdr:col>
      <xdr:colOff>85724</xdr:colOff>
      <xdr:row>35</xdr:row>
      <xdr:rowOff>161924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_Dashboard\Fwd%253a_&#3619;&#3634;&#3618;&#3591;&#3634;&#3609;&#3611;&#3619;&#3632;&#3592;&#3635;&#3648;&#3604;&#3639;&#3629;&#3609;_+_&#3605;&#3634;&#3619;&#3634;&#3591;&#3626;&#3619;&#3640;&#3611;&#3585;&#3634;&#3619;&#3604;&#3635;&#3648;&#3609;&#3636;&#3609;&#3591;&#3634;&#3609;_EERS\Simple%20monthly%20budget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84.18\dsm%20public\k101040%20&#3585;&#3626;&#3611;-&#3588;\&#3585;&#3626;&#3611;-&#3588;\00&#3626;&#3619;&#3640;&#3611;&#3586;&#3657;&#3629;&#3617;&#3641;&#3621;&#3627;&#3621;&#3629;&#3604;%20T5%20eAuct_560626b2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Monthly Income"/>
      <sheetName val="Monthly Expenses"/>
      <sheetName val="Simple monthly budget1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ข้อมูล"/>
      <sheetName val="รายละเอียด"/>
      <sheetName val="สรุป สถานะ"/>
      <sheetName val="สรุป เงิน"/>
      <sheetName val="สรุป อปฟ"/>
    </sheetNames>
    <sheetDataSet>
      <sheetData sheetId="0" refreshError="1"/>
      <sheetData sheetId="1">
        <row r="18">
          <cell r="B18" t="str">
            <v>กสป-ค.</v>
          </cell>
        </row>
        <row r="19">
          <cell r="B19" t="str">
            <v>หปธ-ค.</v>
          </cell>
        </row>
        <row r="20">
          <cell r="B20" t="str">
            <v>หปอ-ค.</v>
          </cell>
        </row>
        <row r="21">
          <cell r="B21" t="str">
            <v>หตต-ค.</v>
          </cell>
        </row>
      </sheetData>
      <sheetData sheetId="2" refreshError="1"/>
      <sheetData sheetId="3" refreshError="1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rofileuser" refreshedDate="43402.945978240743" createdVersion="3" refreshedVersion="3" minRefreshableVersion="3" recordCount="35">
  <cacheSource type="worksheet">
    <worksheetSource ref="A3:L38" sheet="Data"/>
  </cacheSource>
  <cacheFields count="13">
    <cacheField name="มาตรการ" numFmtId="0">
      <sharedItems count="3">
        <s v="1. มาตรการให้คำปรึกษา"/>
        <s v="2. มาตรการใช้แรงจูงใจทางการเงิน"/>
        <s v="3. มาตรการลักษณะภาพรวม (Mass)"/>
      </sharedItems>
    </cacheField>
    <cacheField name="ประเภท" numFmtId="0">
      <sharedItems count="8">
        <s v="1.1 งานส่งเสริมอนุรักษ์พลังงานในภาครัฐ"/>
        <s v="1.2 ภาคอุตสาหกรรม ธุรกิจ และครัวเรือน "/>
        <s v="1.3 โครงการที่ลูกค้าขอเงินสนับสนุนจาก พพ."/>
        <s v="2.1 ใช้เงินงบประมาณ 3 การไฟฟ้า"/>
        <s v="2.2 โครงการขอเงินสนับสนุนจากกองทุนฯ หรืองบประมาณ 3 การไฟฟ้าฯ"/>
        <s v="3.1 โครงการฉลากประหยัดไฟประสิทธิภาพสูง"/>
        <s v="3.2 จัดงานสัมมนาในรูปแบบ ESCO Matching"/>
        <s v="3.3 โครงการ Energy Alert"/>
      </sharedItems>
    </cacheField>
    <cacheField name="ประเภท 1" numFmtId="0">
      <sharedItems/>
    </cacheField>
    <cacheField name="รูปแบบงาน" numFmtId="0">
      <sharedItems/>
    </cacheField>
    <cacheField name="รูปแบบงาน/โครงการ" numFmtId="0">
      <sharedItems count="34">
        <s v="1.1.1 โครงการบริหารจัดการเพื่อการประหยัดพลังงานในมหาวิทยาลัยรามคำแหง"/>
        <s v="1.1.2 โครงการบริหารจัดการเพื่อการประหยัดพลังงานในมหาวิทยาลัยวลัยลักษณ์"/>
        <s v="1.1.3 โครงการบริหารจัดการเพื่อการประหยัดพลังงานในองค์การค้าของ สกสค."/>
        <s v="1.1.4 โครงการที่ปรึกษาด้านการจัดการพลังงาน ไปรษณีย์สาขาสุวรรณภูมิ"/>
        <s v="1.1.5 โครงการที่ปรึกษาด้านการจัดการพลังงานกรมการกงศุล"/>
        <s v="1.1.6 โครงการส่งเสริมประสิทธิพลังงานในสถานศึกษา ร่วมกับ สพฐ. (กสท-ย.)"/>
        <s v="1.1.7 โครงการที่ปรึกษาด้านการจัดการพลังงานกรมส่งเสริมคุณภาพสิ่งแวดล้อม (กสช-ย.)"/>
        <s v="1.1.8 โครงการที่ปรึกษาด้านพลังงาน บริษัท กสท โทรคมนาคม จำกัด (กสช-ย.)"/>
        <s v="1.1.9 โครงการที่ปรึกษาด้านการจัดการพลังงาน มหาวิทยาลัยมหาสารคาม (กสช-ย.)"/>
        <s v="1.2.1 โครงการภายใต้ความร่วมมือกับสถาบันเพื่อพัฒนาที่เป็นมิตรกับสิ่งแวดล้อม (Global Green Growth Institute : GGGI)"/>
        <s v="1.2.2 งานที่ปรึกษาการอนุรักษ์พลังงานในวิสาหกิจขนาดกลางและขนาดย่อม (SME) ในลักษณะ ESCO Facilitator (กสช-ย.)"/>
        <s v="1.2.3 งานที่ปรึกษาด้านพลังงาน บริษัท อุตสาหกรรมนมไทย จำกัด (กสช-ย.)"/>
        <s v="1.2.4 งานที่ปรึกษาด้านพลังงาน บริษัท เจริญชัยหม้อแปลงไฟฟ้า จำกัด (กสช-ย.)"/>
        <s v="1.2.5 งานที่ปรึกษาด้านพลังงาน โรงแรมดุสิตไอส์แลนด์ รีสอร์ท เชียงราย (กสช-ย.)"/>
        <s v="1.2.6 งานที่ปรึกษาด้านพลังงาน โรงแรมทวินทาวเวอร์ (กสช-ย.)"/>
        <s v="1.2.7 งานที่ปรึกษาด้านพลังงาน บริษัท P.P. Package (กสช-ย.)"/>
        <s v="1.2.8 ที่ปรึกษาพลังงานด้าน HVAC  (กสช-ย.)"/>
        <s v="1.3.1 งานที่ปรึกษาด้านพลังงาน ศูนย์การแพทย์ โรงพยาบาลกรุงเทพ (กสช-ย.)"/>
        <s v="1.3.2 โครงการที่ปรึกษาด้านการจัดการพลังงานการท่าเรือแห่งประเทศไทย"/>
        <s v="1.3.3 โครงการเพิ่มประสิทธิภาพการใช้พลังงานในสำนักงานใหญ่การประปาส่วนภูมิภาค"/>
        <s v="1.3.4 โครงการที่ปรึกษาพลังงานมหาวิทยาลัยแม่ฟ้าหลวง"/>
        <s v="2.1.1 การดำเนินโครงการล้างเครื่องปรับอากาศ"/>
        <s v="2.1.2 โครงการส่งเสริมการใช้สารทำความเย็นที่เป็นมิตรต่อสิ่งแวดล้อม (RAC NAMA) (กสอ-ย.)"/>
        <s v="2.1.3 โครงการ Energy Mind Award"/>
        <s v="2.1.4 โครงการเพิ่มประสิทธิภาพพลังงานภาคการเกษตร (กอต-ย.)"/>
        <s v="2.1.5 โครงการนำร่องการใช้มาตรการ DR ในรูปแบบ Critical Peak Pricing สำหรับเดือนสิงหาคม 2561"/>
        <s v="2.1.6 โครงการส่งเสริมการขายร่วมกับ บริษัท โฮม โปรดักส์ เซ็นเตอร์ จำกัด (มหาชน)"/>
        <s v="2.2.1 โครงการให้เงินอุดหนุนเพื่อชดเชยการประหยัดพลังงานที่สามารถตรวจพิสูจน์ได้"/>
        <s v="2.2.2 โครงการปรับปรุงและเพิ่มประสิทธิภาพการใช้พลังงานระบบแสงสว่างและระบบปรับอากาศในโรงเรียน (กสท-ย.)"/>
        <s v="2.2.3 โครงการปรับปรุงและเพิ่มประสิทธิภาพการใช้พลังงานเครื่องปรับอากาศในภาคที่อยู่อาศัย (กสช-ย.)"/>
        <s v="3.1.1 โครงการฉลากประหยัดไฟ เสื้อเบอร์ 5  (กสอ-ย.)"/>
        <s v="3.1.2 โครงการฉลากประหยัดไฟประสิทธิภาพสูง Ranking  (กสอ-ย.)"/>
        <s v="3.2.1 จัดงานสัมมนาในรูปแบบ ESCO Matching"/>
        <s v="3.3.1 โครงการ Energy Alert"/>
      </sharedItems>
    </cacheField>
    <cacheField name="พ.ศ.2561" numFmtId="190">
      <sharedItems containsSemiMixedTypes="0" containsString="0" containsNumber="1" minValue="0" maxValue="3.85"/>
    </cacheField>
    <cacheField name="พ.ศ.2562" numFmtId="190">
      <sharedItems containsSemiMixedTypes="0" containsString="0" containsNumber="1" minValue="0" maxValue="7.93"/>
    </cacheField>
    <cacheField name="พ.ศ.2563" numFmtId="190">
      <sharedItems containsSemiMixedTypes="0" containsString="0" containsNumber="1" minValue="0" maxValue="5.25"/>
    </cacheField>
    <cacheField name="ณ 24 ก.ย.61" numFmtId="190">
      <sharedItems containsSemiMixedTypes="0" containsString="0" containsNumber="1" minValue="0" maxValue="3.36"/>
    </cacheField>
    <cacheField name="รหัสผู้" numFmtId="0">
      <sharedItems containsSemiMixedTypes="0" containsString="0" containsNumber="1" containsInteger="1" minValue="-1" maxValue="1"/>
    </cacheField>
    <cacheField name="แผนกผู้รับผิด" numFmtId="0">
      <sharedItems containsMixedTypes="1" containsNumber="1" containsInteger="1" minValue="0" maxValue="0" count="5">
        <n v="0"/>
        <s v="กสท-ย."/>
        <s v="หปภ-ย."/>
        <s v="หปธ-ย."/>
        <s v="กสอ-ย."/>
      </sharedItems>
    </cacheField>
    <cacheField name="ผู้รับผิดชอบ" numFmtId="0">
      <sharedItems count="3">
        <s v="กฟภ."/>
        <s v="กฟน."/>
        <s v="กฟผ."/>
      </sharedItems>
    </cacheField>
    <cacheField name="Destination/No" numFmtId="0" formula="IF(พ.ศ.2561&gt;0, IF('ณ 24 ก.ย.61'&lt;พ.ศ.2561,0,1),-1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x v="0"/>
    <s v="1.1.1"/>
    <s v="โครงการบริหารจัดการเพื่อการประหยัดพลังงานในมหาวิทยาลัยรามคำแหง"/>
    <x v="0"/>
    <n v="3.36"/>
    <n v="7.93"/>
    <n v="2.2599999999999998"/>
    <n v="3.36"/>
    <n v="-1"/>
    <x v="0"/>
    <x v="0"/>
  </r>
  <r>
    <x v="0"/>
    <x v="0"/>
    <s v="1.1.2"/>
    <s v="โครงการบริหารจัดการเพื่อการประหยัดพลังงานในมหาวิทยาลัยวลัยลักษณ์"/>
    <x v="1"/>
    <n v="0"/>
    <n v="1.93"/>
    <n v="0"/>
    <n v="0"/>
    <n v="-1"/>
    <x v="0"/>
    <x v="0"/>
  </r>
  <r>
    <x v="0"/>
    <x v="0"/>
    <s v="1.1.3"/>
    <s v="โครงการบริหารจัดการเพื่อการประหยัดพลังงานในองค์การค้าของ สกสค."/>
    <x v="2"/>
    <n v="0"/>
    <n v="2.04"/>
    <n v="0"/>
    <n v="0"/>
    <n v="-1"/>
    <x v="0"/>
    <x v="0"/>
  </r>
  <r>
    <x v="0"/>
    <x v="0"/>
    <s v="1.1.4"/>
    <s v="โครงการที่ปรึกษาด้านการจัดการพลังงาน ไปรษณีย์สาขาสุวรรณภูมิ"/>
    <x v="3"/>
    <n v="7.8E-2"/>
    <n v="0"/>
    <n v="0"/>
    <n v="7.8E-2"/>
    <n v="-1"/>
    <x v="0"/>
    <x v="0"/>
  </r>
  <r>
    <x v="0"/>
    <x v="0"/>
    <s v="1.1.5"/>
    <s v="โครงการที่ปรึกษาด้านการจัดการพลังงานกรมการกงศุล"/>
    <x v="4"/>
    <n v="0"/>
    <n v="0.47199999999999998"/>
    <n v="0"/>
    <n v="0"/>
    <n v="1"/>
    <x v="0"/>
    <x v="1"/>
  </r>
  <r>
    <x v="0"/>
    <x v="0"/>
    <s v="1.1.6"/>
    <s v="โครงการส่งเสริมประสิทธิพลังงานในสถานศึกษา ร่วมกับ สพฐ. (กสท-ย.)"/>
    <x v="5"/>
    <n v="1.2E-2"/>
    <n v="1.2E-2"/>
    <n v="1.2E-2"/>
    <n v="0"/>
    <n v="0"/>
    <x v="1"/>
    <x v="2"/>
  </r>
  <r>
    <x v="0"/>
    <x v="0"/>
    <s v="1.1.7"/>
    <s v="โครงการที่ปรึกษาด้านการจัดการพลังงานกรมส่งเสริมคุณภาพสิ่งแวดล้อม (กสช-ย.)"/>
    <x v="6"/>
    <n v="0.216"/>
    <n v="0"/>
    <n v="0"/>
    <n v="0.216"/>
    <n v="0"/>
    <x v="2"/>
    <x v="2"/>
  </r>
  <r>
    <x v="0"/>
    <x v="0"/>
    <s v="1.1.8"/>
    <s v="โครงการที่ปรึกษาด้านพลังงาน บริษัท กสท โทรคมนาคม จำกัด (กสช-ย.)"/>
    <x v="7"/>
    <n v="6.5000000000000002E-2"/>
    <n v="0"/>
    <n v="0"/>
    <n v="6.5000000000000002E-2"/>
    <n v="0"/>
    <x v="2"/>
    <x v="2"/>
  </r>
  <r>
    <x v="0"/>
    <x v="0"/>
    <s v="1.1.9"/>
    <s v="โครงการที่ปรึกษาด้านการจัดการพลังงาน มหาวิทยาลัยมหาสารคาม (กสช-ย.)"/>
    <x v="8"/>
    <n v="0.374"/>
    <n v="0"/>
    <n v="0"/>
    <n v="0"/>
    <n v="0"/>
    <x v="2"/>
    <x v="2"/>
  </r>
  <r>
    <x v="0"/>
    <x v="1"/>
    <s v="1.2.1"/>
    <s v="โครงการภายใต้ความร่วมมือกับสถาบันเพื่อพัฒนาที่เป็นมิตรกับสิ่งแวดล้อม (Global Green Growth Institute : GGGI)"/>
    <x v="9"/>
    <n v="0"/>
    <n v="2"/>
    <n v="2"/>
    <n v="0"/>
    <n v="-1"/>
    <x v="0"/>
    <x v="0"/>
  </r>
  <r>
    <x v="0"/>
    <x v="1"/>
    <s v="1.2.2"/>
    <s v="งานที่ปรึกษาการอนุรักษ์พลังงานในวิสาหกิจขนาดกลางและขนาดย่อม (SME) ในลักษณะ ESCO Facilitator (กสช-ย.)"/>
    <x v="10"/>
    <n v="0"/>
    <n v="1.74"/>
    <n v="1.74"/>
    <n v="0"/>
    <n v="0"/>
    <x v="0"/>
    <x v="2"/>
  </r>
  <r>
    <x v="0"/>
    <x v="1"/>
    <s v="1.2.3"/>
    <s v="งานที่ปรึกษาด้านพลังงาน บริษัท อุตสาหกรรมนมไทย จำกัด (กสช-ย.)"/>
    <x v="11"/>
    <n v="0.623"/>
    <n v="0"/>
    <n v="0"/>
    <n v="0.03"/>
    <n v="0"/>
    <x v="3"/>
    <x v="2"/>
  </r>
  <r>
    <x v="0"/>
    <x v="1"/>
    <s v="1.2.4"/>
    <s v="งานที่ปรึกษาด้านพลังงาน บริษัท เจริญชัยหม้อแปลงไฟฟ้า จำกัด (กสช-ย.)"/>
    <x v="12"/>
    <n v="0.11600000000000001"/>
    <n v="0"/>
    <n v="0"/>
    <n v="5.5E-2"/>
    <n v="0"/>
    <x v="3"/>
    <x v="2"/>
  </r>
  <r>
    <x v="0"/>
    <x v="1"/>
    <s v="1.2.5"/>
    <s v="งานที่ปรึกษาด้านพลังงาน โรงแรมดุสิตไอส์แลนด์ รีสอร์ท เชียงราย (กสช-ย.)"/>
    <x v="13"/>
    <n v="0.46500000000000002"/>
    <n v="0"/>
    <n v="0"/>
    <n v="0"/>
    <n v="0"/>
    <x v="3"/>
    <x v="2"/>
  </r>
  <r>
    <x v="0"/>
    <x v="1"/>
    <s v="1.2.6"/>
    <s v="งานที่ปรึกษาด้านพลังงาน โรงแรมทวินทาวเวอร์ (กสช-ย.)"/>
    <x v="14"/>
    <n v="0.82599999999999996"/>
    <n v="0"/>
    <n v="0"/>
    <n v="0"/>
    <n v="0"/>
    <x v="3"/>
    <x v="2"/>
  </r>
  <r>
    <x v="0"/>
    <x v="1"/>
    <s v="1.2.7"/>
    <s v="งานที่ปรึกษาด้านพลังงาน บริษัท P.P. Package (กสช-ย.)"/>
    <x v="15"/>
    <n v="0.25600000000000001"/>
    <n v="0"/>
    <n v="0"/>
    <n v="0.29499999999999998"/>
    <n v="0"/>
    <x v="3"/>
    <x v="2"/>
  </r>
  <r>
    <x v="0"/>
    <x v="1"/>
    <s v="1.2.8"/>
    <s v="ที่ปรึกษาพลังงานด้าน HVAC  (กสช-ย.)"/>
    <x v="16"/>
    <n v="0"/>
    <n v="2.774"/>
    <n v="2.774"/>
    <n v="0"/>
    <n v="0"/>
    <x v="0"/>
    <x v="2"/>
  </r>
  <r>
    <x v="0"/>
    <x v="2"/>
    <s v="1.3.1"/>
    <s v="งานที่ปรึกษาด้านพลังงาน ศูนย์การแพทย์ โรงพยาบาลกรุงเทพ (กสช-ย.)"/>
    <x v="17"/>
    <n v="0.22"/>
    <n v="0"/>
    <n v="0"/>
    <n v="0"/>
    <n v="0"/>
    <x v="3"/>
    <x v="2"/>
  </r>
  <r>
    <x v="0"/>
    <x v="2"/>
    <s v="1.3.2"/>
    <s v="โครงการที่ปรึกษาด้านการจัดการพลังงานการท่าเรือแห่งประเทศไทย"/>
    <x v="18"/>
    <n v="0.20399999999999999"/>
    <n v="0"/>
    <n v="0"/>
    <n v="0"/>
    <n v="1"/>
    <x v="0"/>
    <x v="1"/>
  </r>
  <r>
    <x v="0"/>
    <x v="2"/>
    <s v="1.3.3"/>
    <s v="โครงการเพิ่มประสิทธิภาพการใช้พลังงานในสำนักงานใหญ่การประปาส่วนภูมิภาค"/>
    <x v="19"/>
    <n v="0.35399999999999998"/>
    <n v="0"/>
    <n v="0"/>
    <n v="0.35399999999999998"/>
    <n v="-1"/>
    <x v="0"/>
    <x v="0"/>
  </r>
  <r>
    <x v="0"/>
    <x v="2"/>
    <s v="1.3.4"/>
    <s v="โครงการที่ปรึกษาพลังงานมหาวิทยาลัยแม่ฟ้าหลวง"/>
    <x v="20"/>
    <n v="0.2"/>
    <n v="0"/>
    <n v="0"/>
    <n v="0"/>
    <n v="-1"/>
    <x v="0"/>
    <x v="0"/>
  </r>
  <r>
    <x v="1"/>
    <x v="3"/>
    <s v="2.1.1"/>
    <s v="การดำเนินโครงการล้างเครื่องปรับอากาศ"/>
    <x v="21"/>
    <n v="3.85"/>
    <n v="3.85"/>
    <n v="3.85"/>
    <n v="0"/>
    <n v="1"/>
    <x v="0"/>
    <x v="1"/>
  </r>
  <r>
    <x v="1"/>
    <x v="3"/>
    <s v="2.1.2"/>
    <s v="โครงการส่งเสริมการใช้สารทำความเย็นที่เป็นมิตรต่อสิ่งแวดล้อม (RAC NAMA) (กสอ-ย.)"/>
    <x v="22"/>
    <n v="0.3"/>
    <n v="0.3"/>
    <n v="0.3"/>
    <n v="0.8"/>
    <n v="0"/>
    <x v="4"/>
    <x v="2"/>
  </r>
  <r>
    <x v="1"/>
    <x v="3"/>
    <s v="2.1.3"/>
    <s v="โครงการ Energy Mind Award"/>
    <x v="23"/>
    <n v="0"/>
    <n v="4.5"/>
    <n v="4.5"/>
    <n v="0"/>
    <n v="1"/>
    <x v="0"/>
    <x v="1"/>
  </r>
  <r>
    <x v="1"/>
    <x v="3"/>
    <s v="2.1.4"/>
    <s v="โครงการเพิ่มประสิทธิภาพพลังงานภาคการเกษตร (กอต-ย.)"/>
    <x v="24"/>
    <n v="0"/>
    <n v="0.67500000000000004"/>
    <n v="0"/>
    <n v="0"/>
    <n v="0"/>
    <x v="0"/>
    <x v="2"/>
  </r>
  <r>
    <x v="1"/>
    <x v="3"/>
    <s v="2.1.5"/>
    <s v="โครงการนำร่องการใช้มาตรการ DR ในรูปแบบ Critical Peak Pricing สำหรับเดือนสิงหาคม 2561"/>
    <x v="25"/>
    <n v="0.1"/>
    <n v="0.1"/>
    <n v="0.1"/>
    <n v="4.0500000000000001E-2"/>
    <n v="-1"/>
    <x v="0"/>
    <x v="0"/>
  </r>
  <r>
    <x v="1"/>
    <x v="3"/>
    <s v="2.1.5"/>
    <s v="โครงการนำร่องการใช้มาตรการ DR ในรูปแบบ Critical Peak Pricing สำหรับเดือนสิงหาคม 2561"/>
    <x v="25"/>
    <n v="0.1"/>
    <n v="0.1"/>
    <n v="0.1"/>
    <n v="4.0500000000000001E-2"/>
    <n v="1"/>
    <x v="0"/>
    <x v="1"/>
  </r>
  <r>
    <x v="1"/>
    <x v="3"/>
    <s v="2.1.6"/>
    <s v="โครงการส่งเสริมการขายร่วมกับ บริษัท โฮม โปรดักส์ เซ็นเตอร์ จำกัด (มหาชน)"/>
    <x v="26"/>
    <n v="0"/>
    <n v="2"/>
    <n v="2"/>
    <n v="0"/>
    <n v="0"/>
    <x v="0"/>
    <x v="2"/>
  </r>
  <r>
    <x v="1"/>
    <x v="4"/>
    <s v="2.2.1"/>
    <s v="โครงการให้เงินอุดหนุนเพื่อชดเชยการประหยัดพลังงานที่สามารถตรวจพิสูจน์ได้"/>
    <x v="27"/>
    <n v="0"/>
    <n v="1"/>
    <n v="4"/>
    <n v="0"/>
    <n v="1"/>
    <x v="0"/>
    <x v="1"/>
  </r>
  <r>
    <x v="1"/>
    <x v="4"/>
    <s v="2.2.2"/>
    <s v="โครงการปรับปรุงและเพิ่มประสิทธิภาพการใช้พลังงานระบบแสงสว่างและระบบปรับอากาศในโรงเรียน (กสท-ย.)"/>
    <x v="28"/>
    <n v="0"/>
    <n v="2.2200000000000002"/>
    <n v="2.2200000000000002"/>
    <n v="0"/>
    <n v="0"/>
    <x v="0"/>
    <x v="2"/>
  </r>
  <r>
    <x v="1"/>
    <x v="4"/>
    <s v="2.2.3"/>
    <s v="โครงการปรับปรุงและเพิ่มประสิทธิภาพการใช้พลังงานเครื่องปรับอากาศในภาคที่อยู่อาศัย (กสช-ย.)"/>
    <x v="29"/>
    <n v="0"/>
    <n v="5.25"/>
    <n v="5.25"/>
    <n v="0"/>
    <n v="0"/>
    <x v="0"/>
    <x v="2"/>
  </r>
  <r>
    <x v="2"/>
    <x v="5"/>
    <s v="3.1.1"/>
    <s v="โครงการฉลากประหยัดไฟ เสื้อเบอร์ 5  (กสอ-ย.)"/>
    <x v="30"/>
    <n v="0"/>
    <n v="0.14199999999999999"/>
    <n v="0.14199999999999999"/>
    <n v="0"/>
    <n v="0"/>
    <x v="0"/>
    <x v="2"/>
  </r>
  <r>
    <x v="2"/>
    <x v="5"/>
    <s v="3.1.2"/>
    <s v="โครงการฉลากประหยัดไฟประสิทธิภาพสูง Ranking  (กสอ-ย.)"/>
    <x v="31"/>
    <n v="0"/>
    <n v="3"/>
    <n v="5"/>
    <n v="0"/>
    <n v="0"/>
    <x v="0"/>
    <x v="2"/>
  </r>
  <r>
    <x v="2"/>
    <x v="6"/>
    <s v="3.2.1"/>
    <s v="จัดงานสัมมนาในรูปแบบ ESCO Matching"/>
    <x v="32"/>
    <n v="0"/>
    <n v="5"/>
    <n v="5"/>
    <n v="0"/>
    <n v="-1"/>
    <x v="0"/>
    <x v="0"/>
  </r>
  <r>
    <x v="2"/>
    <x v="7"/>
    <s v="3.3.1"/>
    <s v="โครงการ Energy Alert"/>
    <x v="33"/>
    <n v="0"/>
    <n v="1"/>
    <n v="1"/>
    <n v="0"/>
    <n v="1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B54:C66" firstHeaderRow="1" firstDataRow="1" firstDataCol="1" rowPageCount="2" colPageCount="1"/>
  <pivotFields count="13">
    <pivotField showAll="0"/>
    <pivotField showAll="0"/>
    <pivotField showAll="0"/>
    <pivotField showAll="0"/>
    <pivotField axis="axisRow" showAll="0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t="default"/>
      </items>
    </pivotField>
    <pivotField numFmtId="190" showAll="0"/>
    <pivotField numFmtId="190" showAll="0"/>
    <pivotField numFmtId="190" showAll="0"/>
    <pivotField dataField="1" numFmtId="190" showAll="0"/>
    <pivotField showAll="0"/>
    <pivotField axis="axisPage" multipleItemSelectionAllowed="1" showAll="0">
      <items count="6">
        <item h="1" x="0"/>
        <item x="1"/>
        <item x="4"/>
        <item x="3"/>
        <item x="2"/>
        <item t="default"/>
      </items>
    </pivotField>
    <pivotField axis="axisPage" showAll="0">
      <items count="4">
        <item x="1"/>
        <item x="2"/>
        <item x="0"/>
        <item t="default"/>
      </items>
    </pivotField>
    <pivotField dragToRow="0" dragToCol="0" dragToPage="0" showAll="0" defaultSubtotal="0"/>
  </pivotFields>
  <rowFields count="1">
    <field x="4"/>
  </rowFields>
  <rowItems count="12">
    <i>
      <x v="5"/>
    </i>
    <i>
      <x v="6"/>
    </i>
    <i>
      <x v="7"/>
    </i>
    <i>
      <x v="8"/>
    </i>
    <i>
      <x v="11"/>
    </i>
    <i>
      <x v="12"/>
    </i>
    <i>
      <x v="13"/>
    </i>
    <i>
      <x v="14"/>
    </i>
    <i>
      <x v="15"/>
    </i>
    <i>
      <x v="17"/>
    </i>
    <i>
      <x v="22"/>
    </i>
    <i t="grand">
      <x/>
    </i>
  </rowItems>
  <colItems count="1">
    <i/>
  </colItems>
  <pageFields count="2">
    <pageField fld="11" item="1" hier="-1"/>
    <pageField fld="10" hier="-1"/>
  </pageFields>
  <dataFields count="1">
    <dataField name="Sum of ณ 24 ก.ย.61" fld="8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1" dataPosition="0" applyNumberFormats="0" applyBorderFormats="0" applyFontFormats="0" applyPatternFormats="0" applyAlignmentFormats="0" applyWidthHeightFormats="1" dataCaption="Values (GWh)" updatedVersion="3" minRefreshableVersion="3" showCalcMbrs="0" useAutoFormatting="1" itemPrintTitles="1" createdVersion="3" indent="0" outline="1" outlineData="1" multipleFieldFilters="0" chartFormat="37" rowHeaderCaption=" เปรีบเทียบเป้าหมายกับผลการประหยัดที่ทำได้">
  <location ref="A6:C11" firstHeaderRow="1" firstDataRow="2" firstDataCol="1" rowPageCount="1" colPageCount="1"/>
  <pivotFields count="13">
    <pivotField axis="axisRow" showAll="0">
      <items count="4">
        <item sd="0" x="0"/>
        <item sd="0" x="1"/>
        <item sd="0" x="2"/>
        <item t="default"/>
      </items>
    </pivotField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dataField="1" showAll="0"/>
    <pivotField showAll="0"/>
    <pivotField showAll="0"/>
    <pivotField dataField="1" showAll="0"/>
    <pivotField numFmtId="1" showAll="0" defaultSubtotal="0"/>
    <pivotField showAll="0" defaultSubtotal="0"/>
    <pivotField axis="axisPage" showAll="0" defaultSubtotal="0">
      <items count="3">
        <item x="1"/>
        <item x="2"/>
        <item x="0"/>
      </items>
    </pivotField>
    <pivotField dragToRow="0" dragToCol="0" dragToPage="0" showAll="0" defaultSubtotal="0"/>
  </pivotFields>
  <rowFields count="2">
    <field x="0"/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11" hier="-1"/>
  </pageFields>
  <dataFields count="2">
    <dataField name="เป้าหมาย พ.ศ.2561" fld="5" baseField="0" baseItem="0" numFmtId="191"/>
    <dataField name="ผล ณ 24 ก.ย.61" fld="8" baseField="0" baseItem="1" numFmtId="191"/>
  </dataFields>
  <formats count="5">
    <format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>
      <pivotArea field="-2" type="button" dataOnly="0" labelOnly="1" outline="0" axis="axisCol" fieldPosition="0"/>
    </format>
    <format>
      <pivotArea field="-2" type="button" dataOnly="0" labelOnly="1" outline="0" axis="axisCol" fieldPosition="0"/>
    </format>
    <format dxfId="7">
      <pivotArea outline="0" fieldPosition="0">
        <references count="1">
          <reference field="4294967294" count="1">
            <x v="0"/>
          </reference>
        </references>
      </pivotArea>
    </format>
    <format dxfId="6">
      <pivotArea outline="0" fieldPosition="0">
        <references count="1">
          <reference field="4294967294" count="1">
            <x v="1"/>
          </reference>
        </references>
      </pivotArea>
    </format>
  </formats>
  <chartFormats count="1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2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9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0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0" format="2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2" format="2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2" format="2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6" format="3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6" format="3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1" dataPosition="0" applyNumberFormats="0" applyBorderFormats="0" applyFontFormats="0" applyPatternFormats="0" applyAlignmentFormats="0" applyWidthHeightFormats="1" dataCaption="Values (GWh)" updatedVersion="3" minRefreshableVersion="3" showCalcMbrs="0" useAutoFormatting="1" itemPrintTitles="1" createdVersion="3" indent="0" outline="1" outlineData="1" multipleFieldFilters="0" chartFormat="38" rowHeaderCaption=" เปรีบเทียบเป้าหมายกับผลการประหยัดที่ทำได้">
  <location ref="A6:C19" firstHeaderRow="1" firstDataRow="2" firstDataCol="1"/>
  <pivotFields count="13">
    <pivotField axis="axisRow" showAll="0">
      <items count="4">
        <item x="0"/>
        <item x="1"/>
        <item x="2"/>
        <item t="default"/>
      </items>
    </pivotField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dataField="1" showAll="0"/>
    <pivotField showAll="0"/>
    <pivotField showAll="0"/>
    <pivotField dataField="1" showAll="0"/>
    <pivotField numFmtId="1" showAll="0" defaultSubtotal="0"/>
    <pivotField showAll="0" defaultSubtotal="0"/>
    <pivotField showAll="0" defaultSubtotal="0"/>
    <pivotField dragToRow="0" dragToCol="0" dragToPage="0" showAll="0" defaultSubtotal="0"/>
  </pivotFields>
  <rowFields count="2">
    <field x="0"/>
    <field x="1"/>
  </rowFields>
  <rowItems count="12">
    <i>
      <x/>
    </i>
    <i r="1">
      <x/>
    </i>
    <i r="1">
      <x v="1"/>
    </i>
    <i r="1">
      <x v="2"/>
    </i>
    <i>
      <x v="1"/>
    </i>
    <i r="1">
      <x v="3"/>
    </i>
    <i r="1">
      <x v="4"/>
    </i>
    <i>
      <x v="2"/>
    </i>
    <i r="1">
      <x v="5"/>
    </i>
    <i r="1">
      <x v="6"/>
    </i>
    <i r="1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เป้าหมาย พ.ศ.2561" fld="5" baseField="1" baseItem="1" numFmtId="191"/>
    <dataField name="ผล ณ 24 ก.ย.61" fld="8" baseField="1" baseItem="2" numFmtId="191"/>
  </dataFields>
  <formats count="5">
    <format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>
      <pivotArea field="-2" type="button" dataOnly="0" labelOnly="1" outline="0" axis="axisCol" fieldPosition="0"/>
    </format>
    <format>
      <pivotArea field="-2" type="button" dataOnly="0" labelOnly="1" outline="0" axis="axisCol" fieldPosition="0"/>
    </format>
    <format dxfId="5">
      <pivotArea outline="0" fieldPosition="0">
        <references count="1">
          <reference field="4294967294" count="1">
            <x v="0"/>
          </reference>
        </references>
      </pivotArea>
    </format>
    <format dxfId="4">
      <pivotArea outline="0" fieldPosition="0">
        <references count="1">
          <reference field="4294967294" count="1">
            <x v="1"/>
          </reference>
        </references>
      </pivotArea>
    </format>
  </formats>
  <chartFormats count="2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2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7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2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9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0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0" format="2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1" format="2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1" format="2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2" format="2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2" format="2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 (GWh)" updatedVersion="3" minRefreshableVersion="3" showCalcMbrs="0" useAutoFormatting="1" itemPrintTitles="1" createdVersion="3" indent="0" outline="1" outlineData="1" multipleFieldFilters="0" chartFormat="32" rowHeaderCaption=" เปรีบเทียบเป้าหมายกับผลการประหยัดที่ทำได้">
  <location ref="A6:C20" firstHeaderRow="1" firstDataRow="2" firstDataCol="1"/>
  <pivotFields count="13"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numFmtId="1" showAll="0" defaultSubtotal="0"/>
    <pivotField showAll="0" defaultSubtotal="0"/>
    <pivotField axis="axisRow" showAll="0" defaultSubtotal="0">
      <items count="3">
        <item x="1"/>
        <item x="2"/>
        <item x="0"/>
      </items>
    </pivotField>
    <pivotField dragToRow="0" dragToCol="0" dragToPage="0" showAll="0" defaultSubtotal="0"/>
  </pivotFields>
  <rowFields count="2">
    <field x="0"/>
    <field x="11"/>
  </rowFields>
  <rowItems count="13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เป้าหมาย พ.ศ.2561" fld="5" baseField="10" baseItem="2" numFmtId="191"/>
    <dataField name="ผล ณ 24 ก.ย.61" fld="8" baseField="0" baseItem="0" numFmtId="191"/>
  </dataFields>
  <formats count="5">
    <format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>
      <pivotArea field="-2" type="button" dataOnly="0" labelOnly="1" outline="0" axis="axisCol" fieldPosition="0"/>
    </format>
    <format>
      <pivotArea field="-2" type="button" dataOnly="0" labelOnly="1" outline="0" axis="axisCol" fieldPosition="0"/>
    </format>
    <format dxfId="3">
      <pivotArea outline="0" fieldPosition="0">
        <references count="1">
          <reference field="4294967294" count="1">
            <x v="0"/>
          </reference>
        </references>
      </pivotArea>
    </format>
    <format dxfId="2">
      <pivotArea outline="0" fieldPosition="0">
        <references count="1">
          <reference field="4294967294" count="1">
            <x v="1"/>
          </reference>
        </references>
      </pivotArea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2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4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7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 (GWh)" updatedVersion="3" minRefreshableVersion="3" showCalcMbrs="0" useAutoFormatting="1" itemPrintTitles="1" createdVersion="3" indent="0" outline="1" outlineData="1" chartFormat="43" rowHeaderCaption=" เปรีบเทียบเป้าหมายกับผลการประหยัดที่ทำได้">
  <location ref="A6:C11" firstHeaderRow="1" firstDataRow="2" firstDataCol="1" rowPageCount="1" colPageCount="1"/>
  <pivotFields count="13"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numFmtId="1" showAll="0" defaultSubtotal="0"/>
    <pivotField showAll="0" defaultSubtotal="0"/>
    <pivotField axis="axisRow" showAll="0" defaultSubtotal="0">
      <items count="3">
        <item x="1"/>
        <item x="2"/>
        <item x="0"/>
      </items>
    </pivotField>
    <pivotField dragToRow="0" dragToCol="0" dragToPage="0" showAll="0" defaultSubtotal="0"/>
  </pivotFields>
  <rowFields count="1">
    <field x="1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เป้าหมาย พ.ศ.2561" fld="5" baseField="1" baseItem="2" numFmtId="191"/>
    <dataField name="ผล ณ 24 ก.ย.61" fld="8" baseField="1" baseItem="2" numFmtId="191"/>
  </dataFields>
  <formats count="5">
    <format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>
      <pivotArea field="-2" type="button" dataOnly="0" labelOnly="1" outline="0" axis="axisCol" fieldPosition="0"/>
    </format>
    <format>
      <pivotArea field="-2" type="button" dataOnly="0" labelOnly="1" outline="0" axis="axisCol" fieldPosition="0"/>
    </format>
    <format dxfId="1">
      <pivotArea outline="0" fieldPosition="0">
        <references count="1">
          <reference field="4294967294" count="1">
            <x v="0"/>
          </reference>
        </references>
      </pivotArea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chartFormats count="2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2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6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4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6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6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8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8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2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2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66"/>
  <sheetViews>
    <sheetView topLeftCell="A3" zoomScale="77" zoomScaleNormal="77" workbookViewId="0">
      <selection activeCell="A3" sqref="A3:L38"/>
    </sheetView>
  </sheetViews>
  <sheetFormatPr defaultRowHeight="14.25"/>
  <cols>
    <col min="1" max="1" width="28.875" style="15" bestFit="1" customWidth="1"/>
    <col min="2" max="2" width="55.625" style="15" bestFit="1" customWidth="1"/>
    <col min="3" max="3" width="9.25" bestFit="1" customWidth="1"/>
    <col min="4" max="4" width="90" bestFit="1" customWidth="1"/>
    <col min="5" max="5" width="95" bestFit="1" customWidth="1"/>
    <col min="6" max="8" width="11" customWidth="1"/>
    <col min="9" max="10" width="15" customWidth="1"/>
    <col min="11" max="11" width="15" style="43" customWidth="1"/>
    <col min="12" max="12" width="13.75" customWidth="1"/>
  </cols>
  <sheetData>
    <row r="2" spans="1:12">
      <c r="F2" s="57" t="s">
        <v>2</v>
      </c>
      <c r="G2" s="57"/>
      <c r="H2" s="57"/>
      <c r="I2" t="s">
        <v>1</v>
      </c>
      <c r="J2" t="s">
        <v>131</v>
      </c>
      <c r="K2" s="53" t="s">
        <v>140</v>
      </c>
      <c r="L2" t="s">
        <v>0</v>
      </c>
    </row>
    <row r="3" spans="1:12" ht="15" thickBot="1">
      <c r="A3" s="17" t="s">
        <v>68</v>
      </c>
      <c r="B3" s="17" t="s">
        <v>69</v>
      </c>
      <c r="C3" s="17" t="s">
        <v>70</v>
      </c>
      <c r="D3" s="17" t="s">
        <v>72</v>
      </c>
      <c r="E3" s="17" t="s">
        <v>71</v>
      </c>
      <c r="F3" s="17" t="s">
        <v>78</v>
      </c>
      <c r="G3" s="17" t="s">
        <v>79</v>
      </c>
      <c r="H3" s="17" t="s">
        <v>80</v>
      </c>
      <c r="I3" s="17" t="s">
        <v>73</v>
      </c>
      <c r="J3" s="17" t="s">
        <v>131</v>
      </c>
      <c r="K3" s="18" t="s">
        <v>140</v>
      </c>
      <c r="L3" s="18" t="s">
        <v>0</v>
      </c>
    </row>
    <row r="4" spans="1:12" ht="15" thickTop="1">
      <c r="A4" s="45" t="s">
        <v>83</v>
      </c>
      <c r="B4" s="19" t="s">
        <v>60</v>
      </c>
      <c r="C4" s="19" t="s">
        <v>3</v>
      </c>
      <c r="D4" s="19" t="s">
        <v>4</v>
      </c>
      <c r="E4" s="19" t="s">
        <v>86</v>
      </c>
      <c r="F4" s="37">
        <v>3.36</v>
      </c>
      <c r="G4" s="37">
        <v>7.93</v>
      </c>
      <c r="H4" s="37">
        <v>2.2599999999999998</v>
      </c>
      <c r="I4" s="37">
        <v>3.36</v>
      </c>
      <c r="J4" s="19">
        <f>IF(L4="กฟน.",1,IF(L4="กฟผ.",0,-1))</f>
        <v>-1</v>
      </c>
      <c r="K4" s="50">
        <v>0</v>
      </c>
      <c r="L4" s="20" t="s">
        <v>5</v>
      </c>
    </row>
    <row r="5" spans="1:12">
      <c r="A5" s="21" t="s">
        <v>83</v>
      </c>
      <c r="B5" s="21" t="s">
        <v>60</v>
      </c>
      <c r="C5" s="21" t="s">
        <v>6</v>
      </c>
      <c r="D5" s="21" t="s">
        <v>7</v>
      </c>
      <c r="E5" s="21" t="s">
        <v>87</v>
      </c>
      <c r="F5" s="38">
        <v>0</v>
      </c>
      <c r="G5" s="38">
        <v>1.93</v>
      </c>
      <c r="H5" s="38">
        <v>0</v>
      </c>
      <c r="I5" s="38">
        <v>0</v>
      </c>
      <c r="J5" s="21">
        <f>IF(L5="กฟน.",1,IF(L5="กฟผ.",0,-1))</f>
        <v>-1</v>
      </c>
      <c r="K5" s="51">
        <v>0</v>
      </c>
      <c r="L5" s="22" t="s">
        <v>5</v>
      </c>
    </row>
    <row r="6" spans="1:12">
      <c r="A6" s="19" t="s">
        <v>83</v>
      </c>
      <c r="B6" s="19" t="s">
        <v>60</v>
      </c>
      <c r="C6" s="19" t="s">
        <v>8</v>
      </c>
      <c r="D6" s="19" t="s">
        <v>9</v>
      </c>
      <c r="E6" s="19" t="s">
        <v>88</v>
      </c>
      <c r="F6" s="37">
        <v>0</v>
      </c>
      <c r="G6" s="37">
        <v>2.04</v>
      </c>
      <c r="H6" s="37">
        <v>0</v>
      </c>
      <c r="I6" s="37">
        <v>0</v>
      </c>
      <c r="J6" s="19">
        <f t="shared" ref="J6:J38" si="0">IF(L6="กฟน.",1,IF(L6="กฟผ.",0,-1))</f>
        <v>-1</v>
      </c>
      <c r="K6" s="50">
        <v>0</v>
      </c>
      <c r="L6" s="20" t="s">
        <v>5</v>
      </c>
    </row>
    <row r="7" spans="1:12">
      <c r="A7" s="21" t="s">
        <v>83</v>
      </c>
      <c r="B7" s="21" t="s">
        <v>60</v>
      </c>
      <c r="C7" s="21" t="s">
        <v>10</v>
      </c>
      <c r="D7" s="21" t="s">
        <v>11</v>
      </c>
      <c r="E7" s="21" t="s">
        <v>89</v>
      </c>
      <c r="F7" s="38">
        <v>7.8E-2</v>
      </c>
      <c r="G7" s="38">
        <v>0</v>
      </c>
      <c r="H7" s="38">
        <v>0</v>
      </c>
      <c r="I7" s="38">
        <v>7.8E-2</v>
      </c>
      <c r="J7" s="21">
        <f t="shared" si="0"/>
        <v>-1</v>
      </c>
      <c r="K7" s="51">
        <v>0</v>
      </c>
      <c r="L7" s="22" t="s">
        <v>5</v>
      </c>
    </row>
    <row r="8" spans="1:12">
      <c r="A8" s="19" t="s">
        <v>83</v>
      </c>
      <c r="B8" s="19" t="s">
        <v>60</v>
      </c>
      <c r="C8" s="19" t="s">
        <v>12</v>
      </c>
      <c r="D8" s="19" t="s">
        <v>13</v>
      </c>
      <c r="E8" s="19" t="s">
        <v>90</v>
      </c>
      <c r="F8" s="37">
        <v>0</v>
      </c>
      <c r="G8" s="37">
        <v>0.47199999999999998</v>
      </c>
      <c r="H8" s="37">
        <v>0</v>
      </c>
      <c r="I8" s="37">
        <v>0</v>
      </c>
      <c r="J8" s="19">
        <f t="shared" si="0"/>
        <v>1</v>
      </c>
      <c r="K8" s="50">
        <v>0</v>
      </c>
      <c r="L8" s="20" t="s">
        <v>14</v>
      </c>
    </row>
    <row r="9" spans="1:12">
      <c r="A9" s="21" t="s">
        <v>83</v>
      </c>
      <c r="B9" s="21" t="s">
        <v>60</v>
      </c>
      <c r="C9" s="21" t="s">
        <v>15</v>
      </c>
      <c r="D9" s="21" t="s">
        <v>16</v>
      </c>
      <c r="E9" s="21" t="s">
        <v>91</v>
      </c>
      <c r="F9" s="38">
        <v>1.2E-2</v>
      </c>
      <c r="G9" s="38">
        <v>1.2E-2</v>
      </c>
      <c r="H9" s="38">
        <v>1.2E-2</v>
      </c>
      <c r="I9" s="38">
        <v>0</v>
      </c>
      <c r="J9" s="21">
        <f t="shared" si="0"/>
        <v>0</v>
      </c>
      <c r="K9" s="51" t="s">
        <v>141</v>
      </c>
      <c r="L9" s="22" t="s">
        <v>17</v>
      </c>
    </row>
    <row r="10" spans="1:12">
      <c r="A10" s="19" t="s">
        <v>83</v>
      </c>
      <c r="B10" s="19" t="s">
        <v>60</v>
      </c>
      <c r="C10" s="19" t="s">
        <v>18</v>
      </c>
      <c r="D10" s="19" t="s">
        <v>145</v>
      </c>
      <c r="E10" s="19" t="s">
        <v>92</v>
      </c>
      <c r="F10" s="37">
        <v>0.216</v>
      </c>
      <c r="G10" s="37">
        <v>0</v>
      </c>
      <c r="H10" s="37">
        <v>0</v>
      </c>
      <c r="I10" s="37">
        <v>0.216</v>
      </c>
      <c r="J10" s="19">
        <f t="shared" si="0"/>
        <v>0</v>
      </c>
      <c r="K10" s="50" t="s">
        <v>138</v>
      </c>
      <c r="L10" s="20" t="s">
        <v>17</v>
      </c>
    </row>
    <row r="11" spans="1:12">
      <c r="A11" s="21" t="s">
        <v>83</v>
      </c>
      <c r="B11" s="21" t="s">
        <v>60</v>
      </c>
      <c r="C11" s="21" t="s">
        <v>19</v>
      </c>
      <c r="D11" s="21" t="s">
        <v>146</v>
      </c>
      <c r="E11" s="21" t="s">
        <v>93</v>
      </c>
      <c r="F11" s="38">
        <v>6.5000000000000002E-2</v>
      </c>
      <c r="G11" s="38">
        <v>0</v>
      </c>
      <c r="H11" s="38">
        <v>0</v>
      </c>
      <c r="I11" s="38">
        <v>6.5000000000000002E-2</v>
      </c>
      <c r="J11" s="21">
        <f t="shared" si="0"/>
        <v>0</v>
      </c>
      <c r="K11" s="51" t="s">
        <v>138</v>
      </c>
      <c r="L11" s="22" t="s">
        <v>17</v>
      </c>
    </row>
    <row r="12" spans="1:12">
      <c r="A12" s="19" t="s">
        <v>83</v>
      </c>
      <c r="B12" s="19" t="s">
        <v>60</v>
      </c>
      <c r="C12" s="19" t="s">
        <v>20</v>
      </c>
      <c r="D12" s="19" t="s">
        <v>147</v>
      </c>
      <c r="E12" s="19" t="s">
        <v>94</v>
      </c>
      <c r="F12" s="37">
        <v>0.374</v>
      </c>
      <c r="G12" s="37">
        <v>0</v>
      </c>
      <c r="H12" s="37">
        <v>0</v>
      </c>
      <c r="I12" s="37">
        <v>0</v>
      </c>
      <c r="J12" s="19">
        <f t="shared" si="0"/>
        <v>0</v>
      </c>
      <c r="K12" s="50" t="s">
        <v>138</v>
      </c>
      <c r="L12" s="20" t="s">
        <v>17</v>
      </c>
    </row>
    <row r="13" spans="1:12">
      <c r="A13" s="21" t="s">
        <v>83</v>
      </c>
      <c r="B13" s="21" t="s">
        <v>61</v>
      </c>
      <c r="C13" s="21" t="s">
        <v>21</v>
      </c>
      <c r="D13" s="21" t="s">
        <v>22</v>
      </c>
      <c r="E13" s="21" t="s">
        <v>95</v>
      </c>
      <c r="F13" s="38">
        <v>0</v>
      </c>
      <c r="G13" s="38">
        <v>2</v>
      </c>
      <c r="H13" s="38">
        <v>2</v>
      </c>
      <c r="I13" s="38">
        <v>0</v>
      </c>
      <c r="J13" s="21">
        <f t="shared" si="0"/>
        <v>-1</v>
      </c>
      <c r="K13" s="51">
        <v>0</v>
      </c>
      <c r="L13" s="22" t="s">
        <v>5</v>
      </c>
    </row>
    <row r="14" spans="1:12">
      <c r="A14" s="19" t="s">
        <v>83</v>
      </c>
      <c r="B14" s="19" t="s">
        <v>61</v>
      </c>
      <c r="C14" s="19" t="s">
        <v>23</v>
      </c>
      <c r="D14" s="19" t="s">
        <v>148</v>
      </c>
      <c r="E14" s="19" t="s">
        <v>96</v>
      </c>
      <c r="F14" s="37">
        <v>0</v>
      </c>
      <c r="G14" s="37">
        <v>1.74</v>
      </c>
      <c r="H14" s="37">
        <v>1.74</v>
      </c>
      <c r="I14" s="37">
        <v>0</v>
      </c>
      <c r="J14" s="19">
        <f t="shared" si="0"/>
        <v>0</v>
      </c>
      <c r="K14" s="50">
        <v>0</v>
      </c>
      <c r="L14" s="20" t="s">
        <v>17</v>
      </c>
    </row>
    <row r="15" spans="1:12">
      <c r="A15" s="21" t="s">
        <v>83</v>
      </c>
      <c r="B15" s="21" t="s">
        <v>61</v>
      </c>
      <c r="C15" s="21" t="s">
        <v>24</v>
      </c>
      <c r="D15" s="21" t="s">
        <v>149</v>
      </c>
      <c r="E15" s="21" t="s">
        <v>97</v>
      </c>
      <c r="F15" s="38">
        <v>0.623</v>
      </c>
      <c r="G15" s="38">
        <v>0</v>
      </c>
      <c r="H15" s="38">
        <v>0</v>
      </c>
      <c r="I15" s="38">
        <v>0.03</v>
      </c>
      <c r="J15" s="21">
        <f t="shared" si="0"/>
        <v>0</v>
      </c>
      <c r="K15" s="51" t="s">
        <v>139</v>
      </c>
      <c r="L15" s="22" t="s">
        <v>17</v>
      </c>
    </row>
    <row r="16" spans="1:12">
      <c r="A16" s="19" t="s">
        <v>83</v>
      </c>
      <c r="B16" s="19" t="s">
        <v>61</v>
      </c>
      <c r="C16" s="19" t="s">
        <v>25</v>
      </c>
      <c r="D16" s="19" t="s">
        <v>150</v>
      </c>
      <c r="E16" s="19" t="s">
        <v>98</v>
      </c>
      <c r="F16" s="37">
        <v>0.11600000000000001</v>
      </c>
      <c r="G16" s="37">
        <v>0</v>
      </c>
      <c r="H16" s="37">
        <v>0</v>
      </c>
      <c r="I16" s="37">
        <v>5.5E-2</v>
      </c>
      <c r="J16" s="19">
        <f t="shared" si="0"/>
        <v>0</v>
      </c>
      <c r="K16" s="50" t="s">
        <v>139</v>
      </c>
      <c r="L16" s="20" t="s">
        <v>17</v>
      </c>
    </row>
    <row r="17" spans="1:12">
      <c r="A17" s="21" t="s">
        <v>83</v>
      </c>
      <c r="B17" s="21" t="s">
        <v>61</v>
      </c>
      <c r="C17" s="21" t="s">
        <v>26</v>
      </c>
      <c r="D17" s="21" t="s">
        <v>151</v>
      </c>
      <c r="E17" s="21" t="s">
        <v>99</v>
      </c>
      <c r="F17" s="38">
        <v>0.46500000000000002</v>
      </c>
      <c r="G17" s="38">
        <v>0</v>
      </c>
      <c r="H17" s="38">
        <v>0</v>
      </c>
      <c r="I17" s="38">
        <v>0</v>
      </c>
      <c r="J17" s="21">
        <f t="shared" si="0"/>
        <v>0</v>
      </c>
      <c r="K17" s="51" t="s">
        <v>139</v>
      </c>
      <c r="L17" s="22" t="s">
        <v>17</v>
      </c>
    </row>
    <row r="18" spans="1:12">
      <c r="A18" s="19" t="s">
        <v>83</v>
      </c>
      <c r="B18" s="19" t="s">
        <v>61</v>
      </c>
      <c r="C18" s="19" t="s">
        <v>27</v>
      </c>
      <c r="D18" s="19" t="s">
        <v>152</v>
      </c>
      <c r="E18" s="19" t="s">
        <v>100</v>
      </c>
      <c r="F18" s="37">
        <v>0.82599999999999996</v>
      </c>
      <c r="G18" s="37">
        <v>0</v>
      </c>
      <c r="H18" s="37">
        <v>0</v>
      </c>
      <c r="I18" s="37">
        <v>0</v>
      </c>
      <c r="J18" s="19">
        <f t="shared" si="0"/>
        <v>0</v>
      </c>
      <c r="K18" s="50" t="s">
        <v>139</v>
      </c>
      <c r="L18" s="20" t="s">
        <v>17</v>
      </c>
    </row>
    <row r="19" spans="1:12">
      <c r="A19" s="21" t="s">
        <v>83</v>
      </c>
      <c r="B19" s="21" t="s">
        <v>61</v>
      </c>
      <c r="C19" s="21" t="s">
        <v>28</v>
      </c>
      <c r="D19" s="21" t="s">
        <v>153</v>
      </c>
      <c r="E19" s="21" t="s">
        <v>101</v>
      </c>
      <c r="F19" s="38">
        <v>0.25600000000000001</v>
      </c>
      <c r="G19" s="38">
        <v>0</v>
      </c>
      <c r="H19" s="38">
        <v>0</v>
      </c>
      <c r="I19" s="38">
        <v>0.29499999999999998</v>
      </c>
      <c r="J19" s="21">
        <f t="shared" si="0"/>
        <v>0</v>
      </c>
      <c r="K19" s="51" t="s">
        <v>139</v>
      </c>
      <c r="L19" s="22" t="s">
        <v>17</v>
      </c>
    </row>
    <row r="20" spans="1:12">
      <c r="A20" s="19" t="s">
        <v>83</v>
      </c>
      <c r="B20" s="19" t="s">
        <v>61</v>
      </c>
      <c r="C20" s="19" t="s">
        <v>29</v>
      </c>
      <c r="D20" s="19" t="s">
        <v>154</v>
      </c>
      <c r="E20" s="19" t="s">
        <v>102</v>
      </c>
      <c r="F20" s="37">
        <v>0</v>
      </c>
      <c r="G20" s="37">
        <v>2.774</v>
      </c>
      <c r="H20" s="37">
        <v>2.774</v>
      </c>
      <c r="I20" s="37">
        <v>0</v>
      </c>
      <c r="J20" s="19">
        <f t="shared" si="0"/>
        <v>0</v>
      </c>
      <c r="K20" s="50">
        <v>0</v>
      </c>
      <c r="L20" s="20" t="s">
        <v>17</v>
      </c>
    </row>
    <row r="21" spans="1:12">
      <c r="A21" s="21" t="s">
        <v>83</v>
      </c>
      <c r="B21" s="21" t="s">
        <v>62</v>
      </c>
      <c r="C21" s="21" t="s">
        <v>30</v>
      </c>
      <c r="D21" s="21" t="s">
        <v>155</v>
      </c>
      <c r="E21" s="21" t="s">
        <v>103</v>
      </c>
      <c r="F21" s="38">
        <v>0.22</v>
      </c>
      <c r="G21" s="38">
        <v>0</v>
      </c>
      <c r="H21" s="38">
        <v>0</v>
      </c>
      <c r="I21" s="38">
        <v>0</v>
      </c>
      <c r="J21" s="21">
        <f t="shared" si="0"/>
        <v>0</v>
      </c>
      <c r="K21" s="51" t="s">
        <v>139</v>
      </c>
      <c r="L21" s="22" t="s">
        <v>17</v>
      </c>
    </row>
    <row r="22" spans="1:12">
      <c r="A22" s="19" t="s">
        <v>83</v>
      </c>
      <c r="B22" s="19" t="s">
        <v>62</v>
      </c>
      <c r="C22" s="19" t="s">
        <v>31</v>
      </c>
      <c r="D22" s="19" t="s">
        <v>32</v>
      </c>
      <c r="E22" s="19" t="s">
        <v>104</v>
      </c>
      <c r="F22" s="37">
        <v>0.20399999999999999</v>
      </c>
      <c r="G22" s="37">
        <v>0</v>
      </c>
      <c r="H22" s="37">
        <v>0</v>
      </c>
      <c r="I22" s="37">
        <v>0</v>
      </c>
      <c r="J22" s="19">
        <f t="shared" si="0"/>
        <v>1</v>
      </c>
      <c r="K22" s="50">
        <v>0</v>
      </c>
      <c r="L22" s="20" t="s">
        <v>14</v>
      </c>
    </row>
    <row r="23" spans="1:12">
      <c r="A23" s="21" t="s">
        <v>83</v>
      </c>
      <c r="B23" s="21" t="s">
        <v>62</v>
      </c>
      <c r="C23" s="21" t="s">
        <v>33</v>
      </c>
      <c r="D23" s="21" t="s">
        <v>34</v>
      </c>
      <c r="E23" s="21" t="s">
        <v>105</v>
      </c>
      <c r="F23" s="38">
        <v>0.35399999999999998</v>
      </c>
      <c r="G23" s="38">
        <v>0</v>
      </c>
      <c r="H23" s="38">
        <v>0</v>
      </c>
      <c r="I23" s="38">
        <v>0.35399999999999998</v>
      </c>
      <c r="J23" s="21">
        <f t="shared" si="0"/>
        <v>-1</v>
      </c>
      <c r="K23" s="51">
        <v>0</v>
      </c>
      <c r="L23" s="22" t="s">
        <v>5</v>
      </c>
    </row>
    <row r="24" spans="1:12">
      <c r="A24" s="19" t="s">
        <v>83</v>
      </c>
      <c r="B24" s="19" t="s">
        <v>62</v>
      </c>
      <c r="C24" s="19" t="s">
        <v>35</v>
      </c>
      <c r="D24" s="19" t="s">
        <v>36</v>
      </c>
      <c r="E24" s="19" t="s">
        <v>106</v>
      </c>
      <c r="F24" s="37">
        <v>0.2</v>
      </c>
      <c r="G24" s="37">
        <v>0</v>
      </c>
      <c r="H24" s="37">
        <v>0</v>
      </c>
      <c r="I24" s="37">
        <v>0</v>
      </c>
      <c r="J24" s="19">
        <f t="shared" si="0"/>
        <v>-1</v>
      </c>
      <c r="K24" s="50">
        <v>0</v>
      </c>
      <c r="L24" s="20" t="s">
        <v>5</v>
      </c>
    </row>
    <row r="25" spans="1:12">
      <c r="A25" s="44" t="s">
        <v>84</v>
      </c>
      <c r="B25" s="21" t="s">
        <v>63</v>
      </c>
      <c r="C25" s="21" t="s">
        <v>37</v>
      </c>
      <c r="D25" s="21" t="s">
        <v>38</v>
      </c>
      <c r="E25" s="21" t="s">
        <v>107</v>
      </c>
      <c r="F25" s="38">
        <v>3.85</v>
      </c>
      <c r="G25" s="38">
        <v>3.85</v>
      </c>
      <c r="H25" s="38">
        <v>3.85</v>
      </c>
      <c r="I25" s="38">
        <v>0</v>
      </c>
      <c r="J25" s="21">
        <f t="shared" si="0"/>
        <v>1</v>
      </c>
      <c r="K25" s="51">
        <v>0</v>
      </c>
      <c r="L25" s="22" t="s">
        <v>14</v>
      </c>
    </row>
    <row r="26" spans="1:12">
      <c r="A26" s="19" t="s">
        <v>84</v>
      </c>
      <c r="B26" s="19" t="s">
        <v>63</v>
      </c>
      <c r="C26" s="19" t="s">
        <v>39</v>
      </c>
      <c r="D26" s="19" t="s">
        <v>40</v>
      </c>
      <c r="E26" s="19" t="s">
        <v>108</v>
      </c>
      <c r="F26" s="37">
        <v>0.3</v>
      </c>
      <c r="G26" s="37">
        <v>0.3</v>
      </c>
      <c r="H26" s="37">
        <v>0.3</v>
      </c>
      <c r="I26" s="37">
        <v>0.8</v>
      </c>
      <c r="J26" s="19">
        <f t="shared" si="0"/>
        <v>0</v>
      </c>
      <c r="K26" s="50" t="s">
        <v>142</v>
      </c>
      <c r="L26" s="20" t="s">
        <v>17</v>
      </c>
    </row>
    <row r="27" spans="1:12">
      <c r="A27" s="21" t="s">
        <v>84</v>
      </c>
      <c r="B27" s="21" t="s">
        <v>63</v>
      </c>
      <c r="C27" s="21" t="s">
        <v>41</v>
      </c>
      <c r="D27" s="21" t="s">
        <v>42</v>
      </c>
      <c r="E27" s="21" t="s">
        <v>109</v>
      </c>
      <c r="F27" s="38">
        <v>0</v>
      </c>
      <c r="G27" s="38">
        <v>4.5</v>
      </c>
      <c r="H27" s="38">
        <v>4.5</v>
      </c>
      <c r="I27" s="38">
        <v>0</v>
      </c>
      <c r="J27" s="21">
        <f t="shared" si="0"/>
        <v>1</v>
      </c>
      <c r="K27" s="51">
        <v>0</v>
      </c>
      <c r="L27" s="22" t="s">
        <v>14</v>
      </c>
    </row>
    <row r="28" spans="1:12">
      <c r="A28" s="19" t="s">
        <v>84</v>
      </c>
      <c r="B28" s="19" t="s">
        <v>63</v>
      </c>
      <c r="C28" s="19" t="s">
        <v>43</v>
      </c>
      <c r="D28" s="19" t="s">
        <v>44</v>
      </c>
      <c r="E28" s="19" t="s">
        <v>110</v>
      </c>
      <c r="F28" s="37">
        <v>0</v>
      </c>
      <c r="G28" s="37">
        <v>0.67500000000000004</v>
      </c>
      <c r="H28" s="37">
        <v>0</v>
      </c>
      <c r="I28" s="37">
        <v>0</v>
      </c>
      <c r="J28" s="19">
        <f t="shared" si="0"/>
        <v>0</v>
      </c>
      <c r="K28" s="50">
        <v>0</v>
      </c>
      <c r="L28" s="20" t="s">
        <v>17</v>
      </c>
    </row>
    <row r="29" spans="1:12">
      <c r="A29" s="21" t="s">
        <v>84</v>
      </c>
      <c r="B29" s="21" t="s">
        <v>63</v>
      </c>
      <c r="C29" s="21" t="s">
        <v>45</v>
      </c>
      <c r="D29" s="21" t="s">
        <v>46</v>
      </c>
      <c r="E29" s="21" t="s">
        <v>111</v>
      </c>
      <c r="F29" s="38">
        <v>0.1</v>
      </c>
      <c r="G29" s="38">
        <v>0.1</v>
      </c>
      <c r="H29" s="38">
        <v>0.1</v>
      </c>
      <c r="I29" s="38">
        <v>4.0500000000000001E-2</v>
      </c>
      <c r="J29" s="21">
        <f t="shared" si="0"/>
        <v>-1</v>
      </c>
      <c r="K29" s="51">
        <v>0</v>
      </c>
      <c r="L29" s="22" t="s">
        <v>5</v>
      </c>
    </row>
    <row r="30" spans="1:12">
      <c r="A30" s="19" t="s">
        <v>84</v>
      </c>
      <c r="B30" s="19" t="s">
        <v>63</v>
      </c>
      <c r="C30" s="19" t="s">
        <v>45</v>
      </c>
      <c r="D30" s="19" t="s">
        <v>46</v>
      </c>
      <c r="E30" s="19" t="s">
        <v>111</v>
      </c>
      <c r="F30" s="37">
        <v>0.1</v>
      </c>
      <c r="G30" s="37">
        <v>0.1</v>
      </c>
      <c r="H30" s="37">
        <v>0.1</v>
      </c>
      <c r="I30" s="37">
        <v>4.0500000000000001E-2</v>
      </c>
      <c r="J30" s="19">
        <f t="shared" si="0"/>
        <v>1</v>
      </c>
      <c r="K30" s="50">
        <v>0</v>
      </c>
      <c r="L30" s="20" t="s">
        <v>14</v>
      </c>
    </row>
    <row r="31" spans="1:12">
      <c r="A31" s="21" t="s">
        <v>84</v>
      </c>
      <c r="B31" s="21" t="s">
        <v>63</v>
      </c>
      <c r="C31" s="21" t="s">
        <v>47</v>
      </c>
      <c r="D31" s="21" t="s">
        <v>48</v>
      </c>
      <c r="E31" s="21" t="s">
        <v>112</v>
      </c>
      <c r="F31" s="38">
        <v>0</v>
      </c>
      <c r="G31" s="38">
        <v>2</v>
      </c>
      <c r="H31" s="38">
        <v>2</v>
      </c>
      <c r="I31" s="38">
        <v>0</v>
      </c>
      <c r="J31" s="21">
        <f t="shared" si="0"/>
        <v>0</v>
      </c>
      <c r="K31" s="51">
        <v>0</v>
      </c>
      <c r="L31" s="22" t="s">
        <v>17</v>
      </c>
    </row>
    <row r="32" spans="1:12">
      <c r="A32" s="19" t="s">
        <v>84</v>
      </c>
      <c r="B32" s="19" t="s">
        <v>64</v>
      </c>
      <c r="C32" s="19" t="s">
        <v>49</v>
      </c>
      <c r="D32" s="19" t="s">
        <v>50</v>
      </c>
      <c r="E32" s="19" t="s">
        <v>113</v>
      </c>
      <c r="F32" s="37">
        <v>0</v>
      </c>
      <c r="G32" s="37">
        <v>1</v>
      </c>
      <c r="H32" s="37">
        <v>4</v>
      </c>
      <c r="I32" s="37">
        <v>0</v>
      </c>
      <c r="J32" s="19">
        <f t="shared" si="0"/>
        <v>1</v>
      </c>
      <c r="K32" s="50">
        <v>0</v>
      </c>
      <c r="L32" s="20" t="s">
        <v>14</v>
      </c>
    </row>
    <row r="33" spans="1:12">
      <c r="A33" s="21" t="s">
        <v>84</v>
      </c>
      <c r="B33" s="21" t="s">
        <v>64</v>
      </c>
      <c r="C33" s="21" t="s">
        <v>51</v>
      </c>
      <c r="D33" s="21" t="s">
        <v>52</v>
      </c>
      <c r="E33" s="21" t="s">
        <v>114</v>
      </c>
      <c r="F33" s="38">
        <v>0</v>
      </c>
      <c r="G33" s="38">
        <v>2.2200000000000002</v>
      </c>
      <c r="H33" s="38">
        <v>2.2200000000000002</v>
      </c>
      <c r="I33" s="38">
        <v>0</v>
      </c>
      <c r="J33" s="21">
        <f t="shared" si="0"/>
        <v>0</v>
      </c>
      <c r="K33" s="51">
        <v>0</v>
      </c>
      <c r="L33" s="22" t="s">
        <v>17</v>
      </c>
    </row>
    <row r="34" spans="1:12">
      <c r="A34" s="19" t="s">
        <v>84</v>
      </c>
      <c r="B34" s="19" t="s">
        <v>64</v>
      </c>
      <c r="C34" s="19" t="s">
        <v>53</v>
      </c>
      <c r="D34" s="19" t="s">
        <v>156</v>
      </c>
      <c r="E34" s="19" t="s">
        <v>115</v>
      </c>
      <c r="F34" s="37">
        <v>0</v>
      </c>
      <c r="G34" s="37">
        <v>5.25</v>
      </c>
      <c r="H34" s="37">
        <v>5.25</v>
      </c>
      <c r="I34" s="37">
        <v>0</v>
      </c>
      <c r="J34" s="19">
        <f t="shared" si="0"/>
        <v>0</v>
      </c>
      <c r="K34" s="50">
        <v>0</v>
      </c>
      <c r="L34" s="20" t="s">
        <v>17</v>
      </c>
    </row>
    <row r="35" spans="1:12">
      <c r="A35" s="44" t="s">
        <v>85</v>
      </c>
      <c r="B35" s="21" t="s">
        <v>65</v>
      </c>
      <c r="C35" s="21" t="s">
        <v>54</v>
      </c>
      <c r="D35" s="21" t="s">
        <v>55</v>
      </c>
      <c r="E35" s="21" t="s">
        <v>116</v>
      </c>
      <c r="F35" s="38">
        <v>0</v>
      </c>
      <c r="G35" s="38">
        <v>0.14199999999999999</v>
      </c>
      <c r="H35" s="38">
        <v>0.14199999999999999</v>
      </c>
      <c r="I35" s="38">
        <v>0</v>
      </c>
      <c r="J35" s="21">
        <f t="shared" si="0"/>
        <v>0</v>
      </c>
      <c r="K35" s="51">
        <v>0</v>
      </c>
      <c r="L35" s="22" t="s">
        <v>17</v>
      </c>
    </row>
    <row r="36" spans="1:12">
      <c r="A36" s="19" t="s">
        <v>85</v>
      </c>
      <c r="B36" s="19" t="s">
        <v>65</v>
      </c>
      <c r="C36" s="19" t="s">
        <v>56</v>
      </c>
      <c r="D36" s="19" t="s">
        <v>57</v>
      </c>
      <c r="E36" s="19" t="s">
        <v>117</v>
      </c>
      <c r="F36" s="37">
        <v>0</v>
      </c>
      <c r="G36" s="37">
        <v>3</v>
      </c>
      <c r="H36" s="37">
        <v>5</v>
      </c>
      <c r="I36" s="37">
        <v>0</v>
      </c>
      <c r="J36" s="19">
        <f t="shared" si="0"/>
        <v>0</v>
      </c>
      <c r="K36" s="50">
        <v>0</v>
      </c>
      <c r="L36" s="20" t="s">
        <v>17</v>
      </c>
    </row>
    <row r="37" spans="1:12">
      <c r="A37" s="21" t="s">
        <v>85</v>
      </c>
      <c r="B37" s="21" t="s">
        <v>66</v>
      </c>
      <c r="C37" s="21" t="s">
        <v>74</v>
      </c>
      <c r="D37" s="21" t="s">
        <v>58</v>
      </c>
      <c r="E37" s="21" t="s">
        <v>76</v>
      </c>
      <c r="F37" s="38">
        <v>0</v>
      </c>
      <c r="G37" s="38">
        <v>5</v>
      </c>
      <c r="H37" s="38">
        <v>5</v>
      </c>
      <c r="I37" s="38">
        <v>0</v>
      </c>
      <c r="J37" s="21">
        <f t="shared" si="0"/>
        <v>-1</v>
      </c>
      <c r="K37" s="51">
        <v>0</v>
      </c>
      <c r="L37" s="22" t="s">
        <v>5</v>
      </c>
    </row>
    <row r="38" spans="1:12">
      <c r="A38" s="19" t="s">
        <v>85</v>
      </c>
      <c r="B38" s="19" t="s">
        <v>67</v>
      </c>
      <c r="C38" s="19" t="s">
        <v>75</v>
      </c>
      <c r="D38" s="19" t="s">
        <v>59</v>
      </c>
      <c r="E38" s="19" t="s">
        <v>77</v>
      </c>
      <c r="F38" s="37">
        <v>0</v>
      </c>
      <c r="G38" s="37">
        <v>1</v>
      </c>
      <c r="H38" s="37">
        <v>1</v>
      </c>
      <c r="I38" s="37">
        <v>0</v>
      </c>
      <c r="J38" s="19">
        <f t="shared" si="0"/>
        <v>1</v>
      </c>
      <c r="K38" s="50">
        <v>0</v>
      </c>
      <c r="L38" s="20" t="s">
        <v>14</v>
      </c>
    </row>
    <row r="39" spans="1:12" ht="24" customHeight="1">
      <c r="A39" s="23" t="s">
        <v>121</v>
      </c>
      <c r="B39" s="23"/>
      <c r="C39" s="23"/>
      <c r="D39" s="23"/>
      <c r="E39" s="23"/>
      <c r="F39" s="23">
        <f>SUBTOTAL(109,Data!$F$4:$F$38)</f>
        <v>11.718999999999999</v>
      </c>
      <c r="G39" s="23">
        <f>SUBTOTAL(109,Data!$G$4:$G$38)</f>
        <v>48.035000000000011</v>
      </c>
      <c r="H39" s="23">
        <f>SUBTOTAL(109,Data!$H$4:$H$38)</f>
        <v>42.248000000000005</v>
      </c>
      <c r="I39" s="23">
        <f>SUBTOTAL(109,Data!$I$4:$I$38)</f>
        <v>5.3339999999999996</v>
      </c>
      <c r="J39" s="23">
        <f>SUBTOTAL(103,Data!$L$4:$L$38)</f>
        <v>35</v>
      </c>
      <c r="K39" s="24">
        <f>SUBTOTAL(103,Data!$L$4:$L$38)</f>
        <v>35</v>
      </c>
      <c r="L39" s="24">
        <f>SUBTOTAL(103,Data!$L$4:$L$38)</f>
        <v>35</v>
      </c>
    </row>
    <row r="44" spans="1:12">
      <c r="A44" s="36"/>
    </row>
    <row r="46" spans="1:12">
      <c r="D46" s="40"/>
    </row>
    <row r="47" spans="1:12">
      <c r="D47" s="40"/>
    </row>
    <row r="48" spans="1:12">
      <c r="D48" s="40"/>
    </row>
    <row r="49" spans="4:4">
      <c r="D49" s="40"/>
    </row>
    <row r="50" spans="4:4">
      <c r="D50" s="40"/>
    </row>
    <row r="51" spans="4:4">
      <c r="D51" s="40"/>
    </row>
    <row r="52" spans="4:4">
      <c r="D52" s="40"/>
    </row>
    <row r="53" spans="4:4">
      <c r="D53" s="40"/>
    </row>
    <row r="54" spans="4:4">
      <c r="D54" s="40"/>
    </row>
    <row r="55" spans="4:4">
      <c r="D55" s="40"/>
    </row>
    <row r="56" spans="4:4">
      <c r="D56" s="40"/>
    </row>
    <row r="57" spans="4:4">
      <c r="D57" s="40"/>
    </row>
    <row r="58" spans="4:4">
      <c r="D58" s="40"/>
    </row>
    <row r="59" spans="4:4">
      <c r="D59" s="40"/>
    </row>
    <row r="60" spans="4:4">
      <c r="D60" s="40"/>
    </row>
    <row r="61" spans="4:4">
      <c r="D61" s="40"/>
    </row>
    <row r="62" spans="4:4">
      <c r="D62" s="40"/>
    </row>
    <row r="63" spans="4:4">
      <c r="D63" s="40"/>
    </row>
    <row r="64" spans="4:4">
      <c r="D64" s="40"/>
    </row>
    <row r="65" spans="4:4">
      <c r="D65" s="40"/>
    </row>
    <row r="66" spans="4:4">
      <c r="D66" s="40"/>
    </row>
  </sheetData>
  <autoFilter ref="A3:L38"/>
  <mergeCells count="1">
    <mergeCell ref="F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P72"/>
  <sheetViews>
    <sheetView showGridLines="0" tabSelected="1" topLeftCell="A52" zoomScale="98" zoomScaleNormal="98" workbookViewId="0">
      <selection activeCell="B69" sqref="B69"/>
    </sheetView>
  </sheetViews>
  <sheetFormatPr defaultRowHeight="14.25"/>
  <cols>
    <col min="1" max="1" width="2.125" style="43" customWidth="1"/>
    <col min="2" max="2" width="33.25" style="43" customWidth="1"/>
    <col min="3" max="3" width="22.875" style="43" customWidth="1"/>
    <col min="4" max="4" width="23.875" style="43" customWidth="1"/>
    <col min="5" max="5" width="18.875" style="43" customWidth="1"/>
    <col min="6" max="6" width="2.25" style="43" customWidth="1"/>
    <col min="7" max="8" width="21.25" style="43" customWidth="1"/>
    <col min="9" max="9" width="19.125" style="43" customWidth="1"/>
    <col min="10" max="10" width="13.375" style="43" customWidth="1"/>
    <col min="11" max="11" width="10.625" style="43" customWidth="1"/>
    <col min="12" max="12" width="6.25" style="43" customWidth="1"/>
    <col min="13" max="13" width="13.375" style="43" bestFit="1" customWidth="1"/>
    <col min="14" max="16384" width="9" style="43"/>
  </cols>
  <sheetData>
    <row r="1" spans="2:5" ht="20.25" customHeight="1">
      <c r="B1" s="58" t="s">
        <v>119</v>
      </c>
      <c r="C1" s="58"/>
      <c r="D1" s="58"/>
      <c r="E1" s="58"/>
    </row>
    <row r="2" spans="2:5" ht="20.25" customHeight="1">
      <c r="B2" s="58" t="s">
        <v>120</v>
      </c>
      <c r="C2" s="58"/>
      <c r="D2" s="58"/>
      <c r="E2" s="58"/>
    </row>
    <row r="3" spans="2:5" ht="9.75" customHeight="1"/>
    <row r="4" spans="2:5" ht="20.25" customHeight="1">
      <c r="B4" s="5" t="str">
        <f>"ความก้าวหน้า : ผลประหยัดภาพรวมของการไฟฟ้าฝ่ายผลิตแห่งประเทศไทย "&amp;D12&amp;" GWh ณ วันที่ 24 กันยายน 2561"</f>
        <v>ความก้าวหน้า : ผลประหยัดภาพรวมของการไฟฟ้าฝ่ายผลิตแห่งประเทศไทย 1.461 GWh ณ วันที่ 24 กันยายน 2561</v>
      </c>
    </row>
    <row r="5" spans="2:5" ht="5.25" customHeight="1"/>
    <row r="6" spans="2:5" ht="21.75" customHeight="1">
      <c r="B6" s="8" t="s">
        <v>135</v>
      </c>
      <c r="C6" s="9" t="s">
        <v>122</v>
      </c>
      <c r="D6" s="9" t="s">
        <v>129</v>
      </c>
      <c r="E6" s="10" t="s">
        <v>136</v>
      </c>
    </row>
    <row r="7" spans="2:5">
      <c r="B7" s="11" t="s">
        <v>138</v>
      </c>
      <c r="C7" s="29">
        <f>SUMIF(Data!$K$4:$K$38,B7,Data!$F$4:$F$38)</f>
        <v>0.65500000000000003</v>
      </c>
      <c r="D7" s="29">
        <f>SUMIF(Data!$K$4:$K$38,B7,Data!$I$4:$I$38)</f>
        <v>0.28100000000000003</v>
      </c>
      <c r="E7" s="29">
        <f>C7-D7</f>
        <v>0.374</v>
      </c>
    </row>
    <row r="8" spans="2:5">
      <c r="B8" s="12" t="s">
        <v>139</v>
      </c>
      <c r="C8" s="30">
        <f>SUMIF(Data!$K$4:$K$38,B8,Data!$F$4:$F$38)</f>
        <v>2.5059999999999998</v>
      </c>
      <c r="D8" s="30">
        <f>SUMIF(Data!$K$4:$K$38,B8,Data!$I$4:$I$38)</f>
        <v>0.38</v>
      </c>
      <c r="E8" s="30">
        <f t="shared" ref="E8:E10" si="0">C8-D8</f>
        <v>2.1259999999999999</v>
      </c>
    </row>
    <row r="9" spans="2:5">
      <c r="B9" s="11" t="s">
        <v>142</v>
      </c>
      <c r="C9" s="29">
        <f>SUMIF(Data!$K$4:$K$38,B9,Data!$F$4:$F$38)</f>
        <v>0.3</v>
      </c>
      <c r="D9" s="29">
        <f>SUMIF(Data!$K$4:$K$38,B9,Data!$I$4:$I$38)</f>
        <v>0.8</v>
      </c>
      <c r="E9" s="29">
        <f t="shared" si="0"/>
        <v>-0.5</v>
      </c>
    </row>
    <row r="10" spans="2:5">
      <c r="B10" s="12" t="s">
        <v>141</v>
      </c>
      <c r="C10" s="30">
        <f>SUMIF(Data!$K$4:$K$38,B10,Data!$F$4:$F$38)</f>
        <v>1.2E-2</v>
      </c>
      <c r="D10" s="30">
        <f>SUMIF(Data!$K$4:$K$38,B10,Data!$I$4:$I$38)</f>
        <v>0</v>
      </c>
      <c r="E10" s="30">
        <f t="shared" si="0"/>
        <v>1.2E-2</v>
      </c>
    </row>
    <row r="11" spans="2:5">
      <c r="B11" s="11"/>
      <c r="C11" s="29"/>
      <c r="D11" s="29"/>
      <c r="E11" s="29"/>
    </row>
    <row r="12" spans="2:5" ht="15" thickBot="1">
      <c r="B12" s="28" t="s">
        <v>123</v>
      </c>
      <c r="C12" s="31">
        <f>SUBTOTAL(109,C7:C11)</f>
        <v>3.4729999999999994</v>
      </c>
      <c r="D12" s="31">
        <f>SUBTOTAL(109,D7:D11)</f>
        <v>1.4610000000000001</v>
      </c>
      <c r="E12" s="32">
        <f>C12-D12</f>
        <v>2.0119999999999996</v>
      </c>
    </row>
    <row r="13" spans="2:5" ht="7.5" customHeight="1" thickTop="1">
      <c r="B13" s="33"/>
      <c r="C13" s="34"/>
      <c r="D13" s="34"/>
      <c r="E13" s="34"/>
    </row>
    <row r="14" spans="2:5" hidden="1">
      <c r="C14" s="54" t="str">
        <f>B7&amp;"  "&amp;TEXT(C7,"#,##0.0000")&amp;" GWh"</f>
        <v>หปภ-ย.  0.6550 GWh</v>
      </c>
      <c r="D14" s="54" t="str">
        <f>B7&amp;"  "&amp;TEXT(D7,"#,##0.0000")&amp;" GWh"</f>
        <v>หปภ-ย.  0.2810 GWh</v>
      </c>
    </row>
    <row r="15" spans="2:5" hidden="1">
      <c r="C15" s="54" t="str">
        <f>B8&amp;"  "&amp;TEXT(C8,"#,##0.0000")&amp;" GWh"</f>
        <v>หปธ-ย.  2.5060 GWh</v>
      </c>
      <c r="D15" s="54" t="str">
        <f t="shared" ref="D15:D17" si="1">B8&amp;"  "&amp;TEXT(D8,"#,##0.0000")&amp;" GWh"</f>
        <v>หปธ-ย.  0.3800 GWh</v>
      </c>
    </row>
    <row r="16" spans="2:5" hidden="1">
      <c r="C16" s="54" t="str">
        <f>B9&amp;"  "&amp;TEXT(C9,"#,##0.0000")&amp;" GWh"</f>
        <v>กสอ-ย.  0.3000 GWh</v>
      </c>
      <c r="D16" s="54" t="str">
        <f t="shared" si="1"/>
        <v>กสอ-ย.  0.8000 GWh</v>
      </c>
    </row>
    <row r="17" spans="2:5" hidden="1">
      <c r="C17" s="54" t="str">
        <f>B10&amp;"  "&amp;TEXT(C10,"#,##0.0000")&amp;" GWh"</f>
        <v>กสท-ย.  0.0120 GWh</v>
      </c>
      <c r="D17" s="54" t="str">
        <f t="shared" si="1"/>
        <v>กสท-ย.  0.0000 GWh</v>
      </c>
    </row>
    <row r="18" spans="2:5" hidden="1">
      <c r="C18" s="54"/>
      <c r="D18" s="54"/>
    </row>
    <row r="19" spans="2:5" hidden="1">
      <c r="C19" s="7"/>
    </row>
    <row r="20" spans="2:5" ht="12" customHeight="1"/>
    <row r="21" spans="2:5">
      <c r="B21" s="6" t="s">
        <v>137</v>
      </c>
    </row>
    <row r="22" spans="2:5" ht="3" customHeight="1" thickBot="1">
      <c r="B22" s="6"/>
      <c r="C22" s="7"/>
    </row>
    <row r="23" spans="2:5" ht="34.5" customHeight="1" thickTop="1">
      <c r="E23" s="46">
        <f>C12</f>
        <v>3.4729999999999994</v>
      </c>
    </row>
    <row r="24" spans="2:5">
      <c r="C24" s="7"/>
    </row>
    <row r="25" spans="2:5" ht="22.5" customHeight="1">
      <c r="C25" s="7"/>
    </row>
    <row r="26" spans="2:5" s="52" customFormat="1" ht="30" customHeight="1">
      <c r="C26" s="7"/>
    </row>
    <row r="27" spans="2:5" ht="27.75" customHeight="1">
      <c r="B27" s="42" t="str">
        <f>" ความคืบหน้าการดำเนินการของแต่ละหน่วยงาน              "&amp;TEXT(D12,"0.0000")&amp;" GWh"&amp;" / "&amp;TEXT(C12,"0.0000")&amp;" GWh"</f>
        <v xml:space="preserve"> ความคืบหน้าการดำเนินการของแต่ละหน่วยงาน              1.4610 GWh / 3.4730 GWh</v>
      </c>
    </row>
    <row r="28" spans="2:5" ht="9" customHeight="1" thickBot="1"/>
    <row r="29" spans="2:5" ht="24" customHeight="1" thickTop="1">
      <c r="E29" s="46">
        <f>C12</f>
        <v>3.4729999999999994</v>
      </c>
    </row>
    <row r="32" spans="2:5">
      <c r="C32" s="7"/>
    </row>
    <row r="33" spans="2:16">
      <c r="C33" s="7"/>
    </row>
    <row r="34" spans="2:16">
      <c r="J34" s="7"/>
      <c r="P34" s="7"/>
    </row>
    <row r="35" spans="2:16">
      <c r="H35" s="52"/>
      <c r="J35" s="7"/>
      <c r="P35" s="7"/>
    </row>
    <row r="36" spans="2:16">
      <c r="B36" s="59" t="s">
        <v>130</v>
      </c>
      <c r="C36" s="59"/>
      <c r="D36" s="59"/>
      <c r="E36" s="59"/>
      <c r="H36" s="52"/>
      <c r="J36" s="7"/>
      <c r="P36" s="7"/>
    </row>
    <row r="37" spans="2:16">
      <c r="B37" s="53"/>
      <c r="C37" s="53"/>
      <c r="D37" s="53"/>
      <c r="E37" s="53"/>
      <c r="H37" s="52"/>
      <c r="J37" s="7"/>
      <c r="P37" s="7"/>
    </row>
    <row r="38" spans="2:16">
      <c r="B38" s="53"/>
      <c r="C38" s="53"/>
      <c r="D38" s="53"/>
      <c r="E38" s="53"/>
      <c r="H38" s="52"/>
    </row>
    <row r="39" spans="2:16" ht="19.5" thickBot="1">
      <c r="B39" s="13" t="s">
        <v>125</v>
      </c>
      <c r="C39" s="13" t="s">
        <v>124</v>
      </c>
      <c r="D39" s="53"/>
      <c r="E39" s="53"/>
      <c r="H39" s="52"/>
    </row>
    <row r="40" spans="2:16" ht="24" thickTop="1" thickBot="1">
      <c r="B40" s="14">
        <v>43101</v>
      </c>
      <c r="C40" s="14">
        <v>43367</v>
      </c>
      <c r="D40" s="53"/>
      <c r="E40" s="53"/>
      <c r="H40" s="52"/>
    </row>
    <row r="41" spans="2:16" ht="12" customHeight="1" thickTop="1" thickBot="1">
      <c r="B41" s="13"/>
      <c r="C41" s="13"/>
      <c r="D41" s="53"/>
      <c r="E41" s="53"/>
      <c r="H41" s="52"/>
    </row>
    <row r="42" spans="2:16" ht="20.25" thickTop="1">
      <c r="B42" s="25" t="s">
        <v>126</v>
      </c>
      <c r="C42" s="47">
        <f>C12</f>
        <v>3.4729999999999994</v>
      </c>
      <c r="D42" s="53"/>
      <c r="E42" s="53"/>
    </row>
    <row r="43" spans="2:16" ht="20.25" thickBot="1">
      <c r="B43" s="26" t="s">
        <v>128</v>
      </c>
      <c r="C43" s="48">
        <f>D12</f>
        <v>1.4610000000000001</v>
      </c>
      <c r="D43" s="53"/>
      <c r="E43" s="53"/>
    </row>
    <row r="44" spans="2:16" ht="21" thickTop="1" thickBot="1">
      <c r="B44" s="27" t="s">
        <v>127</v>
      </c>
      <c r="C44" s="49">
        <f>C42-C43</f>
        <v>2.0119999999999996</v>
      </c>
      <c r="D44" s="53"/>
      <c r="E44" s="53"/>
    </row>
    <row r="45" spans="2:16" s="55" customFormat="1" ht="15" thickTop="1"/>
    <row r="46" spans="2:16" s="55" customFormat="1"/>
    <row r="47" spans="2:16" s="55" customFormat="1"/>
    <row r="48" spans="2:16" s="55" customFormat="1"/>
    <row r="49" spans="2:5">
      <c r="B49" s="41"/>
      <c r="C49" s="41"/>
      <c r="D49" s="41"/>
      <c r="E49" s="41"/>
    </row>
    <row r="50" spans="2:5" ht="7.5" customHeight="1">
      <c r="B50" s="41"/>
      <c r="C50" s="41"/>
      <c r="D50" s="41"/>
      <c r="E50" s="41"/>
    </row>
    <row r="51" spans="2:5">
      <c r="B51" s="1" t="s">
        <v>0</v>
      </c>
      <c r="C51" s="56" t="s">
        <v>17</v>
      </c>
    </row>
    <row r="52" spans="2:5">
      <c r="B52" s="1" t="s">
        <v>140</v>
      </c>
      <c r="C52" s="56" t="s">
        <v>159</v>
      </c>
    </row>
    <row r="53" spans="2:5">
      <c r="B53" s="56"/>
      <c r="C53" s="56"/>
    </row>
    <row r="54" spans="2:5">
      <c r="B54" s="1" t="s">
        <v>157</v>
      </c>
      <c r="C54" s="56" t="s">
        <v>158</v>
      </c>
    </row>
    <row r="55" spans="2:5">
      <c r="B55" s="2" t="s">
        <v>91</v>
      </c>
      <c r="C55" s="60">
        <v>0</v>
      </c>
    </row>
    <row r="56" spans="2:5">
      <c r="B56" s="2" t="s">
        <v>92</v>
      </c>
      <c r="C56" s="60">
        <v>0.216</v>
      </c>
    </row>
    <row r="57" spans="2:5">
      <c r="B57" s="2" t="s">
        <v>93</v>
      </c>
      <c r="C57" s="60">
        <v>6.5000000000000002E-2</v>
      </c>
    </row>
    <row r="58" spans="2:5">
      <c r="B58" s="2" t="s">
        <v>94</v>
      </c>
      <c r="C58" s="60">
        <v>0</v>
      </c>
    </row>
    <row r="59" spans="2:5">
      <c r="B59" s="2" t="s">
        <v>97</v>
      </c>
      <c r="C59" s="60">
        <v>0.03</v>
      </c>
    </row>
    <row r="60" spans="2:5">
      <c r="B60" s="2" t="s">
        <v>98</v>
      </c>
      <c r="C60" s="60">
        <v>5.5E-2</v>
      </c>
    </row>
    <row r="61" spans="2:5">
      <c r="B61" s="2" t="s">
        <v>99</v>
      </c>
      <c r="C61" s="60">
        <v>0</v>
      </c>
    </row>
    <row r="62" spans="2:5">
      <c r="B62" s="2" t="s">
        <v>100</v>
      </c>
      <c r="C62" s="60">
        <v>0</v>
      </c>
    </row>
    <row r="63" spans="2:5">
      <c r="B63" s="2" t="s">
        <v>101</v>
      </c>
      <c r="C63" s="60">
        <v>0.29499999999999998</v>
      </c>
    </row>
    <row r="64" spans="2:5">
      <c r="B64" s="2" t="s">
        <v>103</v>
      </c>
      <c r="C64" s="60">
        <v>0</v>
      </c>
    </row>
    <row r="65" spans="2:3">
      <c r="B65" s="2" t="s">
        <v>108</v>
      </c>
      <c r="C65" s="60">
        <v>0.8</v>
      </c>
    </row>
    <row r="66" spans="2:3">
      <c r="B66" s="2" t="s">
        <v>144</v>
      </c>
      <c r="C66" s="60">
        <v>1.4610000000000001</v>
      </c>
    </row>
    <row r="69" spans="2:3">
      <c r="B69" s="2" t="s">
        <v>160</v>
      </c>
    </row>
    <row r="71" spans="2:3">
      <c r="B71" s="56" t="s">
        <v>161</v>
      </c>
    </row>
    <row r="72" spans="2:3">
      <c r="B72" s="56" t="s">
        <v>162</v>
      </c>
    </row>
  </sheetData>
  <mergeCells count="3">
    <mergeCell ref="B1:E1"/>
    <mergeCell ref="B2:E2"/>
    <mergeCell ref="B36:E36"/>
  </mergeCells>
  <dataValidations disablePrompts="1" count="4">
    <dataValidation type="date" errorStyle="information" operator="lessThan" allowBlank="1" showInputMessage="1" showErrorMessage="1" errorTitle="Savings Start Date" error="Savings Start Date should be before the Finish Savings Date." prompt="Enter Saving Start Date in the format Month/Day/Year in this cell" sqref="B40">
      <formula1>C40</formula1>
    </dataValidation>
    <dataValidation type="date" errorStyle="information" operator="greaterThan" allowBlank="1" showInputMessage="1" showErrorMessage="1" errorTitle="Finish Savings Date" error="Finish Savings Date should be after the Start Savings Date." prompt="Enter Saving End Date in cell below" sqref="C39">
      <formula1>B39</formula1>
    </dataValidation>
    <dataValidation allowBlank="1" showInputMessage="1" showErrorMessage="1" prompt="Enter Saving Start Date in cell below" sqref="B39"/>
    <dataValidation allowBlank="1" showInputMessage="1" showErrorMessage="1" prompt="Enter Saving End Date in the format Month/Day/Year in this cell" sqref="C40"/>
  </dataValidations>
  <pageMargins left="0.78740157480314965" right="0.39370078740157483" top="0.59055118110236227" bottom="0.39370078740157483" header="0.31496062992125984" footer="0.31496062992125984"/>
  <pageSetup paperSize="9" scale="82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55"/>
  <sheetViews>
    <sheetView showGridLines="0" workbookViewId="0">
      <selection activeCell="J25" sqref="J25"/>
    </sheetView>
  </sheetViews>
  <sheetFormatPr defaultRowHeight="14.25"/>
  <cols>
    <col min="1" max="1" width="38.375" customWidth="1"/>
    <col min="2" max="2" width="16.375" customWidth="1"/>
    <col min="3" max="3" width="14.25" customWidth="1"/>
    <col min="4" max="4" width="30.625" customWidth="1"/>
    <col min="5" max="5" width="11.625" customWidth="1"/>
    <col min="6" max="6" width="15.125" customWidth="1"/>
    <col min="7" max="7" width="9.5" customWidth="1"/>
    <col min="8" max="8" width="16.375" customWidth="1"/>
    <col min="9" max="9" width="2.625" customWidth="1"/>
    <col min="10" max="10" width="36.25" customWidth="1"/>
    <col min="11" max="11" width="39.5" customWidth="1"/>
    <col min="12" max="12" width="12.125" customWidth="1"/>
    <col min="13" max="13" width="13.375" bestFit="1" customWidth="1"/>
  </cols>
  <sheetData>
    <row r="1" spans="1:3" ht="20.25" customHeight="1">
      <c r="A1" s="4" t="s">
        <v>82</v>
      </c>
    </row>
    <row r="2" spans="1:3" ht="20.25" customHeight="1">
      <c r="A2" s="4" t="s">
        <v>81</v>
      </c>
    </row>
    <row r="3" spans="1:3" ht="7.5" customHeight="1"/>
    <row r="4" spans="1:3">
      <c r="A4" s="1" t="s">
        <v>0</v>
      </c>
      <c r="B4" s="52" t="s">
        <v>143</v>
      </c>
    </row>
    <row r="5" spans="1:3" ht="5.25" customHeight="1"/>
    <row r="6" spans="1:3">
      <c r="B6" s="1" t="s">
        <v>118</v>
      </c>
    </row>
    <row r="7" spans="1:3">
      <c r="A7" s="1" t="s">
        <v>133</v>
      </c>
      <c r="B7" s="52" t="s">
        <v>132</v>
      </c>
      <c r="C7" s="52" t="s">
        <v>134</v>
      </c>
    </row>
    <row r="8" spans="1:3">
      <c r="A8" s="2" t="s">
        <v>83</v>
      </c>
      <c r="B8" s="39">
        <v>7.3689999999999989</v>
      </c>
      <c r="C8" s="39">
        <v>4.4530000000000003</v>
      </c>
    </row>
    <row r="9" spans="1:3">
      <c r="A9" s="2" t="s">
        <v>84</v>
      </c>
      <c r="B9" s="39">
        <v>4.3499999999999996</v>
      </c>
      <c r="C9" s="39">
        <v>0.88100000000000001</v>
      </c>
    </row>
    <row r="10" spans="1:3">
      <c r="A10" s="2" t="s">
        <v>85</v>
      </c>
      <c r="B10" s="39">
        <v>0</v>
      </c>
      <c r="C10" s="39">
        <v>0</v>
      </c>
    </row>
    <row r="11" spans="1:3">
      <c r="A11" s="2" t="s">
        <v>144</v>
      </c>
      <c r="B11" s="39">
        <v>11.718999999999998</v>
      </c>
      <c r="C11" s="39">
        <v>5.3340000000000005</v>
      </c>
    </row>
    <row r="53" ht="22.5" customHeight="1"/>
    <row r="55" ht="18.75" customHeight="1"/>
  </sheetData>
  <pageMargins left="0.78740157480314965" right="0.19685039370078741" top="0.78740157480314965" bottom="0.39370078740157483" header="0.31496062992125984" footer="0.31496062992125984"/>
  <pageSetup paperSize="9" scale="77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55"/>
  <sheetViews>
    <sheetView showGridLines="0" topLeftCell="A16" workbookViewId="0">
      <selection activeCell="J25" sqref="J25"/>
    </sheetView>
  </sheetViews>
  <sheetFormatPr defaultRowHeight="14.25"/>
  <cols>
    <col min="1" max="1" width="59.5" style="35" customWidth="1"/>
    <col min="2" max="2" width="16.375" style="35" customWidth="1"/>
    <col min="3" max="3" width="14.25" style="35" customWidth="1"/>
    <col min="4" max="4" width="30.625" style="35" customWidth="1"/>
    <col min="5" max="5" width="11.625" style="35" customWidth="1"/>
    <col min="6" max="6" width="15.125" style="35" customWidth="1"/>
    <col min="7" max="7" width="9.5" style="35" customWidth="1"/>
    <col min="8" max="8" width="16.375" style="35" customWidth="1"/>
    <col min="9" max="9" width="2.625" style="35" customWidth="1"/>
    <col min="10" max="10" width="36.25" style="35" customWidth="1"/>
    <col min="11" max="11" width="39.5" style="35" customWidth="1"/>
    <col min="12" max="12" width="12.125" style="35" customWidth="1"/>
    <col min="13" max="13" width="13.375" style="35" bestFit="1" customWidth="1"/>
    <col min="14" max="16384" width="9" style="35"/>
  </cols>
  <sheetData>
    <row r="1" spans="1:3" ht="20.25" customHeight="1">
      <c r="A1" s="4" t="s">
        <v>82</v>
      </c>
    </row>
    <row r="2" spans="1:3" ht="20.25" customHeight="1">
      <c r="A2" s="4" t="s">
        <v>81</v>
      </c>
    </row>
    <row r="3" spans="1:3" ht="7.5" customHeight="1"/>
    <row r="4" spans="1:3">
      <c r="A4"/>
      <c r="B4"/>
    </row>
    <row r="5" spans="1:3" ht="5.25" customHeight="1"/>
    <row r="6" spans="1:3">
      <c r="A6"/>
      <c r="B6" s="1" t="s">
        <v>118</v>
      </c>
      <c r="C6"/>
    </row>
    <row r="7" spans="1:3">
      <c r="A7" s="1" t="s">
        <v>133</v>
      </c>
      <c r="B7" s="52" t="s">
        <v>132</v>
      </c>
      <c r="C7" s="52" t="s">
        <v>134</v>
      </c>
    </row>
    <row r="8" spans="1:3">
      <c r="A8" s="2" t="s">
        <v>83</v>
      </c>
      <c r="B8" s="39">
        <v>7.3689999999999989</v>
      </c>
      <c r="C8" s="39">
        <v>4.4530000000000003</v>
      </c>
    </row>
    <row r="9" spans="1:3">
      <c r="A9" s="3" t="s">
        <v>60</v>
      </c>
      <c r="B9" s="39">
        <v>4.1049999999999995</v>
      </c>
      <c r="C9" s="39">
        <v>3.7189999999999999</v>
      </c>
    </row>
    <row r="10" spans="1:3">
      <c r="A10" s="3" t="s">
        <v>61</v>
      </c>
      <c r="B10" s="39">
        <v>2.2859999999999996</v>
      </c>
      <c r="C10" s="39">
        <v>0.38</v>
      </c>
    </row>
    <row r="11" spans="1:3">
      <c r="A11" s="3" t="s">
        <v>62</v>
      </c>
      <c r="B11" s="39">
        <v>0.97799999999999998</v>
      </c>
      <c r="C11" s="39">
        <v>0.35399999999999998</v>
      </c>
    </row>
    <row r="12" spans="1:3">
      <c r="A12" s="2" t="s">
        <v>84</v>
      </c>
      <c r="B12" s="39">
        <v>4.3499999999999996</v>
      </c>
      <c r="C12" s="39">
        <v>0.88100000000000001</v>
      </c>
    </row>
    <row r="13" spans="1:3">
      <c r="A13" s="3" t="s">
        <v>63</v>
      </c>
      <c r="B13" s="39">
        <v>4.3499999999999996</v>
      </c>
      <c r="C13" s="39">
        <v>0.88100000000000001</v>
      </c>
    </row>
    <row r="14" spans="1:3">
      <c r="A14" s="3" t="s">
        <v>64</v>
      </c>
      <c r="B14" s="39">
        <v>0</v>
      </c>
      <c r="C14" s="39">
        <v>0</v>
      </c>
    </row>
    <row r="15" spans="1:3">
      <c r="A15" s="2" t="s">
        <v>85</v>
      </c>
      <c r="B15" s="39">
        <v>0</v>
      </c>
      <c r="C15" s="39">
        <v>0</v>
      </c>
    </row>
    <row r="16" spans="1:3">
      <c r="A16" s="3" t="s">
        <v>65</v>
      </c>
      <c r="B16" s="39">
        <v>0</v>
      </c>
      <c r="C16" s="39">
        <v>0</v>
      </c>
    </row>
    <row r="17" spans="1:3">
      <c r="A17" s="3" t="s">
        <v>66</v>
      </c>
      <c r="B17" s="39">
        <v>0</v>
      </c>
      <c r="C17" s="39">
        <v>0</v>
      </c>
    </row>
    <row r="18" spans="1:3">
      <c r="A18" s="3" t="s">
        <v>67</v>
      </c>
      <c r="B18" s="39">
        <v>0</v>
      </c>
      <c r="C18" s="39">
        <v>0</v>
      </c>
    </row>
    <row r="19" spans="1:3">
      <c r="A19" s="2" t="s">
        <v>144</v>
      </c>
      <c r="B19" s="39">
        <v>11.718999999999998</v>
      </c>
      <c r="C19" s="39">
        <v>5.3340000000000005</v>
      </c>
    </row>
    <row r="53" ht="22.5" customHeight="1"/>
    <row r="55" ht="18.75" customHeight="1"/>
  </sheetData>
  <pageMargins left="0.78740157480314965" right="0.19685039370078741" top="0.78740157480314965" bottom="0.39370078740157483" header="0.31496062992125984" footer="0.31496062992125984"/>
  <pageSetup paperSize="9" scale="77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5"/>
  <sheetViews>
    <sheetView showGridLines="0" topLeftCell="A10" workbookViewId="0">
      <selection activeCell="J25" sqref="J25"/>
    </sheetView>
  </sheetViews>
  <sheetFormatPr defaultRowHeight="14.25"/>
  <cols>
    <col min="1" max="1" width="38.375" style="16" customWidth="1"/>
    <col min="2" max="2" width="16.375" style="16" customWidth="1"/>
    <col min="3" max="5" width="14.25" style="16" customWidth="1"/>
    <col min="6" max="6" width="15.125" style="16" customWidth="1"/>
    <col min="7" max="7" width="9.5" style="16" customWidth="1"/>
    <col min="8" max="8" width="16.375" style="16" customWidth="1"/>
    <col min="9" max="9" width="2.625" style="16" customWidth="1"/>
    <col min="10" max="10" width="36.25" style="16" customWidth="1"/>
    <col min="11" max="11" width="39.5" style="16" customWidth="1"/>
    <col min="12" max="12" width="12.125" style="16" customWidth="1"/>
    <col min="13" max="13" width="13.375" style="16" bestFit="1" customWidth="1"/>
    <col min="14" max="16384" width="9" style="16"/>
  </cols>
  <sheetData>
    <row r="1" spans="1:5" ht="20.25" customHeight="1">
      <c r="A1" s="4" t="s">
        <v>82</v>
      </c>
    </row>
    <row r="2" spans="1:5" ht="20.25" customHeight="1">
      <c r="A2" s="4" t="s">
        <v>81</v>
      </c>
    </row>
    <row r="3" spans="1:5" ht="7.5" customHeight="1"/>
    <row r="4" spans="1:5">
      <c r="A4"/>
      <c r="B4"/>
    </row>
    <row r="5" spans="1:5" ht="5.25" customHeight="1"/>
    <row r="6" spans="1:5">
      <c r="A6"/>
      <c r="B6" s="1" t="s">
        <v>118</v>
      </c>
      <c r="C6"/>
      <c r="D6"/>
      <c r="E6"/>
    </row>
    <row r="7" spans="1:5">
      <c r="A7" s="1" t="s">
        <v>133</v>
      </c>
      <c r="B7" s="52" t="s">
        <v>132</v>
      </c>
      <c r="C7" s="52" t="s">
        <v>134</v>
      </c>
      <c r="D7"/>
      <c r="E7"/>
    </row>
    <row r="8" spans="1:5">
      <c r="A8" s="2" t="s">
        <v>83</v>
      </c>
      <c r="B8" s="39">
        <v>7.3690000000000007</v>
      </c>
      <c r="C8" s="39">
        <v>4.4529999999999994</v>
      </c>
      <c r="D8"/>
      <c r="E8"/>
    </row>
    <row r="9" spans="1:5">
      <c r="A9" s="3" t="s">
        <v>14</v>
      </c>
      <c r="B9" s="39">
        <v>0.20399999999999999</v>
      </c>
      <c r="C9" s="39">
        <v>0</v>
      </c>
      <c r="D9"/>
      <c r="E9"/>
    </row>
    <row r="10" spans="1:5">
      <c r="A10" s="3" t="s">
        <v>17</v>
      </c>
      <c r="B10" s="39">
        <v>3.1730000000000005</v>
      </c>
      <c r="C10" s="39">
        <v>0.66100000000000003</v>
      </c>
      <c r="D10"/>
      <c r="E10"/>
    </row>
    <row r="11" spans="1:5">
      <c r="A11" s="3" t="s">
        <v>5</v>
      </c>
      <c r="B11" s="39">
        <v>3.992</v>
      </c>
      <c r="C11" s="39">
        <v>3.7919999999999998</v>
      </c>
      <c r="D11"/>
      <c r="E11"/>
    </row>
    <row r="12" spans="1:5">
      <c r="A12" s="2" t="s">
        <v>84</v>
      </c>
      <c r="B12" s="39">
        <v>4.3499999999999996</v>
      </c>
      <c r="C12" s="39">
        <v>0.88100000000000001</v>
      </c>
      <c r="D12"/>
      <c r="E12"/>
    </row>
    <row r="13" spans="1:5">
      <c r="A13" s="3" t="s">
        <v>14</v>
      </c>
      <c r="B13" s="39">
        <v>3.95</v>
      </c>
      <c r="C13" s="39">
        <v>4.0500000000000001E-2</v>
      </c>
      <c r="D13"/>
      <c r="E13"/>
    </row>
    <row r="14" spans="1:5">
      <c r="A14" s="3" t="s">
        <v>17</v>
      </c>
      <c r="B14" s="39">
        <v>0.3</v>
      </c>
      <c r="C14" s="39">
        <v>0.8</v>
      </c>
      <c r="D14"/>
      <c r="E14"/>
    </row>
    <row r="15" spans="1:5">
      <c r="A15" s="3" t="s">
        <v>5</v>
      </c>
      <c r="B15" s="39">
        <v>0.1</v>
      </c>
      <c r="C15" s="39">
        <v>4.0500000000000001E-2</v>
      </c>
      <c r="D15"/>
      <c r="E15"/>
    </row>
    <row r="16" spans="1:5">
      <c r="A16" s="2" t="s">
        <v>85</v>
      </c>
      <c r="B16" s="39">
        <v>0</v>
      </c>
      <c r="C16" s="39">
        <v>0</v>
      </c>
      <c r="D16"/>
      <c r="E16"/>
    </row>
    <row r="17" spans="1:5">
      <c r="A17" s="3" t="s">
        <v>14</v>
      </c>
      <c r="B17" s="39">
        <v>0</v>
      </c>
      <c r="C17" s="39">
        <v>0</v>
      </c>
      <c r="D17"/>
      <c r="E17"/>
    </row>
    <row r="18" spans="1:5">
      <c r="A18" s="3" t="s">
        <v>17</v>
      </c>
      <c r="B18" s="39">
        <v>0</v>
      </c>
      <c r="C18" s="39">
        <v>0</v>
      </c>
      <c r="D18"/>
      <c r="E18"/>
    </row>
    <row r="19" spans="1:5">
      <c r="A19" s="3" t="s">
        <v>5</v>
      </c>
      <c r="B19" s="39">
        <v>0</v>
      </c>
      <c r="C19" s="39">
        <v>0</v>
      </c>
      <c r="D19"/>
      <c r="E19"/>
    </row>
    <row r="20" spans="1:5">
      <c r="A20" s="2" t="s">
        <v>144</v>
      </c>
      <c r="B20" s="39">
        <v>11.719000000000001</v>
      </c>
      <c r="C20" s="39">
        <v>5.3339999999999987</v>
      </c>
      <c r="D20"/>
      <c r="E20"/>
    </row>
    <row r="53" ht="22.5" customHeight="1"/>
    <row r="55" ht="18.75" customHeight="1"/>
  </sheetData>
  <pageMargins left="0.78740157480314965" right="0.19685039370078741" top="0.78740157480314965" bottom="0.39370078740157483" header="0.31496062992125984" footer="0.31496062992125984"/>
  <pageSetup paperSize="9" scale="77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55"/>
  <sheetViews>
    <sheetView showGridLines="0" workbookViewId="0">
      <selection activeCell="J25" sqref="J25"/>
    </sheetView>
  </sheetViews>
  <sheetFormatPr defaultRowHeight="14.25"/>
  <cols>
    <col min="1" max="1" width="38.375" style="35" customWidth="1"/>
    <col min="2" max="2" width="16.375" style="35" customWidth="1"/>
    <col min="3" max="5" width="14.25" style="35" customWidth="1"/>
    <col min="6" max="6" width="15.125" style="35" customWidth="1"/>
    <col min="7" max="7" width="9.5" style="35" customWidth="1"/>
    <col min="8" max="8" width="16.375" style="35" customWidth="1"/>
    <col min="9" max="9" width="2.625" style="35" customWidth="1"/>
    <col min="10" max="10" width="36.25" style="35" customWidth="1"/>
    <col min="11" max="11" width="39.5" style="35" customWidth="1"/>
    <col min="12" max="12" width="12.125" style="35" customWidth="1"/>
    <col min="13" max="13" width="13.375" style="35" bestFit="1" customWidth="1"/>
    <col min="14" max="16384" width="9" style="35"/>
  </cols>
  <sheetData>
    <row r="1" spans="1:3" ht="20.25" customHeight="1">
      <c r="A1" s="4" t="s">
        <v>82</v>
      </c>
    </row>
    <row r="2" spans="1:3" ht="20.25" customHeight="1">
      <c r="A2" s="4" t="s">
        <v>81</v>
      </c>
    </row>
    <row r="3" spans="1:3" ht="7.5" customHeight="1">
      <c r="A3"/>
      <c r="B3"/>
    </row>
    <row r="4" spans="1:3">
      <c r="A4" s="1" t="s">
        <v>68</v>
      </c>
      <c r="B4" s="52" t="s">
        <v>143</v>
      </c>
    </row>
    <row r="5" spans="1:3" ht="5.25" customHeight="1"/>
    <row r="6" spans="1:3">
      <c r="A6"/>
      <c r="B6" s="1" t="s">
        <v>118</v>
      </c>
      <c r="C6"/>
    </row>
    <row r="7" spans="1:3">
      <c r="A7" s="1" t="s">
        <v>133</v>
      </c>
      <c r="B7" s="52" t="s">
        <v>132</v>
      </c>
      <c r="C7" s="52" t="s">
        <v>134</v>
      </c>
    </row>
    <row r="8" spans="1:3">
      <c r="A8" s="2" t="s">
        <v>14</v>
      </c>
      <c r="B8" s="39">
        <v>4.1539999999999999</v>
      </c>
      <c r="C8" s="39">
        <v>4.0500000000000001E-2</v>
      </c>
    </row>
    <row r="9" spans="1:3">
      <c r="A9" s="2" t="s">
        <v>17</v>
      </c>
      <c r="B9" s="39">
        <v>3.4730000000000003</v>
      </c>
      <c r="C9" s="39">
        <v>1.4610000000000001</v>
      </c>
    </row>
    <row r="10" spans="1:3">
      <c r="A10" s="2" t="s">
        <v>5</v>
      </c>
      <c r="B10" s="39">
        <v>4.0919999999999996</v>
      </c>
      <c r="C10" s="39">
        <v>3.8325</v>
      </c>
    </row>
    <row r="11" spans="1:3">
      <c r="A11" s="2" t="s">
        <v>144</v>
      </c>
      <c r="B11" s="39">
        <v>11.719000000000001</v>
      </c>
      <c r="C11" s="39">
        <v>5.3339999999999996</v>
      </c>
    </row>
    <row r="12" spans="1:3">
      <c r="A12"/>
      <c r="B12"/>
      <c r="C12"/>
    </row>
    <row r="13" spans="1:3">
      <c r="A13"/>
      <c r="B13"/>
      <c r="C13"/>
    </row>
    <row r="14" spans="1:3">
      <c r="A14"/>
      <c r="B14"/>
      <c r="C14"/>
    </row>
    <row r="15" spans="1:3">
      <c r="A15"/>
      <c r="B15"/>
      <c r="C15"/>
    </row>
    <row r="16" spans="1:3">
      <c r="A16"/>
      <c r="B16"/>
      <c r="C16"/>
    </row>
    <row r="17" spans="1:3">
      <c r="A17"/>
      <c r="B17"/>
      <c r="C17"/>
    </row>
    <row r="18" spans="1:3">
      <c r="A18"/>
      <c r="B18"/>
      <c r="C18"/>
    </row>
    <row r="19" spans="1:3">
      <c r="A19"/>
      <c r="B19"/>
      <c r="C19"/>
    </row>
    <row r="20" spans="1:3">
      <c r="A20"/>
      <c r="B20"/>
      <c r="C20"/>
    </row>
    <row r="53" ht="22.5" customHeight="1"/>
    <row r="55" ht="18.75" customHeight="1"/>
  </sheetData>
  <pageMargins left="0.78740157480314965" right="0.19685039370078741" top="0.78740157480314965" bottom="0.39370078740157483" header="0.31496062992125984" footer="0.31496062992125984"/>
  <pageSetup paperSize="9" scale="77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</vt:lpstr>
      <vt:lpstr>chart 2561_2</vt:lpstr>
      <vt:lpstr>years_2</vt:lpstr>
      <vt:lpstr>years_2 (2)</vt:lpstr>
      <vt:lpstr>years_3</vt:lpstr>
      <vt:lpstr>years_3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MasterX6610G</dc:creator>
  <cp:lastModifiedBy>Profileuser</cp:lastModifiedBy>
  <cp:lastPrinted>2018-10-18T06:20:43Z</cp:lastPrinted>
  <dcterms:created xsi:type="dcterms:W3CDTF">2013-03-19T04:34:06Z</dcterms:created>
  <dcterms:modified xsi:type="dcterms:W3CDTF">2018-10-29T18:03:45Z</dcterms:modified>
</cp:coreProperties>
</file>