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เวิร์กบุ๊กนี้" defaultThemeVersion="124226"/>
  <mc:AlternateContent xmlns:mc="http://schemas.openxmlformats.org/markup-compatibility/2006">
    <mc:Choice Requires="x15">
      <x15ac:absPath xmlns:x15ac="http://schemas.microsoft.com/office/spreadsheetml/2010/11/ac" url="E:\Google ไดรฟ์\01.รพ.สุราษฎร์ธานี\01.กลุ่มโครงสร้างพื้นฐานและวิศวกรรมทางการแพทย์\01.เอกสารฝ่ายงานโยธา\02.p4p\p4p ปี 62\ฟอร์ม 1 ปี\งานซ่อมทั่วไป\"/>
    </mc:Choice>
  </mc:AlternateContent>
  <xr:revisionPtr revIDLastSave="0" documentId="13_ncr:1_{F075478F-5DED-40E6-B713-FA8D15432D30}" xr6:coauthVersionLast="38" xr6:coauthVersionMax="38" xr10:uidLastSave="{00000000-0000-0000-0000-000000000000}"/>
  <bookViews>
    <workbookView xWindow="30" yWindow="15" windowWidth="20040" windowHeight="7920" activeTab="2" xr2:uid="{00000000-000D-0000-FFFF-FFFF00000000}"/>
  </bookViews>
  <sheets>
    <sheet name="ข้อมูลเจ้าหน้าที่" sheetId="9" r:id="rId1"/>
    <sheet name="หน้าปก" sheetId="24" r:id="rId2"/>
    <sheet name="ม.ค.62" sheetId="22" r:id="rId3"/>
    <sheet name="ก.พ.62" sheetId="26" r:id="rId4"/>
    <sheet name="มี.ค.62" sheetId="27" r:id="rId5"/>
    <sheet name="WorkPoint" sheetId="6" r:id="rId6"/>
    <sheet name="ฟอร์ม" sheetId="19" r:id="rId7"/>
  </sheets>
  <externalReferences>
    <externalReference r:id="rId8"/>
  </externalReferences>
  <definedNames>
    <definedName name="_xlnm._FilterDatabase" localSheetId="3" hidden="1">ก.พ.62!$A$5:$AS$5</definedName>
    <definedName name="_xlnm._FilterDatabase" localSheetId="6" hidden="1">ฟอร์ม!$A$5:$AM$5</definedName>
    <definedName name="_xlnm._FilterDatabase" localSheetId="2" hidden="1">ม.ค.62!$A$5:$AS$5</definedName>
    <definedName name="_xlnm._FilterDatabase" localSheetId="4" hidden="1">มี.ค.62!$A$5:$AS$5</definedName>
    <definedName name="CountSheet">GET.WORKBOOK(4)</definedName>
    <definedName name="ListSheet">RIGHT(GET.WORKBOOK(1),LEN(GET.WORKBOOK(1))-FIND("]",GET.WORKBOOK(1)))</definedName>
    <definedName name="_xlnm.Print_Area" localSheetId="5">WorkPoint!$A$1:$G$122</definedName>
    <definedName name="_xlnm.Print_Area" localSheetId="3">ก.พ.62!$A$1:$AP$40</definedName>
    <definedName name="_xlnm.Print_Area" localSheetId="6">ฟอร์ม!$A$1:$AJ$26</definedName>
    <definedName name="_xlnm.Print_Area" localSheetId="2">ม.ค.62!$A$1:$AP$40</definedName>
    <definedName name="_xlnm.Print_Area" localSheetId="4">มี.ค.62!$A$1:$AP$40</definedName>
    <definedName name="_xlnm.Print_Area" localSheetId="1">หน้าปก!$A$1:$I$28</definedName>
    <definedName name="_xlnm.Print_Titles" localSheetId="5">WorkPoint!$2:$7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0" i="27" l="1"/>
  <c r="A40" i="27"/>
  <c r="A39" i="27"/>
  <c r="A37" i="27"/>
  <c r="G33" i="27"/>
  <c r="AP32" i="27"/>
  <c r="I32" i="27" s="1"/>
  <c r="G32" i="27"/>
  <c r="F32" i="27"/>
  <c r="AP31" i="27"/>
  <c r="J31" i="27"/>
  <c r="I31" i="27"/>
  <c r="H31" i="27"/>
  <c r="G31" i="27"/>
  <c r="F31" i="27"/>
  <c r="AP30" i="27"/>
  <c r="I30" i="27" s="1"/>
  <c r="G30" i="27"/>
  <c r="F30" i="27"/>
  <c r="AP29" i="27"/>
  <c r="AP28" i="27"/>
  <c r="AP27" i="27"/>
  <c r="AP26" i="27"/>
  <c r="AP25" i="27"/>
  <c r="AP24" i="27"/>
  <c r="AP23" i="27"/>
  <c r="AP22" i="27"/>
  <c r="AP21" i="27"/>
  <c r="AP20" i="27"/>
  <c r="AP19" i="27"/>
  <c r="AP18" i="27"/>
  <c r="AP17" i="27"/>
  <c r="AP16" i="27"/>
  <c r="I16" i="27" s="1"/>
  <c r="G16" i="27"/>
  <c r="F16" i="27"/>
  <c r="AP15" i="27"/>
  <c r="I15" i="27"/>
  <c r="H15" i="27"/>
  <c r="G15" i="27"/>
  <c r="J15" i="27" s="1"/>
  <c r="F15" i="27"/>
  <c r="AP14" i="27"/>
  <c r="I14" i="27" s="1"/>
  <c r="G14" i="27"/>
  <c r="F14" i="27"/>
  <c r="AP13" i="27"/>
  <c r="I13" i="27"/>
  <c r="H13" i="27"/>
  <c r="G13" i="27"/>
  <c r="J13" i="27" s="1"/>
  <c r="F13" i="27"/>
  <c r="AP12" i="27"/>
  <c r="I12" i="27" s="1"/>
  <c r="G12" i="27"/>
  <c r="F12" i="27"/>
  <c r="AP11" i="27"/>
  <c r="I11" i="27"/>
  <c r="H11" i="27"/>
  <c r="G11" i="27"/>
  <c r="J11" i="27" s="1"/>
  <c r="F11" i="27"/>
  <c r="AP10" i="27"/>
  <c r="I10" i="27" s="1"/>
  <c r="G10" i="27"/>
  <c r="F10" i="27"/>
  <c r="AP9" i="27"/>
  <c r="I9" i="27"/>
  <c r="H9" i="27"/>
  <c r="G9" i="27"/>
  <c r="J9" i="27" s="1"/>
  <c r="F9" i="27"/>
  <c r="AP8" i="27"/>
  <c r="I8" i="27" s="1"/>
  <c r="G8" i="27"/>
  <c r="F8" i="27"/>
  <c r="AP7" i="27"/>
  <c r="I7" i="27"/>
  <c r="H7" i="27"/>
  <c r="G7" i="27"/>
  <c r="J7" i="27" s="1"/>
  <c r="F7" i="27"/>
  <c r="AP6" i="27"/>
  <c r="I6" i="27" s="1"/>
  <c r="I33" i="27" s="1"/>
  <c r="G6" i="27"/>
  <c r="F6" i="27"/>
  <c r="AO1" i="27"/>
  <c r="AN1" i="27"/>
  <c r="AM1" i="27"/>
  <c r="AL1" i="27"/>
  <c r="AK1" i="27"/>
  <c r="AJ1" i="27"/>
  <c r="AI1" i="27"/>
  <c r="AH1" i="27"/>
  <c r="AG1" i="27"/>
  <c r="AF1" i="27"/>
  <c r="AE1" i="27"/>
  <c r="AD1" i="27"/>
  <c r="AC1" i="27"/>
  <c r="AB1" i="27"/>
  <c r="AA1" i="27"/>
  <c r="Z1" i="27"/>
  <c r="Y1" i="27"/>
  <c r="X1" i="27"/>
  <c r="W1" i="27"/>
  <c r="V1" i="27"/>
  <c r="U1" i="27"/>
  <c r="T1" i="27"/>
  <c r="S1" i="27"/>
  <c r="R1" i="27"/>
  <c r="Q1" i="27"/>
  <c r="P1" i="27"/>
  <c r="O1" i="27"/>
  <c r="N1" i="27"/>
  <c r="M1" i="27"/>
  <c r="L1" i="27"/>
  <c r="K1" i="27"/>
  <c r="A1" i="27"/>
  <c r="H30" i="27" l="1"/>
  <c r="J30" i="27" s="1"/>
  <c r="H32" i="27"/>
  <c r="J32" i="27" s="1"/>
  <c r="AP33" i="27"/>
  <c r="H6" i="27"/>
  <c r="H8" i="27"/>
  <c r="J8" i="27" s="1"/>
  <c r="H10" i="27"/>
  <c r="J10" i="27" s="1"/>
  <c r="H12" i="27"/>
  <c r="J12" i="27" s="1"/>
  <c r="H14" i="27"/>
  <c r="J14" i="27" s="1"/>
  <c r="H16" i="27"/>
  <c r="J16" i="27" s="1"/>
  <c r="E40" i="26"/>
  <c r="A40" i="26"/>
  <c r="A39" i="26"/>
  <c r="A37" i="26"/>
  <c r="G33" i="26"/>
  <c r="AP32" i="26"/>
  <c r="I32" i="26" s="1"/>
  <c r="G32" i="26"/>
  <c r="F32" i="26"/>
  <c r="AP31" i="26"/>
  <c r="J31" i="26"/>
  <c r="I31" i="26"/>
  <c r="H31" i="26"/>
  <c r="G31" i="26"/>
  <c r="F31" i="26"/>
  <c r="AP30" i="26"/>
  <c r="I30" i="26" s="1"/>
  <c r="G30" i="26"/>
  <c r="F30" i="26"/>
  <c r="AP29" i="26"/>
  <c r="AP28" i="26"/>
  <c r="AP27" i="26"/>
  <c r="AP26" i="26"/>
  <c r="AP25" i="26"/>
  <c r="AP24" i="26"/>
  <c r="AP23" i="26"/>
  <c r="AP22" i="26"/>
  <c r="AP21" i="26"/>
  <c r="AP20" i="26"/>
  <c r="AP19" i="26"/>
  <c r="AP18" i="26"/>
  <c r="AP17" i="26"/>
  <c r="AP16" i="26"/>
  <c r="I16" i="26" s="1"/>
  <c r="G16" i="26"/>
  <c r="F16" i="26"/>
  <c r="AP15" i="26"/>
  <c r="I15" i="26"/>
  <c r="H15" i="26"/>
  <c r="G15" i="26"/>
  <c r="J15" i="26" s="1"/>
  <c r="F15" i="26"/>
  <c r="AP14" i="26"/>
  <c r="I14" i="26" s="1"/>
  <c r="G14" i="26"/>
  <c r="F14" i="26"/>
  <c r="AP13" i="26"/>
  <c r="I13" i="26"/>
  <c r="H13" i="26"/>
  <c r="G13" i="26"/>
  <c r="J13" i="26" s="1"/>
  <c r="F13" i="26"/>
  <c r="AP12" i="26"/>
  <c r="I12" i="26" s="1"/>
  <c r="G12" i="26"/>
  <c r="F12" i="26"/>
  <c r="AP11" i="26"/>
  <c r="I11" i="26"/>
  <c r="H11" i="26"/>
  <c r="J11" i="26" s="1"/>
  <c r="G11" i="26"/>
  <c r="F11" i="26"/>
  <c r="AP10" i="26"/>
  <c r="I10" i="26" s="1"/>
  <c r="G10" i="26"/>
  <c r="F10" i="26"/>
  <c r="AP9" i="26"/>
  <c r="I9" i="26"/>
  <c r="H9" i="26"/>
  <c r="J9" i="26" s="1"/>
  <c r="G9" i="26"/>
  <c r="F9" i="26"/>
  <c r="AP8" i="26"/>
  <c r="I8" i="26" s="1"/>
  <c r="G8" i="26"/>
  <c r="F8" i="26"/>
  <c r="AP7" i="26"/>
  <c r="I7" i="26"/>
  <c r="H7" i="26"/>
  <c r="J7" i="26" s="1"/>
  <c r="G7" i="26"/>
  <c r="F7" i="26"/>
  <c r="AP6" i="26"/>
  <c r="I6" i="26" s="1"/>
  <c r="I33" i="26" s="1"/>
  <c r="G6" i="26"/>
  <c r="F6" i="26"/>
  <c r="AO1" i="26"/>
  <c r="AN1" i="26"/>
  <c r="AM1" i="26"/>
  <c r="AL1" i="26"/>
  <c r="AK1" i="26"/>
  <c r="AJ1" i="26"/>
  <c r="AI1" i="26"/>
  <c r="AH1" i="26"/>
  <c r="AG1" i="26"/>
  <c r="AF1" i="26"/>
  <c r="AE1" i="26"/>
  <c r="AD1" i="26"/>
  <c r="AC1" i="26"/>
  <c r="AB1" i="26"/>
  <c r="AA1" i="26"/>
  <c r="Z1" i="26"/>
  <c r="Y1" i="26"/>
  <c r="X1" i="26"/>
  <c r="W1" i="26"/>
  <c r="V1" i="26"/>
  <c r="U1" i="26"/>
  <c r="T1" i="26"/>
  <c r="S1" i="26"/>
  <c r="R1" i="26"/>
  <c r="Q1" i="26"/>
  <c r="P1" i="26"/>
  <c r="O1" i="26"/>
  <c r="N1" i="26"/>
  <c r="M1" i="26"/>
  <c r="L1" i="26"/>
  <c r="K1" i="26"/>
  <c r="A1" i="26"/>
  <c r="H33" i="27" l="1"/>
  <c r="J6" i="27"/>
  <c r="J33" i="27" s="1"/>
  <c r="H30" i="26"/>
  <c r="J30" i="26" s="1"/>
  <c r="H32" i="26"/>
  <c r="J32" i="26" s="1"/>
  <c r="AP33" i="26"/>
  <c r="H6" i="26"/>
  <c r="H8" i="26"/>
  <c r="J8" i="26" s="1"/>
  <c r="H10" i="26"/>
  <c r="J10" i="26" s="1"/>
  <c r="H12" i="26"/>
  <c r="J12" i="26" s="1"/>
  <c r="H14" i="26"/>
  <c r="J14" i="26" s="1"/>
  <c r="H16" i="26"/>
  <c r="J16" i="26" s="1"/>
  <c r="B10" i="9"/>
  <c r="J34" i="27" l="1"/>
  <c r="AP2" i="27" s="1"/>
  <c r="AP1" i="27"/>
  <c r="H33" i="26"/>
  <c r="J6" i="26"/>
  <c r="J33" i="26" s="1"/>
  <c r="A14" i="24"/>
  <c r="A1" i="24"/>
  <c r="J34" i="26" l="1"/>
  <c r="AP2" i="26" s="1"/>
  <c r="AP1" i="26"/>
  <c r="E40" i="22"/>
  <c r="A40" i="22"/>
  <c r="A39" i="22"/>
  <c r="A37" i="22"/>
  <c r="G33" i="22"/>
  <c r="AP32" i="22"/>
  <c r="I32" i="22" s="1"/>
  <c r="G32" i="22"/>
  <c r="F32" i="22"/>
  <c r="AP31" i="22"/>
  <c r="H31" i="22" s="1"/>
  <c r="J31" i="22" s="1"/>
  <c r="G31" i="22"/>
  <c r="F31" i="22"/>
  <c r="AP30" i="22"/>
  <c r="I30" i="22" s="1"/>
  <c r="G30" i="22"/>
  <c r="F30" i="22"/>
  <c r="AP29" i="22"/>
  <c r="AP28" i="22"/>
  <c r="AP27" i="22"/>
  <c r="AP26" i="22"/>
  <c r="AP25" i="22"/>
  <c r="AP24" i="22"/>
  <c r="AP23" i="22"/>
  <c r="AP22" i="22"/>
  <c r="AP21" i="22"/>
  <c r="AP20" i="22"/>
  <c r="AP19" i="22"/>
  <c r="AP18" i="22"/>
  <c r="AP17" i="22"/>
  <c r="AP16" i="22"/>
  <c r="I16" i="22" s="1"/>
  <c r="G16" i="22"/>
  <c r="F16" i="22"/>
  <c r="AP15" i="22"/>
  <c r="I15" i="22" s="1"/>
  <c r="G15" i="22"/>
  <c r="F15" i="22"/>
  <c r="AP14" i="22"/>
  <c r="I14" i="22" s="1"/>
  <c r="G14" i="22"/>
  <c r="F14" i="22"/>
  <c r="AP13" i="22"/>
  <c r="I13" i="22" s="1"/>
  <c r="G13" i="22"/>
  <c r="F13" i="22"/>
  <c r="AP12" i="22"/>
  <c r="I12" i="22" s="1"/>
  <c r="G12" i="22"/>
  <c r="F12" i="22"/>
  <c r="AP11" i="22"/>
  <c r="I11" i="22" s="1"/>
  <c r="G11" i="22"/>
  <c r="F11" i="22"/>
  <c r="AP10" i="22"/>
  <c r="I10" i="22" s="1"/>
  <c r="G10" i="22"/>
  <c r="F10" i="22"/>
  <c r="AP9" i="22"/>
  <c r="I9" i="22" s="1"/>
  <c r="G9" i="22"/>
  <c r="F9" i="22"/>
  <c r="AP8" i="22"/>
  <c r="I8" i="22" s="1"/>
  <c r="G8" i="22"/>
  <c r="F8" i="22"/>
  <c r="AP7" i="22"/>
  <c r="I7" i="22" s="1"/>
  <c r="G7" i="22"/>
  <c r="F7" i="22"/>
  <c r="AP6" i="22"/>
  <c r="I6" i="22" s="1"/>
  <c r="G6" i="22"/>
  <c r="F6" i="22"/>
  <c r="AO1" i="22"/>
  <c r="AN1" i="22"/>
  <c r="AM1" i="22"/>
  <c r="AL1" i="22"/>
  <c r="AK1" i="22"/>
  <c r="AJ1" i="22"/>
  <c r="AI1" i="22"/>
  <c r="AH1" i="22"/>
  <c r="AG1" i="22"/>
  <c r="AF1" i="22"/>
  <c r="AE1" i="22"/>
  <c r="AD1" i="22"/>
  <c r="AC1" i="22"/>
  <c r="AB1" i="22"/>
  <c r="AA1" i="22"/>
  <c r="Z1" i="22"/>
  <c r="Y1" i="22"/>
  <c r="X1" i="22"/>
  <c r="W1" i="22"/>
  <c r="V1" i="22"/>
  <c r="U1" i="22"/>
  <c r="T1" i="22"/>
  <c r="S1" i="22"/>
  <c r="R1" i="22"/>
  <c r="Q1" i="22"/>
  <c r="P1" i="22"/>
  <c r="O1" i="22"/>
  <c r="N1" i="22"/>
  <c r="M1" i="22"/>
  <c r="L1" i="22"/>
  <c r="K1" i="22"/>
  <c r="A1" i="22"/>
  <c r="I31" i="22" l="1"/>
  <c r="H7" i="22"/>
  <c r="J7" i="22" s="1"/>
  <c r="H9" i="22"/>
  <c r="J9" i="22" s="1"/>
  <c r="H11" i="22"/>
  <c r="J11" i="22" s="1"/>
  <c r="H13" i="22"/>
  <c r="J13" i="22" s="1"/>
  <c r="H15" i="22"/>
  <c r="J15" i="22" s="1"/>
  <c r="I33" i="22"/>
  <c r="H30" i="22"/>
  <c r="J30" i="22" s="1"/>
  <c r="H32" i="22"/>
  <c r="J32" i="22" s="1"/>
  <c r="AP33" i="22"/>
  <c r="H6" i="22"/>
  <c r="H8" i="22"/>
  <c r="J8" i="22" s="1"/>
  <c r="H10" i="22"/>
  <c r="J10" i="22" s="1"/>
  <c r="H12" i="22"/>
  <c r="J12" i="22" s="1"/>
  <c r="H14" i="22"/>
  <c r="J14" i="22" s="1"/>
  <c r="H16" i="22"/>
  <c r="J16" i="22" s="1"/>
  <c r="H33" i="22" l="1"/>
  <c r="J6" i="22"/>
  <c r="J33" i="22" s="1"/>
  <c r="J34" i="22" l="1"/>
  <c r="AP2" i="22" s="1"/>
  <c r="AP1" i="22"/>
  <c r="A4" i="6" l="1"/>
  <c r="B8" i="6"/>
  <c r="B16" i="6"/>
  <c r="A25" i="19" l="1"/>
  <c r="B5" i="9"/>
  <c r="B6" i="9" s="1"/>
  <c r="B7" i="9" s="1"/>
  <c r="B1" i="9"/>
  <c r="A36" i="27" l="1"/>
  <c r="A2" i="27"/>
  <c r="A36" i="26"/>
  <c r="A2" i="26"/>
  <c r="A13" i="24"/>
  <c r="A36" i="22"/>
  <c r="A2" i="22"/>
  <c r="A24" i="19"/>
  <c r="A2" i="19"/>
  <c r="C97" i="6" l="1"/>
  <c r="H102" i="6"/>
  <c r="B97" i="6"/>
  <c r="D102" i="6" l="1"/>
  <c r="D104" i="6" s="1"/>
  <c r="E104" i="6" s="1"/>
  <c r="I102" i="6" l="1"/>
  <c r="G24" i="6"/>
  <c r="F24" i="6"/>
  <c r="E24" i="6"/>
  <c r="H94" i="6"/>
  <c r="D94" i="6" s="1"/>
  <c r="H86" i="6"/>
  <c r="D86" i="6" s="1"/>
  <c r="H78" i="6"/>
  <c r="D78" i="6" s="1"/>
  <c r="H70" i="6"/>
  <c r="D70" i="6" s="1"/>
  <c r="H62" i="6"/>
  <c r="D62" i="6" s="1"/>
  <c r="H54" i="6"/>
  <c r="D54" i="6" s="1"/>
  <c r="H46" i="6"/>
  <c r="D46" i="6" s="1"/>
  <c r="H38" i="6"/>
  <c r="D38" i="6" s="1"/>
  <c r="H30" i="6"/>
  <c r="D30" i="6" s="1"/>
  <c r="H21" i="6"/>
  <c r="D21" i="6" s="1"/>
  <c r="H13" i="6"/>
  <c r="D13" i="6" s="1"/>
  <c r="B107" i="6"/>
  <c r="B106" i="6"/>
  <c r="B105" i="6"/>
  <c r="B89" i="6"/>
  <c r="B81" i="6"/>
  <c r="B73" i="6"/>
  <c r="B65" i="6"/>
  <c r="B57" i="6"/>
  <c r="B49" i="6"/>
  <c r="B41" i="6"/>
  <c r="B33" i="6"/>
  <c r="B25" i="6"/>
  <c r="B24" i="6"/>
  <c r="G107" i="6" l="1"/>
  <c r="F107" i="6"/>
  <c r="G106" i="6"/>
  <c r="F106" i="6"/>
  <c r="G105" i="6"/>
  <c r="F105" i="6"/>
  <c r="E105" i="6"/>
  <c r="E106" i="6"/>
  <c r="E107" i="6"/>
  <c r="D96" i="6"/>
  <c r="D88" i="6"/>
  <c r="I86" i="6" s="1"/>
  <c r="D80" i="6"/>
  <c r="D72" i="6"/>
  <c r="D64" i="6"/>
  <c r="D56" i="6"/>
  <c r="D48" i="6"/>
  <c r="D40" i="6"/>
  <c r="D32" i="6"/>
  <c r="D23" i="6"/>
  <c r="D15" i="6"/>
  <c r="E32" i="6" l="1"/>
  <c r="I30" i="6"/>
  <c r="E64" i="6"/>
  <c r="I62" i="6"/>
  <c r="E96" i="6"/>
  <c r="I94" i="6"/>
  <c r="E48" i="6"/>
  <c r="I46" i="6"/>
  <c r="E80" i="6"/>
  <c r="I78" i="6"/>
  <c r="E56" i="6"/>
  <c r="I54" i="6"/>
  <c r="E40" i="6"/>
  <c r="I38" i="6"/>
  <c r="E72" i="6"/>
  <c r="I70" i="6"/>
  <c r="E23" i="6"/>
  <c r="I21" i="6"/>
  <c r="E15" i="6"/>
  <c r="I13" i="6"/>
  <c r="G23" i="6"/>
  <c r="G80" i="6"/>
  <c r="F48" i="6"/>
  <c r="F96" i="6"/>
  <c r="G48" i="6"/>
  <c r="F23" i="6"/>
  <c r="F80" i="6"/>
  <c r="E88" i="6"/>
  <c r="G88" i="6"/>
  <c r="F88" i="6"/>
  <c r="G32" i="6"/>
  <c r="G64" i="6"/>
  <c r="G96" i="6"/>
  <c r="F15" i="6"/>
  <c r="F104" i="6" s="1"/>
  <c r="F40" i="6"/>
  <c r="F56" i="6"/>
  <c r="F72" i="6"/>
  <c r="F32" i="6"/>
  <c r="F64" i="6"/>
  <c r="G15" i="6"/>
  <c r="G104" i="6" s="1"/>
  <c r="G40" i="6"/>
  <c r="G56" i="6"/>
  <c r="G72" i="6"/>
</calcChain>
</file>

<file path=xl/sharedStrings.xml><?xml version="1.0" encoding="utf-8"?>
<sst xmlns="http://schemas.openxmlformats.org/spreadsheetml/2006/main" count="427" uniqueCount="70">
  <si>
    <t>หัวข้อ</t>
  </si>
  <si>
    <t>กิจกรรม</t>
  </si>
  <si>
    <t>หน่วยนับ</t>
  </si>
  <si>
    <t>เวลาที่ใช้</t>
  </si>
  <si>
    <t>แต้มที่ได้</t>
  </si>
  <si>
    <t xml:space="preserve">รวมชิ้นงาน </t>
  </si>
  <si>
    <t>รวมคะแนนที่ได้</t>
  </si>
  <si>
    <t>รวมเวลาปฎิบัติงาน (นาที)</t>
  </si>
  <si>
    <t>รวมชิ้นงาน</t>
  </si>
  <si>
    <t>วันที่</t>
  </si>
  <si>
    <t>รวม</t>
  </si>
  <si>
    <t>ประเภทงาน</t>
  </si>
  <si>
    <t>ภารกิจหลัก</t>
  </si>
  <si>
    <t>ภารกิจรอง</t>
  </si>
  <si>
    <t>A = 30 นาที</t>
  </si>
  <si>
    <t>B = 60 นาที</t>
  </si>
  <si>
    <t>C = 90 นาที</t>
  </si>
  <si>
    <t>E = 180 นาที</t>
  </si>
  <si>
    <t>F = 240 นาที</t>
  </si>
  <si>
    <t>G = 420 นาที</t>
  </si>
  <si>
    <t xml:space="preserve"> D =120 นาที</t>
  </si>
  <si>
    <t>**แยกประเภทงานตามเวลาได้ 7 ประเภท</t>
  </si>
  <si>
    <t>ประชุม/อมรม</t>
  </si>
  <si>
    <t>กรรมการกำหนดราคากลาง</t>
  </si>
  <si>
    <t>กรรมการพิจารณาผล</t>
  </si>
  <si>
    <t>1:</t>
  </si>
  <si>
    <t>ครั้ง/นาที</t>
  </si>
  <si>
    <t>นาที</t>
  </si>
  <si>
    <t>จัดเตรียมวัสดุอุปกรณ์</t>
  </si>
  <si>
    <t>ตรวจสอบวิเคราะห์หาสาเหตุและแนวทางในการซ่อม</t>
  </si>
  <si>
    <t>ทดสอบการใช้งานส่งงาน</t>
  </si>
  <si>
    <t>รวม/นาที</t>
  </si>
  <si>
    <t>ประเภท</t>
  </si>
  <si>
    <t>-</t>
  </si>
  <si>
    <t>รายละเอียดงาน (JOB DISCRIPTION)</t>
  </si>
  <si>
    <t>: กลุ่มงานโครงสร้างพื้นฐานและวิศวกรรมทางการแพทย์</t>
  </si>
  <si>
    <t>: ฝ่ายวิศวกรรมโยธา โทร.1304</t>
  </si>
  <si>
    <t>No.</t>
  </si>
  <si>
    <t>: โรงพยาบาลสุราษฎร์ธานี</t>
  </si>
  <si>
    <t>รับแจ้งลงทะเบียนรับงาน</t>
  </si>
  <si>
    <t>เดินทางเข้าจุดที่รับแจ้ง</t>
  </si>
  <si>
    <t>ปฏิบัติการซ่อม</t>
  </si>
  <si>
    <t>คะแนน</t>
  </si>
  <si>
    <t>ม.6</t>
  </si>
  <si>
    <t>ปวส.</t>
  </si>
  <si>
    <t>ซ่อม/เปลี่ยนล้อ</t>
  </si>
  <si>
    <t>ชิ้น/นาที</t>
  </si>
  <si>
    <t>ซ่อมรถเข็น</t>
  </si>
  <si>
    <t>ซ่อมเก้าอี้มีล้อ</t>
  </si>
  <si>
    <t>ซ่อมขาเก้าอี้</t>
  </si>
  <si>
    <t>ซ่อมโต๊ะทั่วไป</t>
  </si>
  <si>
    <t>ซ่อมชั้นวาง</t>
  </si>
  <si>
    <t>ซ่อมถังขยะ</t>
  </si>
  <si>
    <t>ผลิต/ติดตั้งชั้นวาง ,ตู้ ,ชั้นวางต่าง ๆ</t>
  </si>
  <si>
    <t>ซ่อมปรับระดับโต๊ะคร่อมเตียง</t>
  </si>
  <si>
    <t>ซ่อม/ติดตั้ง เชื่อมต่อทาบ</t>
  </si>
  <si>
    <t>ดัดแปลงอุปกรณ์</t>
  </si>
  <si>
    <t>ชื่อผู้ปฏิบัติงาน :</t>
  </si>
  <si>
    <t>ตำแหน่ง :</t>
  </si>
  <si>
    <t>ปฏิบัติงาน :</t>
  </si>
  <si>
    <t>วุฒิ :</t>
  </si>
  <si>
    <t>ป6</t>
  </si>
  <si>
    <t>ค่าตัวคูณ :</t>
  </si>
  <si>
    <t>ตรวจสอบ :</t>
  </si>
  <si>
    <t xml:space="preserve">              ( ลงชื่อ ) ....................................................... ตรวจสอบ</t>
  </si>
  <si>
    <t xml:space="preserve">              ( ลงชื่อ ) ....................................................... ผู้ปฏิบัติงาน</t>
  </si>
  <si>
    <t>ระดับแต้มปกติ&gt;</t>
  </si>
  <si>
    <t>และไม่เกิน</t>
  </si>
  <si>
    <t>แบบบันทึกผลการปฏิบัติงานประจำเดือน .....................................</t>
  </si>
  <si>
    <t>ประจำเดือน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</si>
</sst>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;\(#\);\-"/>
    <numFmt numFmtId="166" formatCode="d"/>
  </numFmts>
  <fonts count="25">
    <font>
      <sz val="11"/>
      <color theme="1"/>
      <name val="Calibri"/>
      <family val="2"/>
      <charset val="222"/>
      <scheme val="minor"/>
    </font>
    <font>
      <sz val="14"/>
      <color theme="1"/>
      <name val="TH Sarabun New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b/>
      <u/>
      <sz val="14"/>
      <color theme="1"/>
      <name val="TH Sarabun New"/>
      <family val="2"/>
    </font>
    <font>
      <u/>
      <sz val="14"/>
      <color theme="1"/>
      <name val="TH Sarabun New"/>
      <family val="2"/>
    </font>
    <font>
      <sz val="14"/>
      <color theme="9" tint="0.39997558519241921"/>
      <name val="TH Sarabun New"/>
      <family val="2"/>
    </font>
    <font>
      <b/>
      <sz val="18"/>
      <color theme="1"/>
      <name val="TH Sarabun New"/>
      <family val="2"/>
    </font>
    <font>
      <b/>
      <sz val="14"/>
      <color rgb="FFFF0000"/>
      <name val="TH Sarabun New"/>
      <family val="2"/>
    </font>
    <font>
      <sz val="14"/>
      <color rgb="FF0070C0"/>
      <name val="TH Sarabun New"/>
      <family val="2"/>
    </font>
    <font>
      <sz val="14"/>
      <color rgb="FF66FF66"/>
      <name val="TH Sarabun New"/>
      <family val="2"/>
    </font>
    <font>
      <sz val="14"/>
      <color rgb="FFFF0000"/>
      <name val="TH Sarabun New"/>
      <family val="2"/>
    </font>
    <font>
      <sz val="14"/>
      <color theme="0"/>
      <name val="TH Sarabun New"/>
      <family val="2"/>
    </font>
    <font>
      <sz val="14"/>
      <color rgb="FFFFFF00"/>
      <name val="TH Sarabun New"/>
      <family val="2"/>
    </font>
    <font>
      <sz val="18"/>
      <color theme="1"/>
      <name val="TH Sarabun New"/>
      <family val="2"/>
    </font>
    <font>
      <sz val="18"/>
      <color theme="4" tint="0.79998168889431442"/>
      <name val="TH Sarabun New"/>
      <family val="2"/>
    </font>
    <font>
      <b/>
      <sz val="18"/>
      <color rgb="FFFF0000"/>
      <name val="TH Sarabun New"/>
      <family val="2"/>
    </font>
    <font>
      <sz val="18"/>
      <color rgb="FF0070C0"/>
      <name val="TH Sarabun New"/>
      <family val="2"/>
    </font>
    <font>
      <sz val="18"/>
      <color theme="9" tint="0.39997558519241921"/>
      <name val="TH Sarabun New"/>
      <family val="2"/>
    </font>
    <font>
      <b/>
      <u/>
      <sz val="18"/>
      <color theme="1"/>
      <name val="TH Sarabun New"/>
      <family val="2"/>
    </font>
    <font>
      <u/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6"/>
      <color theme="1"/>
      <name val="TH Sarabun New"/>
      <family val="2"/>
    </font>
    <font>
      <b/>
      <sz val="14"/>
      <color theme="1"/>
      <name val="TH Sarabun New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80">
    <xf numFmtId="0" fontId="0" fillId="0" borderId="0" xfId="0"/>
    <xf numFmtId="164" fontId="5" fillId="3" borderId="1" xfId="1" applyFont="1" applyFill="1" applyBorder="1" applyProtection="1"/>
    <xf numFmtId="164" fontId="4" fillId="0" borderId="1" xfId="1" applyFont="1" applyFill="1" applyBorder="1" applyProtection="1"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164" fontId="4" fillId="0" borderId="9" xfId="1" applyFont="1" applyFill="1" applyBorder="1" applyProtection="1">
      <protection locked="0"/>
    </xf>
    <xf numFmtId="0" fontId="4" fillId="0" borderId="14" xfId="0" applyFont="1" applyFill="1" applyBorder="1" applyAlignment="1">
      <alignment horizont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164" fontId="3" fillId="0" borderId="11" xfId="1" applyFont="1" applyFill="1" applyBorder="1" applyAlignment="1" applyProtection="1">
      <alignment horizontal="right"/>
      <protection locked="0"/>
    </xf>
    <xf numFmtId="0" fontId="3" fillId="0" borderId="2" xfId="0" applyFont="1" applyFill="1" applyBorder="1" applyAlignment="1">
      <alignment horizontal="center"/>
    </xf>
    <xf numFmtId="164" fontId="4" fillId="0" borderId="14" xfId="1" applyFont="1" applyFill="1" applyBorder="1" applyProtection="1">
      <protection locked="0"/>
    </xf>
    <xf numFmtId="164" fontId="4" fillId="0" borderId="7" xfId="1" applyFont="1" applyFill="1" applyBorder="1" applyAlignment="1" applyProtection="1">
      <alignment horizontal="left"/>
      <protection locked="0"/>
    </xf>
    <xf numFmtId="165" fontId="4" fillId="0" borderId="14" xfId="1" applyNumberFormat="1" applyFont="1" applyFill="1" applyBorder="1" applyAlignment="1" applyProtection="1">
      <alignment horizontal="center"/>
      <protection locked="0"/>
    </xf>
    <xf numFmtId="165" fontId="3" fillId="0" borderId="2" xfId="1" applyNumberFormat="1" applyFont="1" applyFill="1" applyBorder="1" applyAlignment="1" applyProtection="1">
      <alignment horizontal="center"/>
      <protection locked="0"/>
    </xf>
    <xf numFmtId="165" fontId="4" fillId="0" borderId="3" xfId="1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Protection="1"/>
    <xf numFmtId="0" fontId="4" fillId="0" borderId="0" xfId="0" applyFont="1" applyProtection="1"/>
    <xf numFmtId="164" fontId="9" fillId="0" borderId="0" xfId="1" applyFont="1" applyFill="1" applyProtection="1"/>
    <xf numFmtId="0" fontId="10" fillId="0" borderId="0" xfId="0" applyFont="1" applyFill="1" applyProtection="1"/>
    <xf numFmtId="0" fontId="7" fillId="0" borderId="0" xfId="0" applyFont="1" applyFill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/>
    </xf>
    <xf numFmtId="49" fontId="4" fillId="3" borderId="12" xfId="0" applyNumberFormat="1" applyFont="1" applyFill="1" applyBorder="1" applyAlignment="1" applyProtection="1">
      <alignment horizontal="center"/>
    </xf>
    <xf numFmtId="164" fontId="4" fillId="3" borderId="13" xfId="1" applyFont="1" applyFill="1" applyBorder="1" applyAlignment="1" applyProtection="1">
      <alignment horizontal="left"/>
    </xf>
    <xf numFmtId="164" fontId="4" fillId="3" borderId="1" xfId="1" applyFont="1" applyFill="1" applyBorder="1" applyAlignment="1" applyProtection="1">
      <alignment horizontal="center"/>
    </xf>
    <xf numFmtId="164" fontId="4" fillId="3" borderId="1" xfId="1" applyFont="1" applyFill="1" applyBorder="1" applyProtection="1"/>
    <xf numFmtId="0" fontId="4" fillId="3" borderId="1" xfId="0" applyFont="1" applyFill="1" applyBorder="1" applyProtection="1"/>
    <xf numFmtId="0" fontId="4" fillId="0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4" fillId="2" borderId="1" xfId="0" applyFont="1" applyFill="1" applyBorder="1" applyAlignment="1" applyProtection="1">
      <alignment horizontal="center" vertical="center"/>
    </xf>
    <xf numFmtId="164" fontId="4" fillId="2" borderId="1" xfId="1" applyFont="1" applyFill="1" applyBorder="1" applyProtection="1"/>
    <xf numFmtId="0" fontId="4" fillId="2" borderId="1" xfId="0" applyFont="1" applyFill="1" applyBorder="1" applyAlignment="1" applyProtection="1">
      <alignment horizontal="center"/>
    </xf>
    <xf numFmtId="49" fontId="4" fillId="2" borderId="12" xfId="0" applyNumberFormat="1" applyFont="1" applyFill="1" applyBorder="1" applyAlignment="1" applyProtection="1">
      <alignment horizontal="right"/>
    </xf>
    <xf numFmtId="165" fontId="4" fillId="2" borderId="13" xfId="0" applyNumberFormat="1" applyFont="1" applyFill="1" applyBorder="1" applyAlignment="1" applyProtection="1">
      <alignment horizontal="left"/>
    </xf>
    <xf numFmtId="164" fontId="4" fillId="2" borderId="1" xfId="1" applyFont="1" applyFill="1" applyBorder="1" applyAlignment="1" applyProtection="1">
      <alignment horizontal="center"/>
    </xf>
    <xf numFmtId="164" fontId="4" fillId="0" borderId="1" xfId="1" applyFont="1" applyBorder="1" applyProtection="1"/>
    <xf numFmtId="0" fontId="4" fillId="2" borderId="1" xfId="0" applyFont="1" applyFill="1" applyBorder="1" applyProtection="1"/>
    <xf numFmtId="0" fontId="4" fillId="2" borderId="0" xfId="0" applyFont="1" applyFill="1" applyProtection="1"/>
    <xf numFmtId="164" fontId="4" fillId="2" borderId="1" xfId="1" applyFont="1" applyFill="1" applyBorder="1" applyAlignment="1" applyProtection="1">
      <alignment horizontal="left"/>
    </xf>
    <xf numFmtId="164" fontId="4" fillId="0" borderId="1" xfId="1" applyFont="1" applyFill="1" applyBorder="1" applyProtection="1"/>
    <xf numFmtId="0" fontId="4" fillId="0" borderId="1" xfId="0" applyFont="1" applyFill="1" applyBorder="1" applyAlignment="1" applyProtection="1">
      <alignment horizontal="center" vertical="center"/>
    </xf>
    <xf numFmtId="49" fontId="4" fillId="3" borderId="12" xfId="0" applyNumberFormat="1" applyFont="1" applyFill="1" applyBorder="1" applyAlignment="1" applyProtection="1">
      <alignment horizontal="right"/>
    </xf>
    <xf numFmtId="165" fontId="4" fillId="3" borderId="13" xfId="1" applyNumberFormat="1" applyFont="1" applyFill="1" applyBorder="1" applyAlignment="1" applyProtection="1">
      <alignment horizontal="left"/>
    </xf>
    <xf numFmtId="0" fontId="3" fillId="0" borderId="1" xfId="0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right"/>
    </xf>
    <xf numFmtId="165" fontId="3" fillId="0" borderId="13" xfId="1" applyNumberFormat="1" applyFont="1" applyBorder="1" applyAlignment="1" applyProtection="1">
      <alignment horizontal="left"/>
    </xf>
    <xf numFmtId="164" fontId="3" fillId="0" borderId="1" xfId="1" applyFont="1" applyBorder="1" applyAlignment="1" applyProtection="1">
      <alignment horizontal="center"/>
    </xf>
    <xf numFmtId="164" fontId="3" fillId="0" borderId="1" xfId="1" applyFont="1" applyBorder="1" applyProtection="1"/>
    <xf numFmtId="0" fontId="3" fillId="0" borderId="1" xfId="0" applyFont="1" applyBorder="1" applyProtection="1"/>
    <xf numFmtId="0" fontId="3" fillId="0" borderId="0" xfId="0" applyFont="1" applyFill="1" applyProtection="1"/>
    <xf numFmtId="0" fontId="3" fillId="0" borderId="0" xfId="0" applyFont="1" applyProtection="1"/>
    <xf numFmtId="0" fontId="4" fillId="0" borderId="0" xfId="0" applyFont="1" applyBorder="1" applyProtection="1"/>
    <xf numFmtId="164" fontId="4" fillId="0" borderId="0" xfId="1" applyFont="1" applyProtection="1"/>
    <xf numFmtId="164" fontId="4" fillId="0" borderId="0" xfId="1" applyFont="1" applyAlignment="1" applyProtection="1">
      <alignment horizontal="center"/>
    </xf>
    <xf numFmtId="0" fontId="4" fillId="0" borderId="0" xfId="0" applyFont="1" applyFill="1" applyBorder="1" applyProtection="1"/>
    <xf numFmtId="164" fontId="4" fillId="0" borderId="0" xfId="1" applyFont="1" applyBorder="1" applyAlignment="1" applyProtection="1">
      <alignment horizontal="center"/>
    </xf>
    <xf numFmtId="164" fontId="4" fillId="0" borderId="0" xfId="1" applyFont="1" applyBorder="1" applyProtection="1"/>
    <xf numFmtId="164" fontId="4" fillId="0" borderId="9" xfId="1" applyFont="1" applyBorder="1" applyAlignment="1" applyProtection="1">
      <alignment horizontal="center"/>
    </xf>
    <xf numFmtId="164" fontId="4" fillId="0" borderId="4" xfId="1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4" fillId="0" borderId="5" xfId="0" applyFont="1" applyFill="1" applyBorder="1" applyAlignment="1" applyProtection="1">
      <alignment horizontal="left" vertical="center"/>
      <protection locked="0"/>
    </xf>
    <xf numFmtId="0" fontId="4" fillId="0" borderId="8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165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4" fontId="4" fillId="0" borderId="0" xfId="1" applyFont="1" applyFill="1"/>
    <xf numFmtId="0" fontId="12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4" fillId="0" borderId="14" xfId="1" applyFont="1" applyFill="1" applyBorder="1"/>
    <xf numFmtId="0" fontId="11" fillId="0" borderId="0" xfId="0" applyFont="1" applyFill="1"/>
    <xf numFmtId="164" fontId="3" fillId="0" borderId="2" xfId="1" applyFont="1" applyFill="1" applyBorder="1"/>
    <xf numFmtId="0" fontId="9" fillId="0" borderId="0" xfId="0" applyFont="1" applyFill="1"/>
    <xf numFmtId="0" fontId="3" fillId="0" borderId="0" xfId="0" applyFont="1" applyFill="1"/>
    <xf numFmtId="164" fontId="4" fillId="0" borderId="3" xfId="1" applyFont="1" applyFill="1" applyBorder="1"/>
    <xf numFmtId="165" fontId="4" fillId="0" borderId="0" xfId="0" applyNumberFormat="1" applyFont="1" applyFill="1"/>
    <xf numFmtId="164" fontId="4" fillId="0" borderId="3" xfId="1" applyFont="1" applyFill="1" applyBorder="1" applyProtection="1">
      <protection locked="0"/>
    </xf>
    <xf numFmtId="0" fontId="4" fillId="0" borderId="3" xfId="0" applyFont="1" applyFill="1" applyBorder="1"/>
    <xf numFmtId="165" fontId="4" fillId="0" borderId="3" xfId="0" applyNumberFormat="1" applyFont="1" applyFill="1" applyBorder="1" applyAlignment="1">
      <alignment horizontal="center"/>
    </xf>
    <xf numFmtId="0" fontId="4" fillId="0" borderId="14" xfId="0" applyFont="1" applyFill="1" applyBorder="1"/>
    <xf numFmtId="165" fontId="4" fillId="0" borderId="14" xfId="0" applyNumberFormat="1" applyFont="1" applyFill="1" applyBorder="1" applyAlignment="1">
      <alignment horizontal="center"/>
    </xf>
    <xf numFmtId="164" fontId="4" fillId="0" borderId="14" xfId="1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2" xfId="0" applyFont="1" applyFill="1" applyBorder="1" applyAlignment="1" applyProtection="1">
      <alignment horizontal="left" vertical="center"/>
      <protection locked="0"/>
    </xf>
    <xf numFmtId="164" fontId="4" fillId="0" borderId="13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Fill="1" applyBorder="1" applyAlignment="1" applyProtection="1">
      <alignment horizontal="center"/>
      <protection locked="0"/>
    </xf>
    <xf numFmtId="164" fontId="4" fillId="0" borderId="1" xfId="1" applyFont="1" applyFill="1" applyBorder="1"/>
    <xf numFmtId="164" fontId="4" fillId="0" borderId="13" xfId="1" applyFont="1" applyFill="1" applyBorder="1" applyProtection="1"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64" fontId="4" fillId="0" borderId="11" xfId="1" applyFont="1" applyFill="1" applyBorder="1" applyProtection="1">
      <protection locked="0"/>
    </xf>
    <xf numFmtId="165" fontId="4" fillId="0" borderId="2" xfId="1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>
      <alignment horizontal="center"/>
    </xf>
    <xf numFmtId="164" fontId="4" fillId="0" borderId="2" xfId="1" applyFont="1" applyFill="1" applyBorder="1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164" fontId="3" fillId="0" borderId="13" xfId="1" applyFont="1" applyFill="1" applyBorder="1" applyAlignment="1" applyProtection="1">
      <alignment horizontal="right"/>
      <protection locked="0"/>
    </xf>
    <xf numFmtId="165" fontId="3" fillId="0" borderId="1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/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/>
    <xf numFmtId="0" fontId="4" fillId="2" borderId="1" xfId="0" applyFont="1" applyFill="1" applyBorder="1" applyAlignment="1" applyProtection="1">
      <alignment horizontal="center" vertical="top"/>
    </xf>
    <xf numFmtId="164" fontId="4" fillId="2" borderId="1" xfId="1" applyFont="1" applyFill="1" applyBorder="1" applyAlignment="1" applyProtection="1">
      <alignment wrapText="1"/>
    </xf>
    <xf numFmtId="49" fontId="4" fillId="2" borderId="12" xfId="0" applyNumberFormat="1" applyFont="1" applyFill="1" applyBorder="1" applyAlignment="1" applyProtection="1">
      <alignment horizontal="right" vertical="top"/>
    </xf>
    <xf numFmtId="0" fontId="4" fillId="0" borderId="13" xfId="0" applyFont="1" applyBorder="1" applyAlignment="1" applyProtection="1">
      <alignment horizontal="left"/>
    </xf>
    <xf numFmtId="0" fontId="6" fillId="0" borderId="0" xfId="0" applyFont="1" applyBorder="1" applyProtection="1"/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right"/>
    </xf>
    <xf numFmtId="0" fontId="3" fillId="0" borderId="6" xfId="0" applyFont="1" applyBorder="1" applyAlignment="1" applyProtection="1">
      <alignment horizontal="center"/>
    </xf>
    <xf numFmtId="165" fontId="3" fillId="0" borderId="6" xfId="1" applyNumberFormat="1" applyFont="1" applyBorder="1" applyAlignment="1" applyProtection="1">
      <alignment horizontal="left"/>
    </xf>
    <xf numFmtId="164" fontId="3" fillId="0" borderId="6" xfId="1" applyFont="1" applyBorder="1" applyAlignment="1" applyProtection="1">
      <alignment horizontal="center"/>
    </xf>
    <xf numFmtId="164" fontId="3" fillId="0" borderId="6" xfId="1" applyFont="1" applyBorder="1" applyProtection="1"/>
    <xf numFmtId="0" fontId="3" fillId="0" borderId="0" xfId="0" applyFont="1" applyBorder="1" applyProtection="1"/>
    <xf numFmtId="0" fontId="13" fillId="4" borderId="0" xfId="0" applyFont="1" applyFill="1"/>
    <xf numFmtId="0" fontId="14" fillId="4" borderId="0" xfId="0" applyFont="1" applyFill="1" applyProtection="1">
      <protection locked="0"/>
    </xf>
    <xf numFmtId="0" fontId="4" fillId="4" borderId="0" xfId="0" applyFont="1" applyFill="1"/>
    <xf numFmtId="0" fontId="14" fillId="4" borderId="0" xfId="0" applyFont="1" applyFill="1"/>
    <xf numFmtId="0" fontId="4" fillId="5" borderId="0" xfId="0" applyFont="1" applyFill="1"/>
    <xf numFmtId="0" fontId="4" fillId="5" borderId="0" xfId="0" applyFont="1" applyFill="1" applyProtection="1">
      <protection locked="0"/>
    </xf>
    <xf numFmtId="164" fontId="4" fillId="0" borderId="9" xfId="1" applyFont="1" applyBorder="1" applyProtection="1"/>
    <xf numFmtId="0" fontId="4" fillId="0" borderId="4" xfId="0" applyFont="1" applyBorder="1" applyAlignment="1" applyProtection="1">
      <alignment horizontal="center"/>
    </xf>
    <xf numFmtId="164" fontId="4" fillId="0" borderId="4" xfId="1" applyFont="1" applyBorder="1" applyAlignment="1" applyProtection="1">
      <alignment horizontal="center"/>
    </xf>
    <xf numFmtId="164" fontId="4" fillId="0" borderId="11" xfId="1" applyFont="1" applyBorder="1" applyProtection="1"/>
    <xf numFmtId="0" fontId="15" fillId="0" borderId="0" xfId="0" applyFont="1" applyFill="1" applyProtection="1"/>
    <xf numFmtId="0" fontId="15" fillId="0" borderId="0" xfId="0" applyFont="1" applyProtection="1"/>
    <xf numFmtId="0" fontId="16" fillId="0" borderId="0" xfId="0" applyFont="1" applyFill="1" applyProtection="1"/>
    <xf numFmtId="164" fontId="17" fillId="0" borderId="0" xfId="1" applyFont="1" applyFill="1" applyProtection="1"/>
    <xf numFmtId="0" fontId="18" fillId="0" borderId="0" xfId="0" applyFont="1" applyFill="1" applyProtection="1"/>
    <xf numFmtId="0" fontId="19" fillId="0" borderId="0" xfId="0" applyFont="1" applyFill="1" applyProtection="1"/>
    <xf numFmtId="0" fontId="8" fillId="0" borderId="1" xfId="0" applyFont="1" applyFill="1" applyBorder="1" applyAlignment="1" applyProtection="1">
      <alignment horizontal="center" vertical="center"/>
    </xf>
    <xf numFmtId="0" fontId="15" fillId="0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164" fontId="20" fillId="3" borderId="1" xfId="1" applyFont="1" applyFill="1" applyBorder="1" applyProtection="1"/>
    <xf numFmtId="0" fontId="15" fillId="3" borderId="1" xfId="0" applyFont="1" applyFill="1" applyBorder="1" applyAlignment="1" applyProtection="1">
      <alignment horizontal="center"/>
    </xf>
    <xf numFmtId="49" fontId="15" fillId="3" borderId="12" xfId="0" applyNumberFormat="1" applyFont="1" applyFill="1" applyBorder="1" applyAlignment="1" applyProtection="1">
      <alignment horizontal="center"/>
    </xf>
    <xf numFmtId="164" fontId="15" fillId="3" borderId="13" xfId="1" applyFont="1" applyFill="1" applyBorder="1" applyAlignment="1" applyProtection="1">
      <alignment horizontal="left"/>
    </xf>
    <xf numFmtId="0" fontId="15" fillId="3" borderId="1" xfId="0" applyFont="1" applyFill="1" applyBorder="1" applyProtection="1">
      <protection locked="0"/>
    </xf>
    <xf numFmtId="0" fontId="15" fillId="0" borderId="0" xfId="0" applyFont="1" applyFill="1" applyAlignment="1" applyProtection="1">
      <alignment horizontal="center"/>
    </xf>
    <xf numFmtId="0" fontId="15" fillId="3" borderId="0" xfId="0" applyFont="1" applyFill="1" applyProtection="1"/>
    <xf numFmtId="0" fontId="15" fillId="2" borderId="1" xfId="0" applyFont="1" applyFill="1" applyBorder="1" applyAlignment="1" applyProtection="1">
      <alignment horizontal="center" vertical="top"/>
    </xf>
    <xf numFmtId="164" fontId="15" fillId="2" borderId="1" xfId="1" applyFont="1" applyFill="1" applyBorder="1" applyAlignment="1" applyProtection="1">
      <alignment wrapText="1"/>
    </xf>
    <xf numFmtId="49" fontId="15" fillId="2" borderId="12" xfId="0" applyNumberFormat="1" applyFont="1" applyFill="1" applyBorder="1" applyAlignment="1" applyProtection="1">
      <alignment horizontal="right" vertical="top"/>
    </xf>
    <xf numFmtId="0" fontId="15" fillId="0" borderId="13" xfId="0" applyFont="1" applyBorder="1" applyAlignment="1" applyProtection="1">
      <alignment horizontal="left"/>
    </xf>
    <xf numFmtId="0" fontId="15" fillId="0" borderId="1" xfId="0" applyFont="1" applyFill="1" applyBorder="1" applyProtection="1">
      <protection locked="0"/>
    </xf>
    <xf numFmtId="0" fontId="15" fillId="2" borderId="0" xfId="0" applyFont="1" applyFill="1" applyProtection="1"/>
    <xf numFmtId="164" fontId="15" fillId="2" borderId="1" xfId="1" applyFont="1" applyFill="1" applyBorder="1" applyProtection="1"/>
    <xf numFmtId="0" fontId="15" fillId="2" borderId="1" xfId="0" applyFont="1" applyFill="1" applyBorder="1" applyAlignment="1" applyProtection="1">
      <alignment horizontal="center"/>
    </xf>
    <xf numFmtId="49" fontId="15" fillId="2" borderId="12" xfId="0" applyNumberFormat="1" applyFont="1" applyFill="1" applyBorder="1" applyAlignment="1" applyProtection="1">
      <alignment horizontal="right"/>
    </xf>
    <xf numFmtId="165" fontId="15" fillId="2" borderId="13" xfId="0" applyNumberFormat="1" applyFont="1" applyFill="1" applyBorder="1" applyAlignment="1" applyProtection="1">
      <alignment horizontal="left"/>
    </xf>
    <xf numFmtId="164" fontId="15" fillId="0" borderId="1" xfId="1" applyFont="1" applyFill="1" applyBorder="1" applyProtection="1"/>
    <xf numFmtId="0" fontId="15" fillId="0" borderId="1" xfId="0" applyFont="1" applyFill="1" applyBorder="1" applyAlignment="1" applyProtection="1">
      <alignment horizontal="center" vertical="center"/>
    </xf>
    <xf numFmtId="49" fontId="15" fillId="3" borderId="12" xfId="0" applyNumberFormat="1" applyFont="1" applyFill="1" applyBorder="1" applyAlignment="1" applyProtection="1">
      <alignment horizontal="right"/>
    </xf>
    <xf numFmtId="165" fontId="15" fillId="3" borderId="13" xfId="1" applyNumberFormat="1" applyFont="1" applyFill="1" applyBorder="1" applyAlignment="1" applyProtection="1">
      <alignment horizontal="left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right"/>
    </xf>
    <xf numFmtId="0" fontId="8" fillId="0" borderId="1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right"/>
    </xf>
    <xf numFmtId="165" fontId="8" fillId="0" borderId="13" xfId="1" applyNumberFormat="1" applyFont="1" applyBorder="1" applyAlignment="1" applyProtection="1">
      <alignment horizontal="left"/>
    </xf>
    <xf numFmtId="0" fontId="8" fillId="0" borderId="0" xfId="0" applyFont="1" applyFill="1" applyProtection="1"/>
    <xf numFmtId="0" fontId="8" fillId="0" borderId="0" xfId="0" applyFont="1" applyProtection="1"/>
    <xf numFmtId="0" fontId="15" fillId="0" borderId="0" xfId="0" applyFont="1" applyFill="1" applyBorder="1" applyProtection="1">
      <protection locked="0"/>
    </xf>
    <xf numFmtId="0" fontId="15" fillId="0" borderId="5" xfId="0" applyFont="1" applyBorder="1" applyAlignment="1" applyProtection="1">
      <alignment horizontal="center" vertical="center"/>
    </xf>
    <xf numFmtId="0" fontId="15" fillId="0" borderId="6" xfId="0" applyFont="1" applyBorder="1" applyProtection="1"/>
    <xf numFmtId="164" fontId="15" fillId="0" borderId="6" xfId="1" applyFont="1" applyBorder="1" applyProtection="1"/>
    <xf numFmtId="0" fontId="15" fillId="0" borderId="0" xfId="0" applyFont="1" applyFill="1" applyBorder="1" applyProtection="1"/>
    <xf numFmtId="164" fontId="15" fillId="0" borderId="0" xfId="1" applyFont="1" applyBorder="1" applyAlignment="1" applyProtection="1">
      <alignment horizontal="center"/>
    </xf>
    <xf numFmtId="0" fontId="15" fillId="0" borderId="0" xfId="0" applyFont="1" applyBorder="1" applyProtection="1"/>
    <xf numFmtId="0" fontId="21" fillId="0" borderId="0" xfId="0" applyFont="1" applyBorder="1" applyProtection="1"/>
    <xf numFmtId="164" fontId="15" fillId="0" borderId="0" xfId="1" applyFont="1" applyBorder="1" applyProtection="1"/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/>
    </xf>
    <xf numFmtId="164" fontId="15" fillId="0" borderId="0" xfId="1" applyFont="1" applyProtection="1"/>
    <xf numFmtId="0" fontId="15" fillId="0" borderId="0" xfId="0" applyFont="1" applyAlignment="1" applyProtection="1">
      <alignment horizontal="center"/>
    </xf>
    <xf numFmtId="0" fontId="13" fillId="6" borderId="0" xfId="0" applyFont="1" applyFill="1"/>
    <xf numFmtId="0" fontId="14" fillId="6" borderId="0" xfId="0" applyFont="1" applyFill="1"/>
    <xf numFmtId="0" fontId="4" fillId="6" borderId="0" xfId="0" applyFont="1" applyFill="1"/>
    <xf numFmtId="0" fontId="14" fillId="6" borderId="0" xfId="0" applyFont="1" applyFill="1" applyAlignment="1">
      <alignment horizontal="left"/>
    </xf>
    <xf numFmtId="0" fontId="4" fillId="0" borderId="8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Fill="1" applyBorder="1" applyProtection="1">
      <protection locked="0"/>
    </xf>
    <xf numFmtId="0" fontId="15" fillId="0" borderId="0" xfId="0" applyFont="1" applyBorder="1" applyAlignment="1">
      <alignment horizontal="left" vertical="center"/>
    </xf>
    <xf numFmtId="0" fontId="15" fillId="0" borderId="9" xfId="0" applyFont="1" applyFill="1" applyBorder="1" applyProtection="1"/>
    <xf numFmtId="0" fontId="15" fillId="0" borderId="10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4" xfId="0" applyFont="1" applyBorder="1" applyProtection="1"/>
    <xf numFmtId="0" fontId="15" fillId="0" borderId="4" xfId="0" applyFont="1" applyFill="1" applyBorder="1" applyProtection="1"/>
    <xf numFmtId="0" fontId="15" fillId="0" borderId="11" xfId="0" applyFont="1" applyFill="1" applyBorder="1" applyProtection="1"/>
    <xf numFmtId="0" fontId="4" fillId="0" borderId="13" xfId="0" applyFont="1" applyFill="1" applyBorder="1" applyProtection="1">
      <protection locked="0"/>
    </xf>
    <xf numFmtId="0" fontId="4" fillId="0" borderId="0" xfId="0" applyFont="1" applyBorder="1" applyAlignment="1">
      <alignment horizontal="left" vertical="center"/>
    </xf>
    <xf numFmtId="164" fontId="4" fillId="0" borderId="0" xfId="1" applyFont="1" applyFill="1" applyBorder="1" applyAlignment="1" applyProtection="1">
      <alignment horizontal="left"/>
    </xf>
    <xf numFmtId="0" fontId="3" fillId="0" borderId="1" xfId="0" applyFont="1" applyBorder="1" applyAlignment="1" applyProtection="1">
      <alignment horizontal="center" vertical="center"/>
    </xf>
    <xf numFmtId="164" fontId="3" fillId="0" borderId="6" xfId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Border="1" applyAlignment="1"/>
    <xf numFmtId="0" fontId="23" fillId="0" borderId="0" xfId="0" applyFont="1" applyBorder="1" applyAlignment="1"/>
    <xf numFmtId="0" fontId="4" fillId="0" borderId="0" xfId="0" applyFont="1" applyFill="1" applyBorder="1" applyAlignment="1" applyProtection="1">
      <alignment horizontal="center"/>
      <protection locked="0"/>
    </xf>
    <xf numFmtId="166" fontId="2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0" fontId="4" fillId="3" borderId="0" xfId="0" applyFont="1" applyFill="1" applyAlignment="1" applyProtection="1">
      <alignment horizontal="center"/>
    </xf>
    <xf numFmtId="0" fontId="3" fillId="0" borderId="3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textRotation="90"/>
    </xf>
    <xf numFmtId="0" fontId="4" fillId="0" borderId="4" xfId="0" applyNumberFormat="1" applyFont="1" applyFill="1" applyBorder="1" applyAlignment="1" applyProtection="1">
      <alignment horizontal="center" textRotation="90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0" fontId="4" fillId="0" borderId="8" xfId="0" applyNumberFormat="1" applyFont="1" applyFill="1" applyBorder="1" applyAlignment="1" applyProtection="1">
      <alignment horizontal="center" textRotation="90"/>
    </xf>
    <xf numFmtId="0" fontId="4" fillId="0" borderId="10" xfId="0" applyNumberFormat="1" applyFont="1" applyFill="1" applyBorder="1" applyAlignment="1" applyProtection="1">
      <alignment horizontal="center" textRotation="90"/>
    </xf>
    <xf numFmtId="0" fontId="4" fillId="0" borderId="10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3" fillId="0" borderId="5" xfId="1" applyFont="1" applyBorder="1" applyAlignment="1" applyProtection="1">
      <alignment horizontal="center" vertical="center" wrapText="1"/>
    </xf>
    <xf numFmtId="164" fontId="3" fillId="0" borderId="7" xfId="1" applyFont="1" applyBorder="1" applyAlignment="1" applyProtection="1">
      <alignment horizontal="center" vertical="center" wrapText="1"/>
    </xf>
    <xf numFmtId="164" fontId="3" fillId="0" borderId="10" xfId="1" applyFont="1" applyBorder="1" applyAlignment="1" applyProtection="1">
      <alignment horizontal="center" vertical="center" wrapText="1"/>
    </xf>
    <xf numFmtId="164" fontId="3" fillId="0" borderId="11" xfId="1" applyFont="1" applyBorder="1" applyAlignment="1" applyProtection="1">
      <alignment horizontal="center" vertical="center" wrapText="1"/>
    </xf>
    <xf numFmtId="164" fontId="3" fillId="0" borderId="2" xfId="1" applyFont="1" applyBorder="1" applyAlignment="1" applyProtection="1">
      <alignment horizontal="center" vertical="center" wrapText="1"/>
    </xf>
    <xf numFmtId="164" fontId="3" fillId="0" borderId="1" xfId="1" applyFont="1" applyBorder="1" applyAlignment="1" applyProtection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/>
    </xf>
    <xf numFmtId="164" fontId="3" fillId="0" borderId="1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5" fillId="0" borderId="10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/>
    </xf>
    <xf numFmtId="0" fontId="22" fillId="0" borderId="5" xfId="0" applyFont="1" applyBorder="1" applyAlignment="1" applyProtection="1">
      <alignment horizontal="center"/>
    </xf>
    <xf numFmtId="0" fontId="22" fillId="0" borderId="6" xfId="0" applyFont="1" applyBorder="1" applyAlignment="1" applyProtection="1">
      <alignment horizontal="center"/>
    </xf>
    <xf numFmtId="0" fontId="22" fillId="0" borderId="7" xfId="0" applyFont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64" fontId="8" fillId="0" borderId="5" xfId="1" applyFont="1" applyBorder="1" applyAlignment="1" applyProtection="1">
      <alignment horizontal="center" wrapText="1"/>
    </xf>
    <xf numFmtId="164" fontId="8" fillId="0" borderId="7" xfId="1" applyFont="1" applyBorder="1" applyAlignment="1" applyProtection="1">
      <alignment horizontal="center" wrapText="1"/>
    </xf>
    <xf numFmtId="164" fontId="8" fillId="0" borderId="10" xfId="1" applyFont="1" applyBorder="1" applyAlignment="1" applyProtection="1">
      <alignment horizontal="center" wrapText="1"/>
    </xf>
    <xf numFmtId="164" fontId="8" fillId="0" borderId="11" xfId="1" applyFont="1" applyBorder="1" applyAlignment="1" applyProtection="1">
      <alignment horizontal="center" wrapText="1"/>
    </xf>
  </cellXfs>
  <cellStyles count="2">
    <cellStyle name="จุลภาค" xfId="1" builtinId="3"/>
    <cellStyle name="ปกติ" xfId="0" builtinId="0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6FF66"/>
      <color rgb="FFFFFFCC"/>
      <color rgb="FFFFFFFF"/>
      <color rgb="FF99FFCC"/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oogle%20&#3652;&#3604;&#3619;&#3615;&#3660;/01.&#3619;&#3614;.&#3626;&#3640;&#3619;&#3634;&#3625;&#3598;&#3619;&#3660;&#3608;&#3634;&#3609;&#3637;/01.&#3585;&#3621;&#3640;&#3656;&#3617;&#3650;&#3588;&#3619;&#3591;&#3626;&#3619;&#3657;&#3634;&#3591;&#3614;&#3639;&#3657;&#3609;&#3600;&#3634;&#3609;&#3649;&#3621;&#3632;&#3623;&#3636;&#3624;&#3623;&#3585;&#3619;&#3619;&#3617;&#3607;&#3634;&#3591;&#3585;&#3634;&#3619;&#3649;&#3614;&#3607;&#3618;&#3660;/01.&#3648;&#3629;&#3585;&#3626;&#3634;&#3619;&#3613;&#3656;&#3634;&#3618;&#3591;&#3634;&#3609;&#3650;&#3618;&#3608;&#3634;/02.p4p/p4p%20&#3611;&#3637;%2061/&#3650;&#3618;&#3608;&#3634;/&#3649;&#3610;&#3610;&#3626;&#3619;&#3640;&#3611;%20p4p%20&#3611;&#3619;&#3632;&#3592;&#3635;&#3648;&#3604;&#3639;&#3629;&#3609;/&#3617;.&#3588;.-&#3617;&#3637;.&#3588;.62/&#3611;&#3619;&#3632;&#3592;&#3635;&#3648;&#3604;&#3639;&#3629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ม.ค. - มี.ค. 62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CE724-1595-46A5-BE5A-DB2F5C805A44}">
  <sheetPr codeName="Sheet1"/>
  <dimension ref="A1:C10"/>
  <sheetViews>
    <sheetView view="pageBreakPreview" zoomScaleNormal="100" zoomScaleSheetLayoutView="100" workbookViewId="0">
      <selection activeCell="E14" sqref="E14"/>
    </sheetView>
  </sheetViews>
  <sheetFormatPr defaultColWidth="9" defaultRowHeight="21.75"/>
  <cols>
    <col min="1" max="1" width="11.7109375" style="116" customWidth="1"/>
    <col min="2" max="2" width="9" style="116"/>
    <col min="3" max="3" width="10.140625" style="116" customWidth="1"/>
    <col min="4" max="16384" width="9" style="116"/>
  </cols>
  <sheetData>
    <row r="1" spans="1:3">
      <c r="A1" s="129" t="s">
        <v>57</v>
      </c>
      <c r="B1" s="130" t="str">
        <f ca="1">LEFT(MID(CELL("filename"),FIND("[",CELL("filename"))+1,FIND("]",CELL("filename"))-FIND("[",CELL("filename"))-1),LEN(MID(CELL("filename"),FIND("[",CELL("filename"))+1,FIND("]",CELL("filename"))-FIND("[",CELL("filename"))-1))-5)</f>
        <v>rename_test</v>
      </c>
      <c r="C1" s="131"/>
    </row>
    <row r="2" spans="1:3">
      <c r="A2" s="129" t="s">
        <v>58</v>
      </c>
      <c r="B2" s="130"/>
      <c r="C2" s="131"/>
    </row>
    <row r="3" spans="1:3">
      <c r="A3" s="129" t="s">
        <v>59</v>
      </c>
      <c r="B3" s="130"/>
      <c r="C3" s="131"/>
    </row>
    <row r="4" spans="1:3">
      <c r="A4" s="129" t="s">
        <v>60</v>
      </c>
      <c r="B4" s="130" t="s">
        <v>61</v>
      </c>
      <c r="C4" s="131"/>
    </row>
    <row r="5" spans="1:3">
      <c r="A5" s="129" t="s">
        <v>62</v>
      </c>
      <c r="B5" s="132" t="str">
        <f>IF(B4="ป6","0.07",IF(B4="ปวส","0.12","ไม่มี"))</f>
        <v>0.07</v>
      </c>
      <c r="C5" s="131"/>
    </row>
    <row r="6" spans="1:3">
      <c r="A6" s="190" t="s">
        <v>66</v>
      </c>
      <c r="B6" s="191" t="str">
        <f>IF(B5="0.07","600",IF(B5="0.12","960","ไม่มี"))</f>
        <v>600</v>
      </c>
      <c r="C6" s="192"/>
    </row>
    <row r="7" spans="1:3">
      <c r="A7" s="190" t="s">
        <v>67</v>
      </c>
      <c r="B7" s="193">
        <f>B6*1.5</f>
        <v>900</v>
      </c>
      <c r="C7" s="190"/>
    </row>
    <row r="8" spans="1:3">
      <c r="A8" s="133" t="s">
        <v>63</v>
      </c>
      <c r="B8" s="134"/>
      <c r="C8" s="133"/>
    </row>
    <row r="9" spans="1:3">
      <c r="A9" s="133" t="s">
        <v>58</v>
      </c>
      <c r="B9" s="134"/>
      <c r="C9" s="133"/>
    </row>
    <row r="10" spans="1:3">
      <c r="A10" s="116" t="s">
        <v>69</v>
      </c>
      <c r="B10" s="116" t="str">
        <f>[1]Sheet1!$A$1</f>
        <v>ม.ค. - มี.ค. 62</v>
      </c>
    </row>
  </sheetData>
  <conditionalFormatting sqref="A1:C1 A5:C6 A2:A4 C2:C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BC7B-924A-411D-A309-C58520FDB13E}">
  <sheetPr codeName="Sheet2"/>
  <dimension ref="A1:N27"/>
  <sheetViews>
    <sheetView view="pageBreakPreview" zoomScaleNormal="100" zoomScaleSheetLayoutView="100" workbookViewId="0">
      <selection activeCell="A26" sqref="A26:I26"/>
    </sheetView>
  </sheetViews>
  <sheetFormatPr defaultRowHeight="21.75"/>
  <cols>
    <col min="1" max="16384" width="9.140625" style="211"/>
  </cols>
  <sheetData>
    <row r="1" spans="1:14" ht="163.5" customHeight="1">
      <c r="A1" s="224" t="str">
        <f>"แบบบันทึกการปฏิบัติงาน P4P ประจำเดือน "&amp;ข้อมูลเจ้าหน้าที่!B10</f>
        <v>แบบบันทึกการปฏิบัติงาน P4P ประจำเดือน ม.ค. - มี.ค. 62</v>
      </c>
      <c r="B1" s="224"/>
      <c r="C1" s="224"/>
      <c r="D1" s="224"/>
      <c r="E1" s="224"/>
      <c r="F1" s="224"/>
      <c r="G1" s="224"/>
      <c r="H1" s="224"/>
      <c r="I1" s="224"/>
      <c r="J1" s="214"/>
      <c r="K1" s="214"/>
      <c r="L1" s="214"/>
      <c r="M1" s="214"/>
      <c r="N1" s="214"/>
    </row>
    <row r="2" spans="1:14">
      <c r="A2" s="225"/>
      <c r="B2" s="225"/>
      <c r="C2" s="225"/>
      <c r="D2" s="225"/>
      <c r="E2" s="225"/>
      <c r="F2" s="225"/>
      <c r="G2" s="225"/>
      <c r="H2" s="225"/>
      <c r="I2" s="225"/>
    </row>
    <row r="3" spans="1:14">
      <c r="A3" s="212"/>
      <c r="B3" s="212"/>
      <c r="C3" s="212"/>
      <c r="D3" s="212"/>
      <c r="E3" s="212"/>
      <c r="F3" s="212"/>
      <c r="G3" s="212"/>
      <c r="H3" s="212"/>
      <c r="I3" s="212"/>
    </row>
    <row r="13" spans="1:14" ht="24">
      <c r="A13" s="224" t="str">
        <f ca="1">"ชื่อ "&amp;ข้อมูลเจ้าหน้าที่!$B$1</f>
        <v>ชื่อ rename_test</v>
      </c>
      <c r="B13" s="224"/>
      <c r="C13" s="224"/>
      <c r="D13" s="224"/>
      <c r="E13" s="224"/>
      <c r="F13" s="224"/>
      <c r="G13" s="224"/>
      <c r="H13" s="224"/>
      <c r="I13" s="224"/>
      <c r="J13" s="214"/>
      <c r="K13" s="214"/>
      <c r="L13" s="214"/>
      <c r="M13" s="214"/>
      <c r="N13" s="214"/>
    </row>
    <row r="14" spans="1:14">
      <c r="A14" s="223" t="str">
        <f>" ตำแหน่ง "&amp;ข้อมูลเจ้าหน้าที่!$B$2&amp;" ปฏิบัติ "&amp;ข้อมูลเจ้าหน้าที่!$B$3&amp;""</f>
        <v xml:space="preserve"> ตำแหน่ง  ปฏิบัติ </v>
      </c>
      <c r="B14" s="223"/>
      <c r="C14" s="223"/>
      <c r="D14" s="223"/>
      <c r="E14" s="223"/>
      <c r="F14" s="223"/>
      <c r="G14" s="223"/>
      <c r="H14" s="223"/>
      <c r="I14" s="223"/>
      <c r="J14" s="213"/>
      <c r="K14" s="213"/>
      <c r="L14" s="213"/>
      <c r="M14" s="213"/>
      <c r="N14" s="213"/>
    </row>
    <row r="15" spans="1:14">
      <c r="A15" s="223"/>
      <c r="B15" s="223"/>
      <c r="C15" s="223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</row>
    <row r="26" spans="1:14" ht="24">
      <c r="A26" s="224"/>
      <c r="B26" s="224"/>
      <c r="C26" s="224"/>
      <c r="D26" s="224"/>
      <c r="E26" s="224"/>
      <c r="F26" s="224"/>
      <c r="G26" s="224"/>
      <c r="H26" s="224"/>
      <c r="I26" s="224"/>
      <c r="J26" s="213"/>
      <c r="K26" s="213"/>
      <c r="L26" s="213"/>
      <c r="M26" s="213"/>
      <c r="N26" s="213"/>
    </row>
    <row r="27" spans="1:14">
      <c r="A27" s="223"/>
      <c r="B27" s="223"/>
      <c r="C27" s="223"/>
      <c r="D27" s="223"/>
      <c r="E27" s="223"/>
      <c r="F27" s="223"/>
      <c r="G27" s="223"/>
      <c r="H27" s="223"/>
      <c r="I27" s="223"/>
      <c r="J27" s="213"/>
      <c r="K27" s="213"/>
      <c r="L27" s="213"/>
      <c r="M27" s="213"/>
      <c r="N27" s="213"/>
    </row>
  </sheetData>
  <mergeCells count="7">
    <mergeCell ref="A27:I27"/>
    <mergeCell ref="A15:N15"/>
    <mergeCell ref="A14:I14"/>
    <mergeCell ref="A26:I26"/>
    <mergeCell ref="A1:I1"/>
    <mergeCell ref="A2:I2"/>
    <mergeCell ref="A13:I13"/>
  </mergeCells>
  <pageMargins left="1.01" right="0.70866141732283472" top="0.74803149606299213" bottom="0.74803149606299213" header="0.31496062992125984" footer="0.31496062992125984"/>
  <pageSetup paperSize="9" orientation="portrait" horizontalDpi="300" verticalDpi="300" r:id="rId1"/>
  <rowBreaks count="1" manualBreakCount="1">
    <brk id="57" max="16383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403D5-686E-4208-8D1E-061E433D6ED9}">
  <sheetPr codeName="Sheet4">
    <tabColor rgb="FF66FF66"/>
    <pageSetUpPr fitToPage="1"/>
  </sheetPr>
  <dimension ref="A1:BA74"/>
  <sheetViews>
    <sheetView tabSelected="1" view="pageBreakPreview" zoomScaleNormal="92" zoomScaleSheetLayoutView="100" workbookViewId="0">
      <pane ySplit="4" topLeftCell="A5" activePane="bottomLeft" state="frozen"/>
      <selection activeCell="S10" sqref="S10"/>
      <selection pane="bottomLeft" sqref="A1:J1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6" customWidth="1"/>
    <col min="4" max="4" width="3" style="66" customWidth="1"/>
    <col min="5" max="5" width="4.140625" style="58" customWidth="1"/>
    <col min="6" max="6" width="8" style="59" customWidth="1"/>
    <col min="7" max="8" width="9.140625" style="58" customWidth="1"/>
    <col min="9" max="9" width="10.28515625" style="58" customWidth="1"/>
    <col min="10" max="10" width="14.28515625" style="58" customWidth="1"/>
    <col min="11" max="41" width="3" style="18" customWidth="1"/>
    <col min="42" max="42" width="11.28515625" style="19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28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ม.ค.62</v>
      </c>
      <c r="B1" s="229"/>
      <c r="C1" s="229"/>
      <c r="D1" s="229"/>
      <c r="E1" s="229"/>
      <c r="F1" s="229"/>
      <c r="G1" s="229"/>
      <c r="H1" s="229"/>
      <c r="I1" s="229"/>
      <c r="J1" s="230"/>
      <c r="K1" s="231" t="str">
        <f>SUMPRODUCT(K6:K32,$E$6:$E$32)&amp;" นาที"</f>
        <v>0 นาที</v>
      </c>
      <c r="L1" s="226" t="str">
        <f>SUMPRODUCT(L6:L32,$E$6:$E$32)&amp;" นาที"</f>
        <v>0 นาที</v>
      </c>
      <c r="M1" s="226" t="str">
        <f t="shared" ref="M1:AO1" si="0">SUMPRODUCT(M6:M32,$E$6:$E$32)&amp;" นาที"</f>
        <v>0 นาที</v>
      </c>
      <c r="N1" s="226" t="str">
        <f t="shared" si="0"/>
        <v>0 นาที</v>
      </c>
      <c r="O1" s="226" t="str">
        <f t="shared" si="0"/>
        <v>0 นาที</v>
      </c>
      <c r="P1" s="226" t="str">
        <f t="shared" si="0"/>
        <v>0 นาที</v>
      </c>
      <c r="Q1" s="226" t="str">
        <f t="shared" si="0"/>
        <v>0 นาที</v>
      </c>
      <c r="R1" s="226" t="str">
        <f t="shared" si="0"/>
        <v>0 นาที</v>
      </c>
      <c r="S1" s="226" t="str">
        <f t="shared" si="0"/>
        <v>0 นาที</v>
      </c>
      <c r="T1" s="226" t="str">
        <f t="shared" si="0"/>
        <v>0 นาที</v>
      </c>
      <c r="U1" s="226" t="str">
        <f t="shared" si="0"/>
        <v>0 นาที</v>
      </c>
      <c r="V1" s="226" t="str">
        <f t="shared" si="0"/>
        <v>0 นาที</v>
      </c>
      <c r="W1" s="226" t="str">
        <f t="shared" si="0"/>
        <v>0 นาที</v>
      </c>
      <c r="X1" s="226" t="str">
        <f t="shared" si="0"/>
        <v>0 นาที</v>
      </c>
      <c r="Y1" s="226" t="str">
        <f t="shared" si="0"/>
        <v>0 นาที</v>
      </c>
      <c r="Z1" s="226" t="str">
        <f t="shared" si="0"/>
        <v>0 นาที</v>
      </c>
      <c r="AA1" s="226" t="str">
        <f t="shared" si="0"/>
        <v>0 นาที</v>
      </c>
      <c r="AB1" s="226" t="str">
        <f t="shared" si="0"/>
        <v>0 นาที</v>
      </c>
      <c r="AC1" s="226" t="str">
        <f t="shared" si="0"/>
        <v>0 นาที</v>
      </c>
      <c r="AD1" s="226" t="str">
        <f t="shared" si="0"/>
        <v>0 นาที</v>
      </c>
      <c r="AE1" s="226" t="str">
        <f t="shared" si="0"/>
        <v>0 นาที</v>
      </c>
      <c r="AF1" s="226" t="str">
        <f t="shared" si="0"/>
        <v>0 นาที</v>
      </c>
      <c r="AG1" s="226" t="str">
        <f t="shared" si="0"/>
        <v>0 นาที</v>
      </c>
      <c r="AH1" s="226" t="str">
        <f t="shared" si="0"/>
        <v>0 นาที</v>
      </c>
      <c r="AI1" s="226" t="str">
        <f t="shared" si="0"/>
        <v>0 นาที</v>
      </c>
      <c r="AJ1" s="226" t="str">
        <f t="shared" si="0"/>
        <v>0 นาที</v>
      </c>
      <c r="AK1" s="226" t="str">
        <f t="shared" si="0"/>
        <v>0 นาที</v>
      </c>
      <c r="AL1" s="226" t="str">
        <f t="shared" si="0"/>
        <v>0 นาที</v>
      </c>
      <c r="AM1" s="226" t="str">
        <f t="shared" si="0"/>
        <v>0 นาที</v>
      </c>
      <c r="AN1" s="226" t="str">
        <f t="shared" si="0"/>
        <v>0 นาที</v>
      </c>
      <c r="AO1" s="226" t="str">
        <f t="shared" si="0"/>
        <v>0 นาที</v>
      </c>
      <c r="AP1" s="209">
        <f>J33</f>
        <v>0</v>
      </c>
    </row>
    <row r="2" spans="1:53" ht="28.5" customHeight="1">
      <c r="A2" s="233" t="str">
        <f ca="1">"ชื่อ "&amp;ข้อมูลเจ้าหน้าที่!$B$1&amp;" ตำแหน่ง "&amp;ข้อมูลเจ้าหน้าที่!$B$2&amp;" ปฏิบัติ "&amp;ข้อมูลเจ้าหน้าที่!$B$3&amp;" กลุ่มงานโครงสร้างพื้นฐานฯ ฝ่ายวิศวกรรมโยธา  (ใช้ตัวคูณ="&amp;ข้อมูลเจ้าหน้าที่!$B$5&amp;")"</f>
        <v>ชื่อ rename_test ตำแหน่ง  ปฏิบัติ  กลุ่มงานโครงสร้างพื้นฐานฯ ฝ่ายวิศวกรรมโยธา  (ใช้ตัวคูณ=0.07)</v>
      </c>
      <c r="B2" s="234"/>
      <c r="C2" s="234"/>
      <c r="D2" s="234"/>
      <c r="E2" s="234"/>
      <c r="F2" s="234"/>
      <c r="G2" s="234"/>
      <c r="H2" s="234"/>
      <c r="I2" s="234"/>
      <c r="J2" s="235"/>
      <c r="K2" s="232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10" t="str">
        <f>J34</f>
        <v>ไม่ผ่านเกณฑ์</v>
      </c>
    </row>
    <row r="3" spans="1:53" ht="22.5" customHeight="1">
      <c r="A3" s="236" t="s">
        <v>0</v>
      </c>
      <c r="B3" s="236" t="s">
        <v>1</v>
      </c>
      <c r="C3" s="236" t="s">
        <v>2</v>
      </c>
      <c r="D3" s="238" t="s">
        <v>3</v>
      </c>
      <c r="E3" s="239"/>
      <c r="F3" s="242" t="s">
        <v>11</v>
      </c>
      <c r="G3" s="242" t="s">
        <v>4</v>
      </c>
      <c r="H3" s="242" t="s">
        <v>5</v>
      </c>
      <c r="I3" s="242" t="s">
        <v>7</v>
      </c>
      <c r="J3" s="242" t="s">
        <v>6</v>
      </c>
      <c r="K3" s="248" t="s">
        <v>9</v>
      </c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20">
        <v>98989898</v>
      </c>
      <c r="AQ3" s="20"/>
      <c r="AR3" s="21"/>
      <c r="AS3" s="22"/>
    </row>
    <row r="4" spans="1:53" s="24" customFormat="1" ht="35.25" customHeight="1">
      <c r="A4" s="237"/>
      <c r="B4" s="237"/>
      <c r="C4" s="237"/>
      <c r="D4" s="240"/>
      <c r="E4" s="241"/>
      <c r="F4" s="243"/>
      <c r="G4" s="243"/>
      <c r="H4" s="243"/>
      <c r="I4" s="243"/>
      <c r="J4" s="243"/>
      <c r="K4" s="216">
        <v>43466</v>
      </c>
      <c r="L4" s="216">
        <v>43467</v>
      </c>
      <c r="M4" s="216">
        <v>43468</v>
      </c>
      <c r="N4" s="216">
        <v>43469</v>
      </c>
      <c r="O4" s="216">
        <v>43470</v>
      </c>
      <c r="P4" s="216">
        <v>43471</v>
      </c>
      <c r="Q4" s="216">
        <v>43472</v>
      </c>
      <c r="R4" s="216">
        <v>43473</v>
      </c>
      <c r="S4" s="216">
        <v>43474</v>
      </c>
      <c r="T4" s="216">
        <v>43475</v>
      </c>
      <c r="U4" s="216">
        <v>43476</v>
      </c>
      <c r="V4" s="216">
        <v>43477</v>
      </c>
      <c r="W4" s="216">
        <v>43478</v>
      </c>
      <c r="X4" s="216">
        <v>43479</v>
      </c>
      <c r="Y4" s="216">
        <v>43480</v>
      </c>
      <c r="Z4" s="216">
        <v>43481</v>
      </c>
      <c r="AA4" s="216">
        <v>43482</v>
      </c>
      <c r="AB4" s="216">
        <v>43483</v>
      </c>
      <c r="AC4" s="216">
        <v>43484</v>
      </c>
      <c r="AD4" s="216">
        <v>43485</v>
      </c>
      <c r="AE4" s="216">
        <v>43486</v>
      </c>
      <c r="AF4" s="216">
        <v>43487</v>
      </c>
      <c r="AG4" s="216">
        <v>43488</v>
      </c>
      <c r="AH4" s="216">
        <v>43489</v>
      </c>
      <c r="AI4" s="216">
        <v>43490</v>
      </c>
      <c r="AJ4" s="216">
        <v>43491</v>
      </c>
      <c r="AK4" s="216">
        <v>43492</v>
      </c>
      <c r="AL4" s="216">
        <v>43493</v>
      </c>
      <c r="AM4" s="216">
        <v>43494</v>
      </c>
      <c r="AN4" s="216">
        <v>43495</v>
      </c>
      <c r="AO4" s="216">
        <v>43496</v>
      </c>
      <c r="AP4" s="220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3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31"/>
      <c r="AS5" s="219"/>
    </row>
    <row r="6" spans="1:53" s="42" customFormat="1">
      <c r="A6" s="117">
        <v>1</v>
      </c>
      <c r="B6" s="118" t="s">
        <v>45</v>
      </c>
      <c r="C6" s="117" t="s">
        <v>46</v>
      </c>
      <c r="D6" s="119" t="s">
        <v>25</v>
      </c>
      <c r="E6" s="120">
        <v>60</v>
      </c>
      <c r="F6" s="39" t="str">
        <f>IF(E6=30,"A",IF(E6=60,"B",IF(E6=90,"C",IF(E6=120,"D",IF(E6=180,"E",IF(E6=240,"F",IF(E6=420,"G","-")))))))</f>
        <v>B</v>
      </c>
      <c r="G6" s="35">
        <f>E6*ข้อมูลเจ้าหน้าที่!$B$5</f>
        <v>4.2</v>
      </c>
      <c r="H6" s="40">
        <f t="shared" ref="H6:H16" si="1">AP6</f>
        <v>0</v>
      </c>
      <c r="I6" s="35">
        <f t="shared" ref="I6:I16" si="2">AP6*E6</f>
        <v>0</v>
      </c>
      <c r="J6" s="40">
        <f t="shared" ref="J6:J16" si="3">G6*H6</f>
        <v>0</v>
      </c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41">
        <f t="shared" ref="AP6:AP32" si="4">SUM(K6:AO6)</f>
        <v>0</v>
      </c>
      <c r="AQ6" s="18"/>
      <c r="AR6" s="18"/>
      <c r="AS6" s="32"/>
      <c r="AT6" s="18"/>
      <c r="AU6" s="18"/>
      <c r="AV6" s="18"/>
      <c r="AW6" s="18"/>
      <c r="AX6" s="18"/>
      <c r="AY6" s="18"/>
      <c r="AZ6" s="18"/>
      <c r="BA6" s="18"/>
    </row>
    <row r="7" spans="1:53" s="42" customFormat="1">
      <c r="A7" s="117">
        <v>2</v>
      </c>
      <c r="B7" s="118" t="s">
        <v>47</v>
      </c>
      <c r="C7" s="117" t="s">
        <v>46</v>
      </c>
      <c r="D7" s="119" t="s">
        <v>25</v>
      </c>
      <c r="E7" s="120">
        <v>60</v>
      </c>
      <c r="F7" s="39" t="str">
        <f t="shared" ref="F7:F32" si="5">IF(E7=30,"A",IF(E7=60,"B",IF(E7=90,"C",IF(E7=120,"D",IF(E7=180,"E",IF(E7=240,"F",IF(E7=420,"G","-")))))))</f>
        <v>B</v>
      </c>
      <c r="G7" s="35">
        <f>E7*ข้อมูลเจ้าหน้าที่!$B$5</f>
        <v>4.2</v>
      </c>
      <c r="H7" s="40">
        <f t="shared" si="1"/>
        <v>0</v>
      </c>
      <c r="I7" s="35">
        <f t="shared" si="2"/>
        <v>0</v>
      </c>
      <c r="J7" s="40">
        <f t="shared" si="3"/>
        <v>0</v>
      </c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41">
        <f t="shared" si="4"/>
        <v>0</v>
      </c>
      <c r="AQ7" s="18"/>
      <c r="AR7" s="18"/>
      <c r="AS7" s="32"/>
      <c r="AT7" s="18"/>
      <c r="AU7" s="18"/>
      <c r="AV7" s="18"/>
      <c r="AW7" s="18"/>
      <c r="AX7" s="18"/>
      <c r="AY7" s="18"/>
      <c r="AZ7" s="18"/>
      <c r="BA7" s="18"/>
    </row>
    <row r="8" spans="1:53" s="42" customFormat="1">
      <c r="A8" s="117">
        <v>3</v>
      </c>
      <c r="B8" s="118" t="s">
        <v>48</v>
      </c>
      <c r="C8" s="117" t="s">
        <v>46</v>
      </c>
      <c r="D8" s="119" t="s">
        <v>25</v>
      </c>
      <c r="E8" s="120">
        <v>60</v>
      </c>
      <c r="F8" s="39" t="str">
        <f t="shared" si="5"/>
        <v>B</v>
      </c>
      <c r="G8" s="35">
        <f>E8*ข้อมูลเจ้าหน้าที่!$B$5</f>
        <v>4.2</v>
      </c>
      <c r="H8" s="40">
        <f t="shared" si="1"/>
        <v>0</v>
      </c>
      <c r="I8" s="35">
        <f t="shared" si="2"/>
        <v>0</v>
      </c>
      <c r="J8" s="40">
        <f t="shared" si="3"/>
        <v>0</v>
      </c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41">
        <f t="shared" si="4"/>
        <v>0</v>
      </c>
      <c r="AQ8" s="18"/>
      <c r="AR8" s="18"/>
      <c r="AS8" s="32"/>
      <c r="AT8" s="18"/>
      <c r="AU8" s="18"/>
      <c r="AV8" s="18"/>
      <c r="AW8" s="18"/>
      <c r="AX8" s="18"/>
      <c r="AY8" s="18"/>
      <c r="AZ8" s="18"/>
      <c r="BA8" s="18"/>
    </row>
    <row r="9" spans="1:53" s="42" customFormat="1">
      <c r="A9" s="117">
        <v>4</v>
      </c>
      <c r="B9" s="118" t="s">
        <v>49</v>
      </c>
      <c r="C9" s="117" t="s">
        <v>46</v>
      </c>
      <c r="D9" s="119" t="s">
        <v>25</v>
      </c>
      <c r="E9" s="120">
        <v>60</v>
      </c>
      <c r="F9" s="39" t="str">
        <f t="shared" si="5"/>
        <v>B</v>
      </c>
      <c r="G9" s="35">
        <f>E9*ข้อมูลเจ้าหน้าที่!$B$5</f>
        <v>4.2</v>
      </c>
      <c r="H9" s="40">
        <f t="shared" si="1"/>
        <v>0</v>
      </c>
      <c r="I9" s="35">
        <f t="shared" si="2"/>
        <v>0</v>
      </c>
      <c r="J9" s="40">
        <f t="shared" si="3"/>
        <v>0</v>
      </c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41">
        <f t="shared" si="4"/>
        <v>0</v>
      </c>
      <c r="AQ9" s="18"/>
      <c r="AR9" s="18"/>
      <c r="AS9" s="32"/>
      <c r="AT9" s="18"/>
      <c r="AU9" s="18"/>
      <c r="AV9" s="18"/>
      <c r="AW9" s="18"/>
      <c r="AX9" s="18"/>
      <c r="AY9" s="18"/>
      <c r="AZ9" s="18"/>
      <c r="BA9" s="18"/>
    </row>
    <row r="10" spans="1:53" s="42" customFormat="1">
      <c r="A10" s="117">
        <v>5</v>
      </c>
      <c r="B10" s="118" t="s">
        <v>50</v>
      </c>
      <c r="C10" s="117" t="s">
        <v>46</v>
      </c>
      <c r="D10" s="119" t="s">
        <v>25</v>
      </c>
      <c r="E10" s="120">
        <v>120</v>
      </c>
      <c r="F10" s="39" t="str">
        <f t="shared" si="5"/>
        <v>D</v>
      </c>
      <c r="G10" s="35">
        <f>E10*ข้อมูลเจ้าหน้าที่!$B$5</f>
        <v>8.4</v>
      </c>
      <c r="H10" s="40">
        <f t="shared" si="1"/>
        <v>0</v>
      </c>
      <c r="I10" s="35">
        <f t="shared" si="2"/>
        <v>0</v>
      </c>
      <c r="J10" s="40">
        <f t="shared" si="3"/>
        <v>0</v>
      </c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/>
      <c r="AJ10" s="217"/>
      <c r="AK10" s="217"/>
      <c r="AL10" s="217"/>
      <c r="AM10" s="217"/>
      <c r="AN10" s="217"/>
      <c r="AO10" s="217"/>
      <c r="AP10" s="41">
        <f t="shared" si="4"/>
        <v>0</v>
      </c>
      <c r="AQ10" s="18"/>
      <c r="AR10" s="18"/>
      <c r="AS10" s="32"/>
      <c r="AT10" s="18"/>
      <c r="AU10" s="18"/>
      <c r="AV10" s="18"/>
      <c r="AW10" s="18"/>
      <c r="AX10" s="18"/>
      <c r="AY10" s="18"/>
      <c r="AZ10" s="18"/>
      <c r="BA10" s="18"/>
    </row>
    <row r="11" spans="1:53" s="42" customFormat="1">
      <c r="A11" s="117">
        <v>6</v>
      </c>
      <c r="B11" s="118" t="s">
        <v>51</v>
      </c>
      <c r="C11" s="117" t="s">
        <v>46</v>
      </c>
      <c r="D11" s="119" t="s">
        <v>25</v>
      </c>
      <c r="E11" s="120">
        <v>120</v>
      </c>
      <c r="F11" s="39" t="str">
        <f t="shared" si="5"/>
        <v>D</v>
      </c>
      <c r="G11" s="35">
        <f>E11*ข้อมูลเจ้าหน้าที่!$B$5</f>
        <v>8.4</v>
      </c>
      <c r="H11" s="40">
        <f t="shared" si="1"/>
        <v>0</v>
      </c>
      <c r="I11" s="35">
        <f t="shared" si="2"/>
        <v>0</v>
      </c>
      <c r="J11" s="40">
        <f t="shared" si="3"/>
        <v>0</v>
      </c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41">
        <f t="shared" si="4"/>
        <v>0</v>
      </c>
      <c r="AQ11" s="18"/>
      <c r="AR11" s="18"/>
      <c r="AS11" s="32"/>
      <c r="AT11" s="18"/>
      <c r="AU11" s="18"/>
      <c r="AV11" s="18"/>
      <c r="AW11" s="18"/>
      <c r="AX11" s="18"/>
      <c r="AY11" s="18"/>
      <c r="AZ11" s="18"/>
      <c r="BA11" s="18"/>
    </row>
    <row r="12" spans="1:53" s="42" customFormat="1">
      <c r="A12" s="117">
        <v>7</v>
      </c>
      <c r="B12" s="118" t="s">
        <v>52</v>
      </c>
      <c r="C12" s="117" t="s">
        <v>46</v>
      </c>
      <c r="D12" s="119" t="s">
        <v>25</v>
      </c>
      <c r="E12" s="120">
        <v>60</v>
      </c>
      <c r="F12" s="39" t="str">
        <f t="shared" si="5"/>
        <v>B</v>
      </c>
      <c r="G12" s="35">
        <f>E12*ข้อมูลเจ้าหน้าที่!$B$5</f>
        <v>4.2</v>
      </c>
      <c r="H12" s="40">
        <f t="shared" si="1"/>
        <v>0</v>
      </c>
      <c r="I12" s="35">
        <f t="shared" si="2"/>
        <v>0</v>
      </c>
      <c r="J12" s="40">
        <f t="shared" si="3"/>
        <v>0</v>
      </c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7"/>
      <c r="AO12" s="217"/>
      <c r="AP12" s="41">
        <f t="shared" si="4"/>
        <v>0</v>
      </c>
      <c r="AQ12" s="18"/>
      <c r="AR12" s="18"/>
      <c r="AS12" s="32"/>
      <c r="AT12" s="18"/>
      <c r="AU12" s="18"/>
      <c r="AV12" s="18"/>
      <c r="AW12" s="18"/>
      <c r="AX12" s="18"/>
      <c r="AY12" s="18"/>
      <c r="AZ12" s="18"/>
      <c r="BA12" s="18"/>
    </row>
    <row r="13" spans="1:53" s="42" customFormat="1">
      <c r="A13" s="117">
        <v>8</v>
      </c>
      <c r="B13" s="35" t="s">
        <v>53</v>
      </c>
      <c r="C13" s="117" t="s">
        <v>46</v>
      </c>
      <c r="D13" s="119" t="s">
        <v>25</v>
      </c>
      <c r="E13" s="120">
        <v>420</v>
      </c>
      <c r="F13" s="39" t="str">
        <f t="shared" si="5"/>
        <v>G</v>
      </c>
      <c r="G13" s="35">
        <f>E13*ข้อมูลเจ้าหน้าที่!$B$5</f>
        <v>29.400000000000002</v>
      </c>
      <c r="H13" s="40">
        <f t="shared" si="1"/>
        <v>0</v>
      </c>
      <c r="I13" s="35">
        <f t="shared" si="2"/>
        <v>0</v>
      </c>
      <c r="J13" s="40">
        <f t="shared" si="3"/>
        <v>0</v>
      </c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17"/>
      <c r="AM13" s="217"/>
      <c r="AN13" s="217"/>
      <c r="AO13" s="217"/>
      <c r="AP13" s="41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2" customFormat="1">
      <c r="A14" s="117">
        <v>9</v>
      </c>
      <c r="B14" s="35" t="s">
        <v>54</v>
      </c>
      <c r="C14" s="117" t="s">
        <v>46</v>
      </c>
      <c r="D14" s="119" t="s">
        <v>25</v>
      </c>
      <c r="E14" s="120">
        <v>90</v>
      </c>
      <c r="F14" s="39" t="str">
        <f t="shared" si="5"/>
        <v>C</v>
      </c>
      <c r="G14" s="35">
        <f>E14*ข้อมูลเจ้าหน้าที่!$B$5</f>
        <v>6.3000000000000007</v>
      </c>
      <c r="H14" s="40">
        <f t="shared" si="1"/>
        <v>0</v>
      </c>
      <c r="I14" s="35">
        <f t="shared" si="2"/>
        <v>0</v>
      </c>
      <c r="J14" s="40">
        <f t="shared" si="3"/>
        <v>0</v>
      </c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41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2" customFormat="1">
      <c r="A15" s="117">
        <v>10</v>
      </c>
      <c r="B15" s="35" t="s">
        <v>55</v>
      </c>
      <c r="C15" s="117" t="s">
        <v>46</v>
      </c>
      <c r="D15" s="119" t="s">
        <v>25</v>
      </c>
      <c r="E15" s="120">
        <v>60</v>
      </c>
      <c r="F15" s="39" t="str">
        <f t="shared" si="5"/>
        <v>B</v>
      </c>
      <c r="G15" s="35">
        <f>E15*ข้อมูลเจ้าหน้าที่!$B$5</f>
        <v>4.2</v>
      </c>
      <c r="H15" s="40">
        <f t="shared" si="1"/>
        <v>0</v>
      </c>
      <c r="I15" s="35">
        <f t="shared" si="2"/>
        <v>0</v>
      </c>
      <c r="J15" s="40">
        <f t="shared" si="3"/>
        <v>0</v>
      </c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41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2" customFormat="1">
      <c r="A16" s="117">
        <v>11</v>
      </c>
      <c r="B16" s="118" t="s">
        <v>56</v>
      </c>
      <c r="C16" s="117" t="s">
        <v>46</v>
      </c>
      <c r="D16" s="119" t="s">
        <v>25</v>
      </c>
      <c r="E16" s="120">
        <v>420</v>
      </c>
      <c r="F16" s="39" t="str">
        <f t="shared" si="5"/>
        <v>G</v>
      </c>
      <c r="G16" s="35">
        <f>E16*ข้อมูลเจ้าหน้าที่!$B$5</f>
        <v>29.400000000000002</v>
      </c>
      <c r="H16" s="40">
        <f t="shared" si="1"/>
        <v>0</v>
      </c>
      <c r="I16" s="35">
        <f t="shared" si="2"/>
        <v>0</v>
      </c>
      <c r="J16" s="40">
        <f t="shared" si="3"/>
        <v>0</v>
      </c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7"/>
      <c r="AK16" s="217"/>
      <c r="AL16" s="217"/>
      <c r="AM16" s="217"/>
      <c r="AN16" s="217"/>
      <c r="AO16" s="217"/>
      <c r="AP16" s="41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3" customFormat="1">
      <c r="A17" s="34"/>
      <c r="B17" s="43"/>
      <c r="C17" s="36"/>
      <c r="D17" s="37"/>
      <c r="E17" s="38"/>
      <c r="F17" s="39"/>
      <c r="G17" s="35"/>
      <c r="H17" s="40"/>
      <c r="I17" s="35"/>
      <c r="J17" s="40"/>
      <c r="K17" s="217"/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217"/>
      <c r="AK17" s="217"/>
      <c r="AL17" s="217"/>
      <c r="AM17" s="217"/>
      <c r="AN17" s="217"/>
      <c r="AO17" s="217"/>
      <c r="AP17" s="41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4"/>
      <c r="B18" s="44"/>
      <c r="C18" s="36"/>
      <c r="D18" s="37"/>
      <c r="E18" s="38"/>
      <c r="F18" s="39"/>
      <c r="G18" s="35"/>
      <c r="H18" s="40"/>
      <c r="I18" s="35"/>
      <c r="J18" s="40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  <c r="V18" s="217"/>
      <c r="W18" s="217"/>
      <c r="X18" s="217"/>
      <c r="Y18" s="217"/>
      <c r="Z18" s="217"/>
      <c r="AA18" s="217"/>
      <c r="AB18" s="217"/>
      <c r="AC18" s="217"/>
      <c r="AD18" s="217"/>
      <c r="AE18" s="217"/>
      <c r="AF18" s="217"/>
      <c r="AG18" s="217"/>
      <c r="AH18" s="217"/>
      <c r="AI18" s="217"/>
      <c r="AJ18" s="217"/>
      <c r="AK18" s="217"/>
      <c r="AL18" s="217"/>
      <c r="AM18" s="217"/>
      <c r="AN18" s="217"/>
      <c r="AO18" s="217"/>
      <c r="AP18" s="41">
        <f t="shared" si="4"/>
        <v>0</v>
      </c>
    </row>
    <row r="19" spans="1:53" s="18" customFormat="1">
      <c r="A19" s="45"/>
      <c r="B19" s="44"/>
      <c r="C19" s="36"/>
      <c r="D19" s="37"/>
      <c r="E19" s="38"/>
      <c r="F19" s="39"/>
      <c r="G19" s="35"/>
      <c r="H19" s="40"/>
      <c r="I19" s="35"/>
      <c r="J19" s="40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7"/>
      <c r="Z19" s="217"/>
      <c r="AA19" s="217"/>
      <c r="AB19" s="217"/>
      <c r="AC19" s="217"/>
      <c r="AD19" s="217"/>
      <c r="AE19" s="217"/>
      <c r="AF19" s="217"/>
      <c r="AG19" s="217"/>
      <c r="AH19" s="217"/>
      <c r="AI19" s="217"/>
      <c r="AJ19" s="217"/>
      <c r="AK19" s="217"/>
      <c r="AL19" s="217"/>
      <c r="AM19" s="217"/>
      <c r="AN19" s="217"/>
      <c r="AO19" s="217"/>
      <c r="AP19" s="41">
        <f t="shared" si="4"/>
        <v>0</v>
      </c>
    </row>
    <row r="20" spans="1:53" s="18" customFormat="1">
      <c r="A20" s="45"/>
      <c r="B20" s="44"/>
      <c r="C20" s="36"/>
      <c r="D20" s="37"/>
      <c r="E20" s="38"/>
      <c r="F20" s="39"/>
      <c r="G20" s="35"/>
      <c r="H20" s="40"/>
      <c r="I20" s="35"/>
      <c r="J20" s="40"/>
      <c r="K20" s="217"/>
      <c r="L20" s="217"/>
      <c r="M20" s="217"/>
      <c r="N20" s="217"/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17"/>
      <c r="Z20" s="217"/>
      <c r="AA20" s="217"/>
      <c r="AB20" s="217"/>
      <c r="AC20" s="217"/>
      <c r="AD20" s="217"/>
      <c r="AE20" s="217"/>
      <c r="AF20" s="217"/>
      <c r="AG20" s="217"/>
      <c r="AH20" s="217"/>
      <c r="AI20" s="217"/>
      <c r="AJ20" s="217"/>
      <c r="AK20" s="217"/>
      <c r="AL20" s="217"/>
      <c r="AM20" s="217"/>
      <c r="AN20" s="217"/>
      <c r="AO20" s="217"/>
      <c r="AP20" s="41">
        <f t="shared" si="4"/>
        <v>0</v>
      </c>
    </row>
    <row r="21" spans="1:53" s="18" customFormat="1">
      <c r="A21" s="45"/>
      <c r="B21" s="44"/>
      <c r="C21" s="36"/>
      <c r="D21" s="37"/>
      <c r="E21" s="38"/>
      <c r="F21" s="39"/>
      <c r="G21" s="35"/>
      <c r="H21" s="40"/>
      <c r="I21" s="35"/>
      <c r="J21" s="40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7"/>
      <c r="AL21" s="217"/>
      <c r="AM21" s="217"/>
      <c r="AN21" s="217"/>
      <c r="AO21" s="217"/>
      <c r="AP21" s="41">
        <f t="shared" si="4"/>
        <v>0</v>
      </c>
    </row>
    <row r="22" spans="1:53" s="18" customFormat="1">
      <c r="A22" s="45"/>
      <c r="B22" s="44"/>
      <c r="C22" s="36"/>
      <c r="D22" s="37"/>
      <c r="E22" s="38"/>
      <c r="F22" s="39"/>
      <c r="G22" s="35"/>
      <c r="H22" s="40"/>
      <c r="I22" s="35"/>
      <c r="J22" s="40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7"/>
      <c r="AK22" s="217"/>
      <c r="AL22" s="217"/>
      <c r="AM22" s="217"/>
      <c r="AN22" s="217"/>
      <c r="AO22" s="217"/>
      <c r="AP22" s="41">
        <f t="shared" si="4"/>
        <v>0</v>
      </c>
    </row>
    <row r="23" spans="1:53" s="18" customFormat="1">
      <c r="A23" s="45"/>
      <c r="B23" s="44"/>
      <c r="C23" s="36"/>
      <c r="D23" s="37"/>
      <c r="E23" s="38"/>
      <c r="F23" s="39"/>
      <c r="G23" s="35"/>
      <c r="H23" s="40"/>
      <c r="I23" s="35"/>
      <c r="J23" s="40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217"/>
      <c r="AP23" s="41">
        <f t="shared" si="4"/>
        <v>0</v>
      </c>
    </row>
    <row r="24" spans="1:53" s="18" customFormat="1">
      <c r="A24" s="45"/>
      <c r="B24" s="44"/>
      <c r="C24" s="36"/>
      <c r="D24" s="37"/>
      <c r="E24" s="38"/>
      <c r="F24" s="39"/>
      <c r="G24" s="35"/>
      <c r="H24" s="40"/>
      <c r="I24" s="35"/>
      <c r="J24" s="40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7"/>
      <c r="AF24" s="217"/>
      <c r="AG24" s="217"/>
      <c r="AH24" s="217"/>
      <c r="AI24" s="217"/>
      <c r="AJ24" s="217"/>
      <c r="AK24" s="217"/>
      <c r="AL24" s="217"/>
      <c r="AM24" s="217"/>
      <c r="AN24" s="217"/>
      <c r="AO24" s="217"/>
      <c r="AP24" s="41">
        <f t="shared" si="4"/>
        <v>0</v>
      </c>
    </row>
    <row r="25" spans="1:53" s="18" customFormat="1">
      <c r="A25" s="45"/>
      <c r="B25" s="44"/>
      <c r="C25" s="36"/>
      <c r="D25" s="37"/>
      <c r="E25" s="38"/>
      <c r="F25" s="39"/>
      <c r="G25" s="35"/>
      <c r="H25" s="40"/>
      <c r="I25" s="35"/>
      <c r="J25" s="40"/>
      <c r="K25" s="217"/>
      <c r="L25" s="217"/>
      <c r="M25" s="217"/>
      <c r="N25" s="217"/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217"/>
      <c r="AA25" s="217"/>
      <c r="AB25" s="217"/>
      <c r="AC25" s="217"/>
      <c r="AD25" s="217"/>
      <c r="AE25" s="217"/>
      <c r="AF25" s="217"/>
      <c r="AG25" s="217"/>
      <c r="AH25" s="217"/>
      <c r="AI25" s="217"/>
      <c r="AJ25" s="217"/>
      <c r="AK25" s="217"/>
      <c r="AL25" s="217"/>
      <c r="AM25" s="217"/>
      <c r="AN25" s="217"/>
      <c r="AO25" s="217"/>
      <c r="AP25" s="41">
        <f t="shared" si="4"/>
        <v>0</v>
      </c>
    </row>
    <row r="26" spans="1:53" s="18" customFormat="1">
      <c r="A26" s="45"/>
      <c r="B26" s="44"/>
      <c r="C26" s="36"/>
      <c r="D26" s="37"/>
      <c r="E26" s="38"/>
      <c r="F26" s="39"/>
      <c r="G26" s="35"/>
      <c r="H26" s="40"/>
      <c r="I26" s="35"/>
      <c r="J26" s="40"/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  <c r="AJ26" s="217"/>
      <c r="AK26" s="217"/>
      <c r="AL26" s="217"/>
      <c r="AM26" s="217"/>
      <c r="AN26" s="217"/>
      <c r="AO26" s="217"/>
      <c r="AP26" s="41">
        <f t="shared" si="4"/>
        <v>0</v>
      </c>
    </row>
    <row r="27" spans="1:53" s="18" customFormat="1">
      <c r="A27" s="45"/>
      <c r="B27" s="44"/>
      <c r="C27" s="36"/>
      <c r="D27" s="37"/>
      <c r="E27" s="38"/>
      <c r="F27" s="39"/>
      <c r="G27" s="35"/>
      <c r="H27" s="40"/>
      <c r="I27" s="35"/>
      <c r="J27" s="40"/>
      <c r="K27" s="217"/>
      <c r="L27" s="217"/>
      <c r="M27" s="217"/>
      <c r="N27" s="217"/>
      <c r="O27" s="217"/>
      <c r="P27" s="217"/>
      <c r="Q27" s="217"/>
      <c r="R27" s="217"/>
      <c r="S27" s="217"/>
      <c r="T27" s="217"/>
      <c r="U27" s="217"/>
      <c r="V27" s="217"/>
      <c r="W27" s="217"/>
      <c r="X27" s="217"/>
      <c r="Y27" s="217"/>
      <c r="Z27" s="217"/>
      <c r="AA27" s="217"/>
      <c r="AB27" s="217"/>
      <c r="AC27" s="217"/>
      <c r="AD27" s="217"/>
      <c r="AE27" s="217"/>
      <c r="AF27" s="217"/>
      <c r="AG27" s="217"/>
      <c r="AH27" s="217"/>
      <c r="AI27" s="217"/>
      <c r="AJ27" s="217"/>
      <c r="AK27" s="217"/>
      <c r="AL27" s="217"/>
      <c r="AM27" s="217"/>
      <c r="AN27" s="217"/>
      <c r="AO27" s="217"/>
      <c r="AP27" s="41">
        <f t="shared" si="4"/>
        <v>0</v>
      </c>
    </row>
    <row r="28" spans="1:53" s="18" customFormat="1">
      <c r="A28" s="45"/>
      <c r="B28" s="44"/>
      <c r="C28" s="36"/>
      <c r="D28" s="37"/>
      <c r="E28" s="38"/>
      <c r="F28" s="39"/>
      <c r="G28" s="35"/>
      <c r="H28" s="40"/>
      <c r="I28" s="35"/>
      <c r="J28" s="40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  <c r="AI28" s="217"/>
      <c r="AJ28" s="217"/>
      <c r="AK28" s="217"/>
      <c r="AL28" s="217"/>
      <c r="AM28" s="217"/>
      <c r="AN28" s="217"/>
      <c r="AO28" s="217"/>
      <c r="AP28" s="41">
        <f t="shared" si="4"/>
        <v>0</v>
      </c>
    </row>
    <row r="29" spans="1:53" s="33" customFormat="1">
      <c r="A29" s="25"/>
      <c r="B29" s="1" t="s">
        <v>13</v>
      </c>
      <c r="C29" s="26"/>
      <c r="D29" s="46"/>
      <c r="E29" s="47"/>
      <c r="F29" s="29"/>
      <c r="G29" s="30"/>
      <c r="H29" s="30"/>
      <c r="I29" s="30"/>
      <c r="J29" s="30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31">
        <f t="shared" si="4"/>
        <v>0</v>
      </c>
    </row>
    <row r="30" spans="1:53" s="42" customFormat="1">
      <c r="A30" s="45">
        <v>14</v>
      </c>
      <c r="B30" s="44" t="s">
        <v>23</v>
      </c>
      <c r="C30" s="36" t="s">
        <v>26</v>
      </c>
      <c r="D30" s="37" t="s">
        <v>25</v>
      </c>
      <c r="E30" s="38">
        <v>240</v>
      </c>
      <c r="F30" s="39" t="str">
        <f t="shared" si="5"/>
        <v>F</v>
      </c>
      <c r="G30" s="35">
        <f>E25*ข้อมูลเจ้าหน้าที่!$B$5*0.2</f>
        <v>0</v>
      </c>
      <c r="H30" s="40">
        <f t="shared" ref="H30:H32" si="6">AP30</f>
        <v>0</v>
      </c>
      <c r="I30" s="35">
        <f t="shared" ref="I30:I32" si="7">AP30*E30</f>
        <v>0</v>
      </c>
      <c r="J30" s="40">
        <f t="shared" ref="J30:J32" si="8">G30*H30</f>
        <v>0</v>
      </c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7"/>
      <c r="AE30" s="217"/>
      <c r="AF30" s="217"/>
      <c r="AG30" s="217"/>
      <c r="AH30" s="217"/>
      <c r="AI30" s="217"/>
      <c r="AJ30" s="217"/>
      <c r="AK30" s="217"/>
      <c r="AL30" s="217"/>
      <c r="AM30" s="217"/>
      <c r="AN30" s="217"/>
      <c r="AO30" s="217"/>
      <c r="AP30" s="41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2" customFormat="1">
      <c r="A31" s="45">
        <v>15</v>
      </c>
      <c r="B31" s="44" t="s">
        <v>24</v>
      </c>
      <c r="C31" s="36" t="s">
        <v>26</v>
      </c>
      <c r="D31" s="37" t="s">
        <v>25</v>
      </c>
      <c r="E31" s="38">
        <v>240</v>
      </c>
      <c r="F31" s="39" t="str">
        <f t="shared" si="5"/>
        <v>F</v>
      </c>
      <c r="G31" s="35">
        <f>E26*ข้อมูลเจ้าหน้าที่!$B$5*0.2</f>
        <v>0</v>
      </c>
      <c r="H31" s="40">
        <f t="shared" si="6"/>
        <v>0</v>
      </c>
      <c r="I31" s="35">
        <f t="shared" si="7"/>
        <v>0</v>
      </c>
      <c r="J31" s="40">
        <f t="shared" si="8"/>
        <v>0</v>
      </c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41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2" customFormat="1">
      <c r="A32" s="45">
        <v>16</v>
      </c>
      <c r="B32" s="44" t="s">
        <v>22</v>
      </c>
      <c r="C32" s="36" t="s">
        <v>26</v>
      </c>
      <c r="D32" s="37" t="s">
        <v>25</v>
      </c>
      <c r="E32" s="38">
        <v>420</v>
      </c>
      <c r="F32" s="39" t="str">
        <f t="shared" si="5"/>
        <v>G</v>
      </c>
      <c r="G32" s="35">
        <f>E27*ข้อมูลเจ้าหน้าที่!$B$5*0.2</f>
        <v>0</v>
      </c>
      <c r="H32" s="40">
        <f t="shared" si="6"/>
        <v>0</v>
      </c>
      <c r="I32" s="35">
        <f t="shared" si="7"/>
        <v>0</v>
      </c>
      <c r="J32" s="40">
        <f t="shared" si="8"/>
        <v>0</v>
      </c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41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6" customFormat="1">
      <c r="A33" s="207"/>
      <c r="B33" s="48" t="s">
        <v>10</v>
      </c>
      <c r="C33" s="49"/>
      <c r="D33" s="50"/>
      <c r="E33" s="51"/>
      <c r="F33" s="52"/>
      <c r="G33" s="35">
        <f>E28*ข้อมูลเจ้าหน้าที่!$B$5*0.2</f>
        <v>0</v>
      </c>
      <c r="H33" s="53">
        <f>SUM(H5:H32)</f>
        <v>0</v>
      </c>
      <c r="I33" s="53">
        <f>SUM(I5:I32)</f>
        <v>0</v>
      </c>
      <c r="J33" s="53">
        <f>SUM(J5:J32)</f>
        <v>0</v>
      </c>
      <c r="K33" s="204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54">
        <f>SUM(AP5:AP31)</f>
        <v>0</v>
      </c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1:53" s="56" customFormat="1">
      <c r="A34" s="122"/>
      <c r="B34" s="123"/>
      <c r="C34" s="124"/>
      <c r="D34" s="123"/>
      <c r="E34" s="125"/>
      <c r="F34" s="126"/>
      <c r="G34" s="208"/>
      <c r="H34" s="127"/>
      <c r="I34" s="127"/>
      <c r="J34" s="52" t="str">
        <f>IF(J33&gt;901,"ผิดปกติ",IF(J33&gt;=601,"ผ่านเกณฑ์","ไม่ผ่านเกณฑ์"))</f>
        <v>ไม่ผ่านเกณฑ์</v>
      </c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128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</row>
    <row r="35" spans="1:53">
      <c r="A35" s="194" t="s">
        <v>65</v>
      </c>
      <c r="B35" s="205"/>
      <c r="C35" s="57"/>
      <c r="D35" s="57"/>
      <c r="E35" s="121" t="s">
        <v>21</v>
      </c>
      <c r="F35" s="62"/>
      <c r="G35" s="61"/>
      <c r="H35" s="62"/>
      <c r="I35" s="62"/>
      <c r="J35" s="63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1"/>
      <c r="AN35" s="60"/>
      <c r="AO35" s="60"/>
      <c r="AP35" s="57"/>
    </row>
    <row r="36" spans="1:53">
      <c r="A36" s="244" t="str">
        <f ca="1">"( "&amp;ข้อมูลเจ้าหน้าที่!$B$1&amp;" )"</f>
        <v>( rename_test )</v>
      </c>
      <c r="B36" s="245"/>
      <c r="C36" s="57"/>
      <c r="D36" s="57"/>
      <c r="E36" s="57" t="s">
        <v>14</v>
      </c>
      <c r="F36" s="62"/>
      <c r="G36" s="57" t="s">
        <v>20</v>
      </c>
      <c r="H36" s="62"/>
      <c r="I36" s="57" t="s">
        <v>19</v>
      </c>
      <c r="J36" s="63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1"/>
      <c r="AN36" s="60"/>
      <c r="AO36" s="60"/>
      <c r="AP36" s="57"/>
    </row>
    <row r="37" spans="1:53">
      <c r="A37" s="244">
        <f>ข้อมูลเจ้าหน้าที่!$B$2</f>
        <v>0</v>
      </c>
      <c r="B37" s="245"/>
      <c r="C37" s="57"/>
      <c r="D37" s="57"/>
      <c r="E37" s="57" t="s">
        <v>15</v>
      </c>
      <c r="F37" s="62"/>
      <c r="G37" s="62" t="s">
        <v>17</v>
      </c>
      <c r="H37" s="62"/>
      <c r="I37" s="57"/>
      <c r="J37" s="63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57"/>
    </row>
    <row r="38" spans="1:53">
      <c r="A38" s="194" t="s">
        <v>64</v>
      </c>
      <c r="B38" s="205"/>
      <c r="C38" s="57"/>
      <c r="D38" s="57"/>
      <c r="E38" s="57" t="s">
        <v>16</v>
      </c>
      <c r="F38" s="62"/>
      <c r="G38" s="62" t="s">
        <v>18</v>
      </c>
      <c r="H38" s="62"/>
      <c r="I38" s="62"/>
      <c r="J38" s="63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57"/>
    </row>
    <row r="39" spans="1:53">
      <c r="A39" s="244" t="str">
        <f>"( "&amp;ข้อมูลเจ้าหน้าที่!$B$8&amp;" )"</f>
        <v>(  )</v>
      </c>
      <c r="B39" s="245"/>
      <c r="C39" s="57"/>
      <c r="D39" s="57"/>
      <c r="E39" s="206"/>
      <c r="F39" s="61"/>
      <c r="G39" s="62"/>
      <c r="H39" s="62"/>
      <c r="I39" s="62"/>
      <c r="J39" s="135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57"/>
    </row>
    <row r="40" spans="1:53">
      <c r="A40" s="246">
        <f>ข้อมูลเจ้าหน้าที่!$B$9</f>
        <v>0</v>
      </c>
      <c r="B40" s="247"/>
      <c r="C40" s="136"/>
      <c r="D40" s="136"/>
      <c r="E40" s="64" t="str">
        <f>"*เกณฑ์ปกติต้องมากกว่า "&amp;ข้อมูลเจ้าหน้าที่!$B$6&amp;" แต้ม"&amp;" แต่ไม่เกิน "&amp;ข้อมูลเจ้าหน้าที่!$B$7&amp;" แต้ม"</f>
        <v>*เกณฑ์ปกติต้องมากกว่า 600 แต้ม แต่ไม่เกิน 900 แต้ม</v>
      </c>
      <c r="F40" s="137"/>
      <c r="G40" s="64"/>
      <c r="H40" s="64"/>
      <c r="I40" s="64"/>
      <c r="J40" s="138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57"/>
    </row>
    <row r="41" spans="1:53">
      <c r="A41" s="115"/>
      <c r="B41" s="57"/>
      <c r="C41" s="65"/>
      <c r="D41" s="65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57"/>
    </row>
    <row r="42" spans="1:53">
      <c r="A42" s="115"/>
      <c r="B42" s="57"/>
      <c r="C42" s="65"/>
      <c r="D42" s="65"/>
      <c r="E42" s="19"/>
      <c r="F42" s="19"/>
      <c r="G42" s="19"/>
      <c r="H42" s="19"/>
      <c r="I42" s="19"/>
      <c r="J42" s="19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57"/>
    </row>
    <row r="43" spans="1:53">
      <c r="A43" s="115"/>
      <c r="B43" s="57"/>
      <c r="C43" s="65"/>
      <c r="D43" s="65"/>
      <c r="E43" s="19"/>
      <c r="F43" s="19"/>
      <c r="G43" s="19"/>
      <c r="H43" s="19"/>
      <c r="I43" s="19"/>
      <c r="J43" s="19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57"/>
    </row>
    <row r="44" spans="1:53">
      <c r="A44" s="115"/>
      <c r="B44" s="57"/>
      <c r="C44" s="65"/>
      <c r="D44" s="65"/>
      <c r="E44" s="19"/>
      <c r="F44" s="19"/>
      <c r="G44" s="19"/>
      <c r="H44" s="19"/>
      <c r="I44" s="19"/>
      <c r="J44" s="19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57"/>
    </row>
    <row r="45" spans="1:53">
      <c r="A45" s="115"/>
      <c r="B45" s="57"/>
      <c r="C45" s="65"/>
      <c r="D45" s="65"/>
      <c r="E45" s="19"/>
      <c r="F45" s="19"/>
      <c r="G45" s="19"/>
      <c r="H45" s="19"/>
      <c r="I45" s="19"/>
      <c r="J45" s="19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57"/>
    </row>
    <row r="46" spans="1:53">
      <c r="A46" s="115"/>
      <c r="B46" s="57"/>
      <c r="C46" s="65"/>
      <c r="D46" s="65"/>
      <c r="E46" s="62"/>
      <c r="F46" s="61"/>
      <c r="G46" s="62"/>
      <c r="H46" s="62"/>
      <c r="I46" s="62"/>
      <c r="J46" s="62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57"/>
    </row>
    <row r="47" spans="1:53">
      <c r="A47" s="115"/>
      <c r="B47" s="57"/>
      <c r="C47" s="65"/>
      <c r="D47" s="65"/>
      <c r="E47" s="62"/>
      <c r="F47" s="61"/>
      <c r="G47" s="62"/>
      <c r="H47" s="62"/>
      <c r="I47" s="62"/>
      <c r="J47" s="62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57"/>
    </row>
    <row r="48" spans="1:53">
      <c r="A48" s="115"/>
      <c r="B48" s="57"/>
      <c r="C48" s="65"/>
      <c r="D48" s="65"/>
      <c r="E48" s="62"/>
      <c r="F48" s="61"/>
      <c r="G48" s="62"/>
      <c r="H48" s="62"/>
      <c r="I48" s="62"/>
      <c r="J48" s="62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57"/>
    </row>
    <row r="49" spans="1:42">
      <c r="A49" s="115"/>
      <c r="B49" s="57"/>
      <c r="C49" s="65"/>
      <c r="D49" s="65"/>
      <c r="E49" s="62"/>
      <c r="F49" s="61"/>
      <c r="G49" s="62"/>
      <c r="H49" s="62"/>
      <c r="I49" s="62"/>
      <c r="J49" s="62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57"/>
    </row>
    <row r="50" spans="1:42">
      <c r="A50" s="115"/>
      <c r="B50" s="57"/>
      <c r="C50" s="65"/>
      <c r="D50" s="65"/>
      <c r="E50" s="62"/>
      <c r="F50" s="61"/>
      <c r="G50" s="62"/>
      <c r="H50" s="62"/>
      <c r="I50" s="62"/>
      <c r="J50" s="62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57"/>
    </row>
    <row r="51" spans="1:42">
      <c r="A51" s="115"/>
      <c r="B51" s="57"/>
      <c r="C51" s="65"/>
      <c r="D51" s="65"/>
      <c r="E51" s="62"/>
      <c r="F51" s="61"/>
      <c r="G51" s="62"/>
      <c r="H51" s="62"/>
      <c r="I51" s="62"/>
      <c r="J51" s="62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57"/>
    </row>
    <row r="52" spans="1:42">
      <c r="A52" s="115"/>
      <c r="B52" s="57"/>
      <c r="C52" s="65"/>
      <c r="D52" s="65"/>
      <c r="E52" s="62"/>
      <c r="F52" s="61"/>
      <c r="G52" s="62"/>
      <c r="H52" s="62"/>
      <c r="I52" s="62"/>
      <c r="J52" s="62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57"/>
    </row>
    <row r="53" spans="1:42">
      <c r="A53" s="115"/>
      <c r="B53" s="57"/>
      <c r="C53" s="65"/>
      <c r="D53" s="65"/>
      <c r="E53" s="62"/>
      <c r="F53" s="61"/>
      <c r="G53" s="62"/>
      <c r="H53" s="62"/>
      <c r="I53" s="62"/>
      <c r="J53" s="62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57"/>
    </row>
    <row r="54" spans="1:42">
      <c r="A54" s="115"/>
      <c r="B54" s="57"/>
      <c r="C54" s="65"/>
      <c r="D54" s="65"/>
      <c r="E54" s="62"/>
      <c r="F54" s="61"/>
      <c r="G54" s="62"/>
      <c r="H54" s="62"/>
      <c r="I54" s="62"/>
      <c r="J54" s="62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57"/>
    </row>
    <row r="55" spans="1:42">
      <c r="A55" s="115"/>
      <c r="B55" s="57"/>
      <c r="C55" s="65"/>
      <c r="D55" s="65"/>
      <c r="E55" s="62"/>
      <c r="F55" s="61"/>
      <c r="G55" s="62"/>
      <c r="H55" s="62"/>
      <c r="I55" s="62"/>
      <c r="J55" s="62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57"/>
    </row>
    <row r="56" spans="1:42">
      <c r="A56" s="115"/>
      <c r="B56" s="57"/>
      <c r="C56" s="65"/>
      <c r="D56" s="65"/>
      <c r="E56" s="62"/>
      <c r="F56" s="61"/>
      <c r="G56" s="62"/>
      <c r="H56" s="62"/>
      <c r="I56" s="62"/>
      <c r="J56" s="62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57"/>
    </row>
    <row r="57" spans="1:42">
      <c r="A57" s="115"/>
      <c r="B57" s="57"/>
      <c r="C57" s="65"/>
      <c r="D57" s="65"/>
      <c r="E57" s="62"/>
      <c r="F57" s="61"/>
      <c r="G57" s="62"/>
      <c r="H57" s="62"/>
      <c r="I57" s="62"/>
      <c r="J57" s="62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57"/>
    </row>
    <row r="58" spans="1:42">
      <c r="A58" s="115"/>
      <c r="B58" s="57"/>
      <c r="C58" s="65"/>
      <c r="D58" s="65"/>
      <c r="E58" s="62"/>
      <c r="F58" s="61"/>
      <c r="G58" s="62"/>
      <c r="H58" s="62"/>
      <c r="I58" s="62"/>
      <c r="J58" s="62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57"/>
    </row>
    <row r="59" spans="1:42">
      <c r="A59" s="115"/>
      <c r="B59" s="57"/>
      <c r="C59" s="65"/>
      <c r="D59" s="65"/>
      <c r="E59" s="62"/>
      <c r="F59" s="61"/>
      <c r="G59" s="62"/>
      <c r="H59" s="62"/>
      <c r="I59" s="62"/>
      <c r="J59" s="62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57"/>
    </row>
    <row r="60" spans="1:42">
      <c r="A60" s="115"/>
      <c r="B60" s="57"/>
      <c r="C60" s="65"/>
      <c r="D60" s="65"/>
      <c r="E60" s="62"/>
      <c r="F60" s="61"/>
      <c r="G60" s="62"/>
      <c r="H60" s="62"/>
      <c r="I60" s="62"/>
      <c r="J60" s="62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57"/>
    </row>
    <row r="61" spans="1:42">
      <c r="A61" s="115"/>
      <c r="B61" s="57"/>
      <c r="C61" s="65"/>
      <c r="D61" s="65"/>
      <c r="E61" s="62"/>
      <c r="F61" s="61"/>
      <c r="G61" s="62"/>
      <c r="H61" s="62"/>
      <c r="I61" s="62"/>
      <c r="J61" s="62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57"/>
    </row>
    <row r="62" spans="1:42">
      <c r="A62" s="115"/>
      <c r="B62" s="57"/>
      <c r="C62" s="65"/>
      <c r="D62" s="65"/>
      <c r="E62" s="62"/>
      <c r="F62" s="61"/>
      <c r="G62" s="62"/>
      <c r="H62" s="62"/>
      <c r="I62" s="62"/>
      <c r="J62" s="62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57"/>
    </row>
    <row r="63" spans="1:42">
      <c r="A63" s="115"/>
      <c r="B63" s="57"/>
      <c r="C63" s="65"/>
      <c r="D63" s="65"/>
      <c r="E63" s="62"/>
      <c r="F63" s="61"/>
      <c r="G63" s="62"/>
      <c r="H63" s="62"/>
      <c r="I63" s="62"/>
      <c r="J63" s="62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57"/>
    </row>
    <row r="64" spans="1:42">
      <c r="A64" s="115"/>
      <c r="B64" s="57"/>
      <c r="C64" s="65"/>
      <c r="D64" s="65"/>
      <c r="E64" s="62"/>
      <c r="F64" s="61"/>
      <c r="G64" s="62"/>
      <c r="H64" s="62"/>
      <c r="I64" s="62"/>
      <c r="J64" s="62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57"/>
    </row>
    <row r="65" spans="1:42">
      <c r="A65" s="115"/>
      <c r="B65" s="57"/>
      <c r="C65" s="65"/>
      <c r="D65" s="65"/>
      <c r="E65" s="62"/>
      <c r="F65" s="61"/>
      <c r="G65" s="62"/>
      <c r="H65" s="62"/>
      <c r="I65" s="62"/>
      <c r="J65" s="62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57"/>
    </row>
    <row r="66" spans="1:42">
      <c r="A66" s="115"/>
      <c r="B66" s="57"/>
      <c r="C66" s="65"/>
      <c r="D66" s="65"/>
      <c r="E66" s="62"/>
      <c r="F66" s="61"/>
      <c r="G66" s="62"/>
      <c r="H66" s="62"/>
      <c r="I66" s="62"/>
      <c r="J66" s="62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57"/>
    </row>
    <row r="67" spans="1:42">
      <c r="A67" s="115"/>
      <c r="B67" s="57"/>
      <c r="C67" s="65"/>
      <c r="D67" s="65"/>
      <c r="E67" s="62"/>
      <c r="F67" s="61"/>
      <c r="G67" s="62"/>
      <c r="H67" s="62"/>
      <c r="I67" s="62"/>
      <c r="J67" s="62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57"/>
    </row>
    <row r="68" spans="1:42">
      <c r="A68" s="115"/>
      <c r="B68" s="57"/>
      <c r="C68" s="65"/>
      <c r="D68" s="65"/>
      <c r="E68" s="62"/>
      <c r="F68" s="61"/>
      <c r="G68" s="62"/>
      <c r="H68" s="62"/>
      <c r="I68" s="62"/>
      <c r="J68" s="62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57"/>
    </row>
    <row r="69" spans="1:42">
      <c r="A69" s="115"/>
      <c r="B69" s="57"/>
      <c r="C69" s="65"/>
      <c r="D69" s="65"/>
      <c r="E69" s="62"/>
      <c r="F69" s="61"/>
      <c r="G69" s="62"/>
      <c r="H69" s="62"/>
      <c r="I69" s="62"/>
      <c r="J69" s="62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57"/>
    </row>
    <row r="70" spans="1:42">
      <c r="A70" s="115"/>
      <c r="B70" s="57"/>
      <c r="C70" s="65"/>
      <c r="D70" s="65"/>
      <c r="E70" s="62"/>
      <c r="F70" s="61"/>
      <c r="G70" s="62"/>
      <c r="H70" s="62"/>
      <c r="I70" s="62"/>
      <c r="J70" s="62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57"/>
    </row>
    <row r="71" spans="1:42">
      <c r="A71" s="115"/>
      <c r="B71" s="57"/>
      <c r="C71" s="65"/>
      <c r="D71" s="65"/>
      <c r="E71" s="62"/>
      <c r="F71" s="61"/>
      <c r="G71" s="62"/>
      <c r="H71" s="62"/>
      <c r="I71" s="62"/>
      <c r="J71" s="62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57"/>
    </row>
    <row r="72" spans="1:42">
      <c r="A72" s="115"/>
      <c r="B72" s="57"/>
      <c r="C72" s="65"/>
      <c r="D72" s="65"/>
      <c r="E72" s="62"/>
      <c r="F72" s="61"/>
      <c r="G72" s="62"/>
      <c r="H72" s="62"/>
      <c r="I72" s="62"/>
      <c r="J72" s="62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57"/>
    </row>
    <row r="73" spans="1:42">
      <c r="A73" s="115"/>
      <c r="B73" s="57"/>
      <c r="C73" s="65"/>
      <c r="D73" s="65"/>
      <c r="E73" s="62"/>
      <c r="F73" s="61"/>
      <c r="G73" s="62"/>
      <c r="H73" s="62"/>
      <c r="I73" s="62"/>
      <c r="J73" s="62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57"/>
    </row>
    <row r="74" spans="1:42">
      <c r="A74" s="115"/>
      <c r="B74" s="57"/>
      <c r="C74" s="65"/>
      <c r="D74" s="65"/>
      <c r="E74" s="62"/>
      <c r="F74" s="61"/>
      <c r="G74" s="62"/>
      <c r="H74" s="62"/>
      <c r="I74" s="62"/>
      <c r="J74" s="62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57"/>
    </row>
  </sheetData>
  <mergeCells count="47">
    <mergeCell ref="A39:B39"/>
    <mergeCell ref="A40:B40"/>
    <mergeCell ref="I3:I4"/>
    <mergeCell ref="J3:J4"/>
    <mergeCell ref="K3:AO3"/>
    <mergeCell ref="A36:B36"/>
    <mergeCell ref="A37:B37"/>
    <mergeCell ref="G3:G4"/>
    <mergeCell ref="H3:H4"/>
    <mergeCell ref="AH1:AH2"/>
    <mergeCell ref="AI1:AI2"/>
    <mergeCell ref="AJ1:AJ2"/>
    <mergeCell ref="A3:A4"/>
    <mergeCell ref="B3:B4"/>
    <mergeCell ref="C3:C4"/>
    <mergeCell ref="D3:E4"/>
    <mergeCell ref="F3:F4"/>
    <mergeCell ref="AE1:AE2"/>
    <mergeCell ref="AF1:AF2"/>
    <mergeCell ref="X1:X2"/>
    <mergeCell ref="Y1:Y2"/>
    <mergeCell ref="Z1:Z2"/>
    <mergeCell ref="AB1:AB2"/>
    <mergeCell ref="AC1:AC2"/>
    <mergeCell ref="AD1:AD2"/>
    <mergeCell ref="AN1:AN2"/>
    <mergeCell ref="AO1:AO2"/>
    <mergeCell ref="A2:J2"/>
    <mergeCell ref="AK1:AK2"/>
    <mergeCell ref="AL1:AL2"/>
    <mergeCell ref="AM1:AM2"/>
    <mergeCell ref="AG1:AG2"/>
    <mergeCell ref="AA1:AA2"/>
    <mergeCell ref="P1:P2"/>
    <mergeCell ref="Q1:Q2"/>
    <mergeCell ref="R1:R2"/>
    <mergeCell ref="S1:S2"/>
    <mergeCell ref="T1:T2"/>
    <mergeCell ref="U1:U2"/>
    <mergeCell ref="V1:V2"/>
    <mergeCell ref="W1:W2"/>
    <mergeCell ref="O1:O2"/>
    <mergeCell ref="A1:J1"/>
    <mergeCell ref="K1:K2"/>
    <mergeCell ref="L1:L2"/>
    <mergeCell ref="M1:M2"/>
    <mergeCell ref="N1:N2"/>
  </mergeCells>
  <conditionalFormatting sqref="E35:J38">
    <cfRule type="duplicateValues" dxfId="9" priority="6"/>
  </conditionalFormatting>
  <conditionalFormatting sqref="K4:AO33">
    <cfRule type="expression" dxfId="8" priority="1">
      <formula>OR(WEEKDAY(K$4)=1,WEEKDAY(K$4)=7)</formula>
    </cfRule>
    <cfRule type="expression" dxfId="7" priority="2">
      <formula>IF(K$34="*",TRUE)</formula>
    </cfRule>
  </conditionalFormatting>
  <dataValidations disablePrompts="1" count="1">
    <dataValidation type="list" allowBlank="1" showInputMessage="1" showErrorMessage="1" sqref="AS5:AS12 E30:E32 E17:E28" xr:uid="{1D81896A-05A2-4C96-A3F2-B0E43417E191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E887E-E74A-45C4-BC3C-092047C189A5}">
  <sheetPr codeName="Sheet5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sqref="A1:J1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6" customWidth="1"/>
    <col min="4" max="4" width="3" style="66" customWidth="1"/>
    <col min="5" max="5" width="4.140625" style="58" customWidth="1"/>
    <col min="6" max="6" width="8" style="59" customWidth="1"/>
    <col min="7" max="8" width="9.140625" style="58" customWidth="1"/>
    <col min="9" max="9" width="10.28515625" style="58" customWidth="1"/>
    <col min="10" max="10" width="14.28515625" style="58" customWidth="1"/>
    <col min="11" max="41" width="3" style="18" customWidth="1"/>
    <col min="42" max="42" width="11.28515625" style="19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28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ก.พ.62</v>
      </c>
      <c r="B1" s="229"/>
      <c r="C1" s="229"/>
      <c r="D1" s="229"/>
      <c r="E1" s="229"/>
      <c r="F1" s="229"/>
      <c r="G1" s="229"/>
      <c r="H1" s="229"/>
      <c r="I1" s="229"/>
      <c r="J1" s="230"/>
      <c r="K1" s="231" t="str">
        <f>SUMPRODUCT(K6:K32,$E$6:$E$32)&amp;" นาที"</f>
        <v>0 นาที</v>
      </c>
      <c r="L1" s="226" t="str">
        <f>SUMPRODUCT(L6:L32,$E$6:$E$32)&amp;" นาที"</f>
        <v>0 นาที</v>
      </c>
      <c r="M1" s="226" t="str">
        <f t="shared" ref="M1:AO1" si="0">SUMPRODUCT(M6:M32,$E$6:$E$32)&amp;" นาที"</f>
        <v>0 นาที</v>
      </c>
      <c r="N1" s="226" t="str">
        <f t="shared" si="0"/>
        <v>0 นาที</v>
      </c>
      <c r="O1" s="226" t="str">
        <f t="shared" si="0"/>
        <v>0 นาที</v>
      </c>
      <c r="P1" s="226" t="str">
        <f t="shared" si="0"/>
        <v>0 นาที</v>
      </c>
      <c r="Q1" s="226" t="str">
        <f t="shared" si="0"/>
        <v>0 นาที</v>
      </c>
      <c r="R1" s="226" t="str">
        <f t="shared" si="0"/>
        <v>0 นาที</v>
      </c>
      <c r="S1" s="226" t="str">
        <f t="shared" si="0"/>
        <v>0 นาที</v>
      </c>
      <c r="T1" s="226" t="str">
        <f t="shared" si="0"/>
        <v>0 นาที</v>
      </c>
      <c r="U1" s="226" t="str">
        <f t="shared" si="0"/>
        <v>0 นาที</v>
      </c>
      <c r="V1" s="226" t="str">
        <f t="shared" si="0"/>
        <v>0 นาที</v>
      </c>
      <c r="W1" s="226" t="str">
        <f t="shared" si="0"/>
        <v>0 นาที</v>
      </c>
      <c r="X1" s="226" t="str">
        <f t="shared" si="0"/>
        <v>0 นาที</v>
      </c>
      <c r="Y1" s="226" t="str">
        <f t="shared" si="0"/>
        <v>0 นาที</v>
      </c>
      <c r="Z1" s="226" t="str">
        <f t="shared" si="0"/>
        <v>0 นาที</v>
      </c>
      <c r="AA1" s="226" t="str">
        <f t="shared" si="0"/>
        <v>0 นาที</v>
      </c>
      <c r="AB1" s="226" t="str">
        <f t="shared" si="0"/>
        <v>0 นาที</v>
      </c>
      <c r="AC1" s="226" t="str">
        <f t="shared" si="0"/>
        <v>0 นาที</v>
      </c>
      <c r="AD1" s="226" t="str">
        <f t="shared" si="0"/>
        <v>0 นาที</v>
      </c>
      <c r="AE1" s="226" t="str">
        <f t="shared" si="0"/>
        <v>0 นาที</v>
      </c>
      <c r="AF1" s="226" t="str">
        <f t="shared" si="0"/>
        <v>0 นาที</v>
      </c>
      <c r="AG1" s="226" t="str">
        <f t="shared" si="0"/>
        <v>0 นาที</v>
      </c>
      <c r="AH1" s="226" t="str">
        <f t="shared" si="0"/>
        <v>0 นาที</v>
      </c>
      <c r="AI1" s="226" t="str">
        <f t="shared" si="0"/>
        <v>0 นาที</v>
      </c>
      <c r="AJ1" s="226" t="str">
        <f t="shared" si="0"/>
        <v>0 นาที</v>
      </c>
      <c r="AK1" s="226" t="str">
        <f t="shared" si="0"/>
        <v>0 นาที</v>
      </c>
      <c r="AL1" s="226" t="str">
        <f t="shared" si="0"/>
        <v>0 นาที</v>
      </c>
      <c r="AM1" s="226" t="str">
        <f t="shared" si="0"/>
        <v>0 นาที</v>
      </c>
      <c r="AN1" s="226" t="str">
        <f t="shared" si="0"/>
        <v>0 นาที</v>
      </c>
      <c r="AO1" s="226" t="str">
        <f t="shared" si="0"/>
        <v>0 นาที</v>
      </c>
      <c r="AP1" s="209">
        <f>J33</f>
        <v>0</v>
      </c>
    </row>
    <row r="2" spans="1:53" ht="28.5" customHeight="1">
      <c r="A2" s="233" t="str">
        <f ca="1">"ชื่อ "&amp;ข้อมูลเจ้าหน้าที่!$B$1&amp;" ตำแหน่ง "&amp;ข้อมูลเจ้าหน้าที่!$B$2&amp;" ปฏิบัติ "&amp;ข้อมูลเจ้าหน้าที่!$B$3&amp;" กลุ่มงานโครงสร้างพื้นฐานฯ ฝ่ายวิศวกรรมโยธา  (ใช้ตัวคูณ="&amp;ข้อมูลเจ้าหน้าที่!$B$5&amp;")"</f>
        <v>ชื่อ rename_test ตำแหน่ง  ปฏิบัติ  กลุ่มงานโครงสร้างพื้นฐานฯ ฝ่ายวิศวกรรมโยธา  (ใช้ตัวคูณ=0.07)</v>
      </c>
      <c r="B2" s="234"/>
      <c r="C2" s="234"/>
      <c r="D2" s="234"/>
      <c r="E2" s="234"/>
      <c r="F2" s="234"/>
      <c r="G2" s="234"/>
      <c r="H2" s="234"/>
      <c r="I2" s="234"/>
      <c r="J2" s="235"/>
      <c r="K2" s="232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10" t="str">
        <f>J34</f>
        <v>ไม่ผ่านเกณฑ์</v>
      </c>
    </row>
    <row r="3" spans="1:53" ht="22.5" customHeight="1">
      <c r="A3" s="236" t="s">
        <v>0</v>
      </c>
      <c r="B3" s="236" t="s">
        <v>1</v>
      </c>
      <c r="C3" s="236" t="s">
        <v>2</v>
      </c>
      <c r="D3" s="238" t="s">
        <v>3</v>
      </c>
      <c r="E3" s="239"/>
      <c r="F3" s="242" t="s">
        <v>11</v>
      </c>
      <c r="G3" s="242" t="s">
        <v>4</v>
      </c>
      <c r="H3" s="242" t="s">
        <v>5</v>
      </c>
      <c r="I3" s="242" t="s">
        <v>7</v>
      </c>
      <c r="J3" s="242" t="s">
        <v>6</v>
      </c>
      <c r="K3" s="248" t="s">
        <v>9</v>
      </c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20">
        <v>98989898</v>
      </c>
      <c r="AQ3" s="20"/>
      <c r="AR3" s="21"/>
      <c r="AS3" s="22"/>
    </row>
    <row r="4" spans="1:53" s="24" customFormat="1" ht="35.25" customHeight="1">
      <c r="A4" s="237"/>
      <c r="B4" s="237"/>
      <c r="C4" s="237"/>
      <c r="D4" s="240"/>
      <c r="E4" s="241"/>
      <c r="F4" s="243"/>
      <c r="G4" s="243"/>
      <c r="H4" s="243"/>
      <c r="I4" s="243"/>
      <c r="J4" s="243"/>
      <c r="K4" s="216">
        <v>43466</v>
      </c>
      <c r="L4" s="216">
        <v>43467</v>
      </c>
      <c r="M4" s="216">
        <v>43468</v>
      </c>
      <c r="N4" s="216">
        <v>43469</v>
      </c>
      <c r="O4" s="216">
        <v>43470</v>
      </c>
      <c r="P4" s="216">
        <v>43471</v>
      </c>
      <c r="Q4" s="216">
        <v>43472</v>
      </c>
      <c r="R4" s="216">
        <v>43473</v>
      </c>
      <c r="S4" s="216">
        <v>43474</v>
      </c>
      <c r="T4" s="216">
        <v>43475</v>
      </c>
      <c r="U4" s="216">
        <v>43476</v>
      </c>
      <c r="V4" s="216">
        <v>43477</v>
      </c>
      <c r="W4" s="216">
        <v>43478</v>
      </c>
      <c r="X4" s="216">
        <v>43479</v>
      </c>
      <c r="Y4" s="216">
        <v>43480</v>
      </c>
      <c r="Z4" s="216">
        <v>43481</v>
      </c>
      <c r="AA4" s="216">
        <v>43482</v>
      </c>
      <c r="AB4" s="216">
        <v>43483</v>
      </c>
      <c r="AC4" s="216">
        <v>43484</v>
      </c>
      <c r="AD4" s="216">
        <v>43485</v>
      </c>
      <c r="AE4" s="216">
        <v>43486</v>
      </c>
      <c r="AF4" s="216">
        <v>43487</v>
      </c>
      <c r="AG4" s="216">
        <v>43488</v>
      </c>
      <c r="AH4" s="216">
        <v>43489</v>
      </c>
      <c r="AI4" s="216">
        <v>43490</v>
      </c>
      <c r="AJ4" s="216">
        <v>43491</v>
      </c>
      <c r="AK4" s="216">
        <v>43492</v>
      </c>
      <c r="AL4" s="216">
        <v>43493</v>
      </c>
      <c r="AM4" s="216">
        <v>43494</v>
      </c>
      <c r="AN4" s="216">
        <v>43495</v>
      </c>
      <c r="AO4" s="216">
        <v>43496</v>
      </c>
      <c r="AP4" s="220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3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31"/>
      <c r="AS5" s="219"/>
    </row>
    <row r="6" spans="1:53" s="42" customFormat="1">
      <c r="A6" s="117">
        <v>1</v>
      </c>
      <c r="B6" s="118" t="s">
        <v>45</v>
      </c>
      <c r="C6" s="117" t="s">
        <v>46</v>
      </c>
      <c r="D6" s="119" t="s">
        <v>25</v>
      </c>
      <c r="E6" s="120">
        <v>60</v>
      </c>
      <c r="F6" s="39" t="str">
        <f>IF(E6=30,"A",IF(E6=60,"B",IF(E6=90,"C",IF(E6=120,"D",IF(E6=180,"E",IF(E6=240,"F",IF(E6=420,"G","-")))))))</f>
        <v>B</v>
      </c>
      <c r="G6" s="35">
        <f>E6*ข้อมูลเจ้าหน้าที่!$B$5</f>
        <v>4.2</v>
      </c>
      <c r="H6" s="40">
        <f t="shared" ref="H6:H16" si="1">AP6</f>
        <v>0</v>
      </c>
      <c r="I6" s="35">
        <f t="shared" ref="I6:I16" si="2">AP6*E6</f>
        <v>0</v>
      </c>
      <c r="J6" s="40">
        <f t="shared" ref="J6:J16" si="3">G6*H6</f>
        <v>0</v>
      </c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41">
        <f t="shared" ref="AP6:AP32" si="4">SUM(K6:AO6)</f>
        <v>0</v>
      </c>
      <c r="AQ6" s="18"/>
      <c r="AR6" s="18"/>
      <c r="AS6" s="32"/>
      <c r="AT6" s="18"/>
      <c r="AU6" s="18"/>
      <c r="AV6" s="18"/>
      <c r="AW6" s="18"/>
      <c r="AX6" s="18"/>
      <c r="AY6" s="18"/>
      <c r="AZ6" s="18"/>
      <c r="BA6" s="18"/>
    </row>
    <row r="7" spans="1:53" s="42" customFormat="1">
      <c r="A7" s="117">
        <v>2</v>
      </c>
      <c r="B7" s="118" t="s">
        <v>47</v>
      </c>
      <c r="C7" s="117" t="s">
        <v>46</v>
      </c>
      <c r="D7" s="119" t="s">
        <v>25</v>
      </c>
      <c r="E7" s="120">
        <v>60</v>
      </c>
      <c r="F7" s="39" t="str">
        <f t="shared" ref="F7:F32" si="5">IF(E7=30,"A",IF(E7=60,"B",IF(E7=90,"C",IF(E7=120,"D",IF(E7=180,"E",IF(E7=240,"F",IF(E7=420,"G","-")))))))</f>
        <v>B</v>
      </c>
      <c r="G7" s="35">
        <f>E7*ข้อมูลเจ้าหน้าที่!$B$5</f>
        <v>4.2</v>
      </c>
      <c r="H7" s="40">
        <f t="shared" si="1"/>
        <v>0</v>
      </c>
      <c r="I7" s="35">
        <f t="shared" si="2"/>
        <v>0</v>
      </c>
      <c r="J7" s="40">
        <f t="shared" si="3"/>
        <v>0</v>
      </c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41">
        <f t="shared" si="4"/>
        <v>0</v>
      </c>
      <c r="AQ7" s="18"/>
      <c r="AR7" s="18"/>
      <c r="AS7" s="32"/>
      <c r="AT7" s="18"/>
      <c r="AU7" s="18"/>
      <c r="AV7" s="18"/>
      <c r="AW7" s="18"/>
      <c r="AX7" s="18"/>
      <c r="AY7" s="18"/>
      <c r="AZ7" s="18"/>
      <c r="BA7" s="18"/>
    </row>
    <row r="8" spans="1:53" s="42" customFormat="1">
      <c r="A8" s="117">
        <v>3</v>
      </c>
      <c r="B8" s="118" t="s">
        <v>48</v>
      </c>
      <c r="C8" s="117" t="s">
        <v>46</v>
      </c>
      <c r="D8" s="119" t="s">
        <v>25</v>
      </c>
      <c r="E8" s="120">
        <v>60</v>
      </c>
      <c r="F8" s="39" t="str">
        <f t="shared" si="5"/>
        <v>B</v>
      </c>
      <c r="G8" s="35">
        <f>E8*ข้อมูลเจ้าหน้าที่!$B$5</f>
        <v>4.2</v>
      </c>
      <c r="H8" s="40">
        <f t="shared" si="1"/>
        <v>0</v>
      </c>
      <c r="I8" s="35">
        <f t="shared" si="2"/>
        <v>0</v>
      </c>
      <c r="J8" s="40">
        <f t="shared" si="3"/>
        <v>0</v>
      </c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41">
        <f t="shared" si="4"/>
        <v>0</v>
      </c>
      <c r="AQ8" s="18"/>
      <c r="AR8" s="18"/>
      <c r="AS8" s="32"/>
      <c r="AT8" s="18"/>
      <c r="AU8" s="18"/>
      <c r="AV8" s="18"/>
      <c r="AW8" s="18"/>
      <c r="AX8" s="18"/>
      <c r="AY8" s="18"/>
      <c r="AZ8" s="18"/>
      <c r="BA8" s="18"/>
    </row>
    <row r="9" spans="1:53" s="42" customFormat="1">
      <c r="A9" s="117">
        <v>4</v>
      </c>
      <c r="B9" s="118" t="s">
        <v>49</v>
      </c>
      <c r="C9" s="117" t="s">
        <v>46</v>
      </c>
      <c r="D9" s="119" t="s">
        <v>25</v>
      </c>
      <c r="E9" s="120">
        <v>60</v>
      </c>
      <c r="F9" s="39" t="str">
        <f t="shared" si="5"/>
        <v>B</v>
      </c>
      <c r="G9" s="35">
        <f>E9*ข้อมูลเจ้าหน้าที่!$B$5</f>
        <v>4.2</v>
      </c>
      <c r="H9" s="40">
        <f t="shared" si="1"/>
        <v>0</v>
      </c>
      <c r="I9" s="35">
        <f t="shared" si="2"/>
        <v>0</v>
      </c>
      <c r="J9" s="40">
        <f t="shared" si="3"/>
        <v>0</v>
      </c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41">
        <f t="shared" si="4"/>
        <v>0</v>
      </c>
      <c r="AQ9" s="18"/>
      <c r="AR9" s="18"/>
      <c r="AS9" s="32"/>
      <c r="AT9" s="18"/>
      <c r="AU9" s="18"/>
      <c r="AV9" s="18"/>
      <c r="AW9" s="18"/>
      <c r="AX9" s="18"/>
      <c r="AY9" s="18"/>
      <c r="AZ9" s="18"/>
      <c r="BA9" s="18"/>
    </row>
    <row r="10" spans="1:53" s="42" customFormat="1">
      <c r="A10" s="117">
        <v>5</v>
      </c>
      <c r="B10" s="118" t="s">
        <v>50</v>
      </c>
      <c r="C10" s="117" t="s">
        <v>46</v>
      </c>
      <c r="D10" s="119" t="s">
        <v>25</v>
      </c>
      <c r="E10" s="120">
        <v>120</v>
      </c>
      <c r="F10" s="39" t="str">
        <f t="shared" si="5"/>
        <v>D</v>
      </c>
      <c r="G10" s="35">
        <f>E10*ข้อมูลเจ้าหน้าที่!$B$5</f>
        <v>8.4</v>
      </c>
      <c r="H10" s="40">
        <f t="shared" si="1"/>
        <v>0</v>
      </c>
      <c r="I10" s="35">
        <f t="shared" si="2"/>
        <v>0</v>
      </c>
      <c r="J10" s="40">
        <f t="shared" si="3"/>
        <v>0</v>
      </c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/>
      <c r="AJ10" s="217"/>
      <c r="AK10" s="217"/>
      <c r="AL10" s="217"/>
      <c r="AM10" s="217"/>
      <c r="AN10" s="217"/>
      <c r="AO10" s="217"/>
      <c r="AP10" s="41">
        <f t="shared" si="4"/>
        <v>0</v>
      </c>
      <c r="AQ10" s="18"/>
      <c r="AR10" s="18"/>
      <c r="AS10" s="32"/>
      <c r="AT10" s="18"/>
      <c r="AU10" s="18"/>
      <c r="AV10" s="18"/>
      <c r="AW10" s="18"/>
      <c r="AX10" s="18"/>
      <c r="AY10" s="18"/>
      <c r="AZ10" s="18"/>
      <c r="BA10" s="18"/>
    </row>
    <row r="11" spans="1:53" s="42" customFormat="1">
      <c r="A11" s="117">
        <v>6</v>
      </c>
      <c r="B11" s="118" t="s">
        <v>51</v>
      </c>
      <c r="C11" s="117" t="s">
        <v>46</v>
      </c>
      <c r="D11" s="119" t="s">
        <v>25</v>
      </c>
      <c r="E11" s="120">
        <v>120</v>
      </c>
      <c r="F11" s="39" t="str">
        <f t="shared" si="5"/>
        <v>D</v>
      </c>
      <c r="G11" s="35">
        <f>E11*ข้อมูลเจ้าหน้าที่!$B$5</f>
        <v>8.4</v>
      </c>
      <c r="H11" s="40">
        <f t="shared" si="1"/>
        <v>0</v>
      </c>
      <c r="I11" s="35">
        <f t="shared" si="2"/>
        <v>0</v>
      </c>
      <c r="J11" s="40">
        <f t="shared" si="3"/>
        <v>0</v>
      </c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41">
        <f t="shared" si="4"/>
        <v>0</v>
      </c>
      <c r="AQ11" s="18"/>
      <c r="AR11" s="18"/>
      <c r="AS11" s="32"/>
      <c r="AT11" s="18"/>
      <c r="AU11" s="18"/>
      <c r="AV11" s="18"/>
      <c r="AW11" s="18"/>
      <c r="AX11" s="18"/>
      <c r="AY11" s="18"/>
      <c r="AZ11" s="18"/>
      <c r="BA11" s="18"/>
    </row>
    <row r="12" spans="1:53" s="42" customFormat="1">
      <c r="A12" s="117">
        <v>7</v>
      </c>
      <c r="B12" s="118" t="s">
        <v>52</v>
      </c>
      <c r="C12" s="117" t="s">
        <v>46</v>
      </c>
      <c r="D12" s="119" t="s">
        <v>25</v>
      </c>
      <c r="E12" s="120">
        <v>60</v>
      </c>
      <c r="F12" s="39" t="str">
        <f t="shared" si="5"/>
        <v>B</v>
      </c>
      <c r="G12" s="35">
        <f>E12*ข้อมูลเจ้าหน้าที่!$B$5</f>
        <v>4.2</v>
      </c>
      <c r="H12" s="40">
        <f t="shared" si="1"/>
        <v>0</v>
      </c>
      <c r="I12" s="35">
        <f t="shared" si="2"/>
        <v>0</v>
      </c>
      <c r="J12" s="40">
        <f t="shared" si="3"/>
        <v>0</v>
      </c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7"/>
      <c r="AO12" s="217"/>
      <c r="AP12" s="41">
        <f t="shared" si="4"/>
        <v>0</v>
      </c>
      <c r="AQ12" s="18"/>
      <c r="AR12" s="18"/>
      <c r="AS12" s="32"/>
      <c r="AT12" s="18"/>
      <c r="AU12" s="18"/>
      <c r="AV12" s="18"/>
      <c r="AW12" s="18"/>
      <c r="AX12" s="18"/>
      <c r="AY12" s="18"/>
      <c r="AZ12" s="18"/>
      <c r="BA12" s="18"/>
    </row>
    <row r="13" spans="1:53" s="42" customFormat="1">
      <c r="A13" s="117">
        <v>8</v>
      </c>
      <c r="B13" s="35" t="s">
        <v>53</v>
      </c>
      <c r="C13" s="117" t="s">
        <v>46</v>
      </c>
      <c r="D13" s="119" t="s">
        <v>25</v>
      </c>
      <c r="E13" s="120">
        <v>420</v>
      </c>
      <c r="F13" s="39" t="str">
        <f t="shared" si="5"/>
        <v>G</v>
      </c>
      <c r="G13" s="35">
        <f>E13*ข้อมูลเจ้าหน้าที่!$B$5</f>
        <v>29.400000000000002</v>
      </c>
      <c r="H13" s="40">
        <f t="shared" si="1"/>
        <v>0</v>
      </c>
      <c r="I13" s="35">
        <f t="shared" si="2"/>
        <v>0</v>
      </c>
      <c r="J13" s="40">
        <f t="shared" si="3"/>
        <v>0</v>
      </c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17"/>
      <c r="AM13" s="217"/>
      <c r="AN13" s="217"/>
      <c r="AO13" s="217"/>
      <c r="AP13" s="41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2" customFormat="1">
      <c r="A14" s="117">
        <v>9</v>
      </c>
      <c r="B14" s="35" t="s">
        <v>54</v>
      </c>
      <c r="C14" s="117" t="s">
        <v>46</v>
      </c>
      <c r="D14" s="119" t="s">
        <v>25</v>
      </c>
      <c r="E14" s="120">
        <v>90</v>
      </c>
      <c r="F14" s="39" t="str">
        <f t="shared" si="5"/>
        <v>C</v>
      </c>
      <c r="G14" s="35">
        <f>E14*ข้อมูลเจ้าหน้าที่!$B$5</f>
        <v>6.3000000000000007</v>
      </c>
      <c r="H14" s="40">
        <f t="shared" si="1"/>
        <v>0</v>
      </c>
      <c r="I14" s="35">
        <f t="shared" si="2"/>
        <v>0</v>
      </c>
      <c r="J14" s="40">
        <f t="shared" si="3"/>
        <v>0</v>
      </c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41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2" customFormat="1">
      <c r="A15" s="117">
        <v>10</v>
      </c>
      <c r="B15" s="35" t="s">
        <v>55</v>
      </c>
      <c r="C15" s="117" t="s">
        <v>46</v>
      </c>
      <c r="D15" s="119" t="s">
        <v>25</v>
      </c>
      <c r="E15" s="120">
        <v>60</v>
      </c>
      <c r="F15" s="39" t="str">
        <f t="shared" si="5"/>
        <v>B</v>
      </c>
      <c r="G15" s="35">
        <f>E15*ข้อมูลเจ้าหน้าที่!$B$5</f>
        <v>4.2</v>
      </c>
      <c r="H15" s="40">
        <f t="shared" si="1"/>
        <v>0</v>
      </c>
      <c r="I15" s="35">
        <f t="shared" si="2"/>
        <v>0</v>
      </c>
      <c r="J15" s="40">
        <f t="shared" si="3"/>
        <v>0</v>
      </c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41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2" customFormat="1">
      <c r="A16" s="117">
        <v>11</v>
      </c>
      <c r="B16" s="118" t="s">
        <v>56</v>
      </c>
      <c r="C16" s="117" t="s">
        <v>46</v>
      </c>
      <c r="D16" s="119" t="s">
        <v>25</v>
      </c>
      <c r="E16" s="120">
        <v>420</v>
      </c>
      <c r="F16" s="39" t="str">
        <f t="shared" si="5"/>
        <v>G</v>
      </c>
      <c r="G16" s="35">
        <f>E16*ข้อมูลเจ้าหน้าที่!$B$5</f>
        <v>29.400000000000002</v>
      </c>
      <c r="H16" s="40">
        <f t="shared" si="1"/>
        <v>0</v>
      </c>
      <c r="I16" s="35">
        <f t="shared" si="2"/>
        <v>0</v>
      </c>
      <c r="J16" s="40">
        <f t="shared" si="3"/>
        <v>0</v>
      </c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7"/>
      <c r="AK16" s="217"/>
      <c r="AL16" s="217"/>
      <c r="AM16" s="217"/>
      <c r="AN16" s="217"/>
      <c r="AO16" s="217"/>
      <c r="AP16" s="41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3" customFormat="1">
      <c r="A17" s="34"/>
      <c r="B17" s="43"/>
      <c r="C17" s="36"/>
      <c r="D17" s="37"/>
      <c r="E17" s="38"/>
      <c r="F17" s="39"/>
      <c r="G17" s="35"/>
      <c r="H17" s="40"/>
      <c r="I17" s="35"/>
      <c r="J17" s="40"/>
      <c r="K17" s="217"/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217"/>
      <c r="AK17" s="217"/>
      <c r="AL17" s="217"/>
      <c r="AM17" s="217"/>
      <c r="AN17" s="217"/>
      <c r="AO17" s="217"/>
      <c r="AP17" s="41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4"/>
      <c r="B18" s="44"/>
      <c r="C18" s="36"/>
      <c r="D18" s="37"/>
      <c r="E18" s="38"/>
      <c r="F18" s="39"/>
      <c r="G18" s="35"/>
      <c r="H18" s="40"/>
      <c r="I18" s="35"/>
      <c r="J18" s="40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  <c r="V18" s="217"/>
      <c r="W18" s="217"/>
      <c r="X18" s="217"/>
      <c r="Y18" s="217"/>
      <c r="Z18" s="217"/>
      <c r="AA18" s="217"/>
      <c r="AB18" s="217"/>
      <c r="AC18" s="217"/>
      <c r="AD18" s="217"/>
      <c r="AE18" s="217"/>
      <c r="AF18" s="217"/>
      <c r="AG18" s="217"/>
      <c r="AH18" s="217"/>
      <c r="AI18" s="217"/>
      <c r="AJ18" s="217"/>
      <c r="AK18" s="217"/>
      <c r="AL18" s="217"/>
      <c r="AM18" s="217"/>
      <c r="AN18" s="217"/>
      <c r="AO18" s="217"/>
      <c r="AP18" s="41">
        <f t="shared" si="4"/>
        <v>0</v>
      </c>
    </row>
    <row r="19" spans="1:53" s="18" customFormat="1">
      <c r="A19" s="45"/>
      <c r="B19" s="44"/>
      <c r="C19" s="36"/>
      <c r="D19" s="37"/>
      <c r="E19" s="38"/>
      <c r="F19" s="39"/>
      <c r="G19" s="35"/>
      <c r="H19" s="40"/>
      <c r="I19" s="35"/>
      <c r="J19" s="40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7"/>
      <c r="Z19" s="217"/>
      <c r="AA19" s="217"/>
      <c r="AB19" s="217"/>
      <c r="AC19" s="217"/>
      <c r="AD19" s="217"/>
      <c r="AE19" s="217"/>
      <c r="AF19" s="217"/>
      <c r="AG19" s="217"/>
      <c r="AH19" s="217"/>
      <c r="AI19" s="217"/>
      <c r="AJ19" s="217"/>
      <c r="AK19" s="217"/>
      <c r="AL19" s="217"/>
      <c r="AM19" s="217"/>
      <c r="AN19" s="217"/>
      <c r="AO19" s="217"/>
      <c r="AP19" s="41">
        <f t="shared" si="4"/>
        <v>0</v>
      </c>
    </row>
    <row r="20" spans="1:53" s="18" customFormat="1">
      <c r="A20" s="45"/>
      <c r="B20" s="44"/>
      <c r="C20" s="36"/>
      <c r="D20" s="37"/>
      <c r="E20" s="38"/>
      <c r="F20" s="39"/>
      <c r="G20" s="35"/>
      <c r="H20" s="40"/>
      <c r="I20" s="35"/>
      <c r="J20" s="40"/>
      <c r="K20" s="217"/>
      <c r="L20" s="217"/>
      <c r="M20" s="217"/>
      <c r="N20" s="217"/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17"/>
      <c r="Z20" s="217"/>
      <c r="AA20" s="217"/>
      <c r="AB20" s="217"/>
      <c r="AC20" s="217"/>
      <c r="AD20" s="217"/>
      <c r="AE20" s="217"/>
      <c r="AF20" s="217"/>
      <c r="AG20" s="217"/>
      <c r="AH20" s="217"/>
      <c r="AI20" s="217"/>
      <c r="AJ20" s="217"/>
      <c r="AK20" s="217"/>
      <c r="AL20" s="217"/>
      <c r="AM20" s="217"/>
      <c r="AN20" s="217"/>
      <c r="AO20" s="217"/>
      <c r="AP20" s="41">
        <f t="shared" si="4"/>
        <v>0</v>
      </c>
    </row>
    <row r="21" spans="1:53" s="18" customFormat="1">
      <c r="A21" s="45"/>
      <c r="B21" s="44"/>
      <c r="C21" s="36"/>
      <c r="D21" s="37"/>
      <c r="E21" s="38"/>
      <c r="F21" s="39"/>
      <c r="G21" s="35"/>
      <c r="H21" s="40"/>
      <c r="I21" s="35"/>
      <c r="J21" s="40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7"/>
      <c r="AL21" s="217"/>
      <c r="AM21" s="217"/>
      <c r="AN21" s="217"/>
      <c r="AO21" s="217"/>
      <c r="AP21" s="41">
        <f t="shared" si="4"/>
        <v>0</v>
      </c>
    </row>
    <row r="22" spans="1:53" s="18" customFormat="1">
      <c r="A22" s="45"/>
      <c r="B22" s="44"/>
      <c r="C22" s="36"/>
      <c r="D22" s="37"/>
      <c r="E22" s="38"/>
      <c r="F22" s="39"/>
      <c r="G22" s="35"/>
      <c r="H22" s="40"/>
      <c r="I22" s="35"/>
      <c r="J22" s="40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7"/>
      <c r="AK22" s="217"/>
      <c r="AL22" s="217"/>
      <c r="AM22" s="217"/>
      <c r="AN22" s="217"/>
      <c r="AO22" s="217"/>
      <c r="AP22" s="41">
        <f t="shared" si="4"/>
        <v>0</v>
      </c>
    </row>
    <row r="23" spans="1:53" s="18" customFormat="1">
      <c r="A23" s="45"/>
      <c r="B23" s="44"/>
      <c r="C23" s="36"/>
      <c r="D23" s="37"/>
      <c r="E23" s="38"/>
      <c r="F23" s="39"/>
      <c r="G23" s="35"/>
      <c r="H23" s="40"/>
      <c r="I23" s="35"/>
      <c r="J23" s="40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217"/>
      <c r="AP23" s="41">
        <f t="shared" si="4"/>
        <v>0</v>
      </c>
    </row>
    <row r="24" spans="1:53" s="18" customFormat="1">
      <c r="A24" s="45"/>
      <c r="B24" s="44"/>
      <c r="C24" s="36"/>
      <c r="D24" s="37"/>
      <c r="E24" s="38"/>
      <c r="F24" s="39"/>
      <c r="G24" s="35"/>
      <c r="H24" s="40"/>
      <c r="I24" s="35"/>
      <c r="J24" s="40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7"/>
      <c r="AF24" s="217"/>
      <c r="AG24" s="217"/>
      <c r="AH24" s="217"/>
      <c r="AI24" s="217"/>
      <c r="AJ24" s="217"/>
      <c r="AK24" s="217"/>
      <c r="AL24" s="217"/>
      <c r="AM24" s="217"/>
      <c r="AN24" s="217"/>
      <c r="AO24" s="217"/>
      <c r="AP24" s="41">
        <f t="shared" si="4"/>
        <v>0</v>
      </c>
    </row>
    <row r="25" spans="1:53" s="18" customFormat="1">
      <c r="A25" s="45"/>
      <c r="B25" s="44"/>
      <c r="C25" s="36"/>
      <c r="D25" s="37"/>
      <c r="E25" s="38"/>
      <c r="F25" s="39"/>
      <c r="G25" s="35"/>
      <c r="H25" s="40"/>
      <c r="I25" s="35"/>
      <c r="J25" s="40"/>
      <c r="K25" s="217"/>
      <c r="L25" s="217"/>
      <c r="M25" s="217"/>
      <c r="N25" s="217"/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217"/>
      <c r="AA25" s="217"/>
      <c r="AB25" s="217"/>
      <c r="AC25" s="217"/>
      <c r="AD25" s="217"/>
      <c r="AE25" s="217"/>
      <c r="AF25" s="217"/>
      <c r="AG25" s="217"/>
      <c r="AH25" s="217"/>
      <c r="AI25" s="217"/>
      <c r="AJ25" s="217"/>
      <c r="AK25" s="217"/>
      <c r="AL25" s="217"/>
      <c r="AM25" s="217"/>
      <c r="AN25" s="217"/>
      <c r="AO25" s="217"/>
      <c r="AP25" s="41">
        <f t="shared" si="4"/>
        <v>0</v>
      </c>
    </row>
    <row r="26" spans="1:53" s="18" customFormat="1">
      <c r="A26" s="45"/>
      <c r="B26" s="44"/>
      <c r="C26" s="36"/>
      <c r="D26" s="37"/>
      <c r="E26" s="38"/>
      <c r="F26" s="39"/>
      <c r="G26" s="35"/>
      <c r="H26" s="40"/>
      <c r="I26" s="35"/>
      <c r="J26" s="40"/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  <c r="AJ26" s="217"/>
      <c r="AK26" s="217"/>
      <c r="AL26" s="217"/>
      <c r="AM26" s="217"/>
      <c r="AN26" s="217"/>
      <c r="AO26" s="217"/>
      <c r="AP26" s="41">
        <f t="shared" si="4"/>
        <v>0</v>
      </c>
    </row>
    <row r="27" spans="1:53" s="18" customFormat="1">
      <c r="A27" s="45"/>
      <c r="B27" s="44"/>
      <c r="C27" s="36"/>
      <c r="D27" s="37"/>
      <c r="E27" s="38"/>
      <c r="F27" s="39"/>
      <c r="G27" s="35"/>
      <c r="H27" s="40"/>
      <c r="I27" s="35"/>
      <c r="J27" s="40"/>
      <c r="K27" s="217"/>
      <c r="L27" s="217"/>
      <c r="M27" s="217"/>
      <c r="N27" s="217"/>
      <c r="O27" s="217"/>
      <c r="P27" s="217"/>
      <c r="Q27" s="217"/>
      <c r="R27" s="217"/>
      <c r="S27" s="217"/>
      <c r="T27" s="217"/>
      <c r="U27" s="217"/>
      <c r="V27" s="217"/>
      <c r="W27" s="217"/>
      <c r="X27" s="217"/>
      <c r="Y27" s="217"/>
      <c r="Z27" s="217"/>
      <c r="AA27" s="217"/>
      <c r="AB27" s="217"/>
      <c r="AC27" s="217"/>
      <c r="AD27" s="217"/>
      <c r="AE27" s="217"/>
      <c r="AF27" s="217"/>
      <c r="AG27" s="217"/>
      <c r="AH27" s="217"/>
      <c r="AI27" s="217"/>
      <c r="AJ27" s="217"/>
      <c r="AK27" s="217"/>
      <c r="AL27" s="217"/>
      <c r="AM27" s="217"/>
      <c r="AN27" s="217"/>
      <c r="AO27" s="217"/>
      <c r="AP27" s="41">
        <f t="shared" si="4"/>
        <v>0</v>
      </c>
    </row>
    <row r="28" spans="1:53" s="18" customFormat="1">
      <c r="A28" s="45"/>
      <c r="B28" s="44"/>
      <c r="C28" s="36"/>
      <c r="D28" s="37"/>
      <c r="E28" s="38"/>
      <c r="F28" s="39"/>
      <c r="G28" s="35"/>
      <c r="H28" s="40"/>
      <c r="I28" s="35"/>
      <c r="J28" s="40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  <c r="AI28" s="217"/>
      <c r="AJ28" s="217"/>
      <c r="AK28" s="217"/>
      <c r="AL28" s="217"/>
      <c r="AM28" s="217"/>
      <c r="AN28" s="217"/>
      <c r="AO28" s="217"/>
      <c r="AP28" s="41">
        <f t="shared" si="4"/>
        <v>0</v>
      </c>
    </row>
    <row r="29" spans="1:53" s="33" customFormat="1">
      <c r="A29" s="25"/>
      <c r="B29" s="1" t="s">
        <v>13</v>
      </c>
      <c r="C29" s="26"/>
      <c r="D29" s="46"/>
      <c r="E29" s="47"/>
      <c r="F29" s="29"/>
      <c r="G29" s="30"/>
      <c r="H29" s="30"/>
      <c r="I29" s="30"/>
      <c r="J29" s="30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31">
        <f t="shared" si="4"/>
        <v>0</v>
      </c>
    </row>
    <row r="30" spans="1:53" s="42" customFormat="1">
      <c r="A30" s="45">
        <v>14</v>
      </c>
      <c r="B30" s="44" t="s">
        <v>23</v>
      </c>
      <c r="C30" s="36" t="s">
        <v>26</v>
      </c>
      <c r="D30" s="37" t="s">
        <v>25</v>
      </c>
      <c r="E30" s="38">
        <v>240</v>
      </c>
      <c r="F30" s="39" t="str">
        <f t="shared" si="5"/>
        <v>F</v>
      </c>
      <c r="G30" s="35">
        <f>E25*ข้อมูลเจ้าหน้าที่!$B$5*0.2</f>
        <v>0</v>
      </c>
      <c r="H30" s="40">
        <f t="shared" ref="H30:H32" si="6">AP30</f>
        <v>0</v>
      </c>
      <c r="I30" s="35">
        <f t="shared" ref="I30:I32" si="7">AP30*E30</f>
        <v>0</v>
      </c>
      <c r="J30" s="40">
        <f t="shared" ref="J30:J32" si="8">G30*H30</f>
        <v>0</v>
      </c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7"/>
      <c r="AE30" s="217"/>
      <c r="AF30" s="217"/>
      <c r="AG30" s="217"/>
      <c r="AH30" s="217"/>
      <c r="AI30" s="217"/>
      <c r="AJ30" s="217"/>
      <c r="AK30" s="217"/>
      <c r="AL30" s="217"/>
      <c r="AM30" s="217"/>
      <c r="AN30" s="217"/>
      <c r="AO30" s="217"/>
      <c r="AP30" s="41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2" customFormat="1">
      <c r="A31" s="45">
        <v>15</v>
      </c>
      <c r="B31" s="44" t="s">
        <v>24</v>
      </c>
      <c r="C31" s="36" t="s">
        <v>26</v>
      </c>
      <c r="D31" s="37" t="s">
        <v>25</v>
      </c>
      <c r="E31" s="38">
        <v>240</v>
      </c>
      <c r="F31" s="39" t="str">
        <f t="shared" si="5"/>
        <v>F</v>
      </c>
      <c r="G31" s="35">
        <f>E26*ข้อมูลเจ้าหน้าที่!$B$5*0.2</f>
        <v>0</v>
      </c>
      <c r="H31" s="40">
        <f t="shared" si="6"/>
        <v>0</v>
      </c>
      <c r="I31" s="35">
        <f t="shared" si="7"/>
        <v>0</v>
      </c>
      <c r="J31" s="40">
        <f t="shared" si="8"/>
        <v>0</v>
      </c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41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2" customFormat="1">
      <c r="A32" s="45">
        <v>16</v>
      </c>
      <c r="B32" s="44" t="s">
        <v>22</v>
      </c>
      <c r="C32" s="36" t="s">
        <v>26</v>
      </c>
      <c r="D32" s="37" t="s">
        <v>25</v>
      </c>
      <c r="E32" s="38">
        <v>420</v>
      </c>
      <c r="F32" s="39" t="str">
        <f t="shared" si="5"/>
        <v>G</v>
      </c>
      <c r="G32" s="35">
        <f>E27*ข้อมูลเจ้าหน้าที่!$B$5*0.2</f>
        <v>0</v>
      </c>
      <c r="H32" s="40">
        <f t="shared" si="6"/>
        <v>0</v>
      </c>
      <c r="I32" s="35">
        <f t="shared" si="7"/>
        <v>0</v>
      </c>
      <c r="J32" s="40">
        <f t="shared" si="8"/>
        <v>0</v>
      </c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41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6" customFormat="1">
      <c r="A33" s="221"/>
      <c r="B33" s="48" t="s">
        <v>10</v>
      </c>
      <c r="C33" s="49"/>
      <c r="D33" s="50"/>
      <c r="E33" s="51"/>
      <c r="F33" s="52"/>
      <c r="G33" s="35">
        <f>E28*ข้อมูลเจ้าหน้าที่!$B$5*0.2</f>
        <v>0</v>
      </c>
      <c r="H33" s="53">
        <f>SUM(H5:H32)</f>
        <v>0</v>
      </c>
      <c r="I33" s="53">
        <f>SUM(I5:I32)</f>
        <v>0</v>
      </c>
      <c r="J33" s="53">
        <f>SUM(J5:J32)</f>
        <v>0</v>
      </c>
      <c r="K33" s="204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54">
        <f>SUM(AP5:AP31)</f>
        <v>0</v>
      </c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1:53" s="56" customFormat="1">
      <c r="A34" s="122"/>
      <c r="B34" s="123"/>
      <c r="C34" s="124"/>
      <c r="D34" s="123"/>
      <c r="E34" s="125"/>
      <c r="F34" s="126"/>
      <c r="G34" s="208"/>
      <c r="H34" s="127"/>
      <c r="I34" s="127"/>
      <c r="J34" s="52" t="str">
        <f>IF(J33&gt;901,"ผิดปกติ",IF(J33&gt;=601,"ผ่านเกณฑ์","ไม่ผ่านเกณฑ์"))</f>
        <v>ไม่ผ่านเกณฑ์</v>
      </c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128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</row>
    <row r="35" spans="1:53">
      <c r="A35" s="194" t="s">
        <v>65</v>
      </c>
      <c r="B35" s="205"/>
      <c r="C35" s="57"/>
      <c r="D35" s="57"/>
      <c r="E35" s="121" t="s">
        <v>21</v>
      </c>
      <c r="F35" s="62"/>
      <c r="G35" s="61"/>
      <c r="H35" s="62"/>
      <c r="I35" s="62"/>
      <c r="J35" s="63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1"/>
      <c r="AN35" s="60"/>
      <c r="AO35" s="60"/>
      <c r="AP35" s="57"/>
    </row>
    <row r="36" spans="1:53">
      <c r="A36" s="244" t="str">
        <f ca="1">"( "&amp;ข้อมูลเจ้าหน้าที่!$B$1&amp;" )"</f>
        <v>( rename_test )</v>
      </c>
      <c r="B36" s="245"/>
      <c r="C36" s="57"/>
      <c r="D36" s="57"/>
      <c r="E36" s="57" t="s">
        <v>14</v>
      </c>
      <c r="F36" s="62"/>
      <c r="G36" s="57" t="s">
        <v>20</v>
      </c>
      <c r="H36" s="62"/>
      <c r="I36" s="57" t="s">
        <v>19</v>
      </c>
      <c r="J36" s="63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1"/>
      <c r="AN36" s="60"/>
      <c r="AO36" s="60"/>
      <c r="AP36" s="57"/>
    </row>
    <row r="37" spans="1:53">
      <c r="A37" s="244">
        <f>ข้อมูลเจ้าหน้าที่!$B$2</f>
        <v>0</v>
      </c>
      <c r="B37" s="245"/>
      <c r="C37" s="57"/>
      <c r="D37" s="57"/>
      <c r="E37" s="57" t="s">
        <v>15</v>
      </c>
      <c r="F37" s="62"/>
      <c r="G37" s="62" t="s">
        <v>17</v>
      </c>
      <c r="H37" s="62"/>
      <c r="I37" s="57"/>
      <c r="J37" s="63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57"/>
    </row>
    <row r="38" spans="1:53">
      <c r="A38" s="194" t="s">
        <v>64</v>
      </c>
      <c r="B38" s="205"/>
      <c r="C38" s="57"/>
      <c r="D38" s="57"/>
      <c r="E38" s="57" t="s">
        <v>16</v>
      </c>
      <c r="F38" s="62"/>
      <c r="G38" s="62" t="s">
        <v>18</v>
      </c>
      <c r="H38" s="62"/>
      <c r="I38" s="62"/>
      <c r="J38" s="63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57"/>
    </row>
    <row r="39" spans="1:53">
      <c r="A39" s="244" t="str">
        <f>"( "&amp;ข้อมูลเจ้าหน้าที่!$B$8&amp;" )"</f>
        <v>(  )</v>
      </c>
      <c r="B39" s="245"/>
      <c r="C39" s="57"/>
      <c r="D39" s="57"/>
      <c r="E39" s="206"/>
      <c r="F39" s="61"/>
      <c r="G39" s="62"/>
      <c r="H39" s="62"/>
      <c r="I39" s="62"/>
      <c r="J39" s="135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57"/>
    </row>
    <row r="40" spans="1:53">
      <c r="A40" s="246">
        <f>ข้อมูลเจ้าหน้าที่!$B$9</f>
        <v>0</v>
      </c>
      <c r="B40" s="247"/>
      <c r="C40" s="136"/>
      <c r="D40" s="136"/>
      <c r="E40" s="64" t="str">
        <f>"*เกณฑ์ปกติต้องมากกว่า "&amp;ข้อมูลเจ้าหน้าที่!$B$6&amp;" แต้ม"&amp;" แต่ไม่เกิน "&amp;ข้อมูลเจ้าหน้าที่!$B$7&amp;" แต้ม"</f>
        <v>*เกณฑ์ปกติต้องมากกว่า 600 แต้ม แต่ไม่เกิน 900 แต้ม</v>
      </c>
      <c r="F40" s="137"/>
      <c r="G40" s="64"/>
      <c r="H40" s="64"/>
      <c r="I40" s="64"/>
      <c r="J40" s="138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57"/>
    </row>
    <row r="41" spans="1:53">
      <c r="A41" s="115"/>
      <c r="B41" s="57"/>
      <c r="C41" s="65"/>
      <c r="D41" s="65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57"/>
    </row>
    <row r="42" spans="1:53">
      <c r="A42" s="115"/>
      <c r="B42" s="57"/>
      <c r="C42" s="65"/>
      <c r="D42" s="65"/>
      <c r="E42" s="19"/>
      <c r="F42" s="19"/>
      <c r="G42" s="19"/>
      <c r="H42" s="19"/>
      <c r="I42" s="19"/>
      <c r="J42" s="19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57"/>
    </row>
    <row r="43" spans="1:53">
      <c r="A43" s="115"/>
      <c r="B43" s="57"/>
      <c r="C43" s="65"/>
      <c r="D43" s="65"/>
      <c r="E43" s="19"/>
      <c r="F43" s="19"/>
      <c r="G43" s="19"/>
      <c r="H43" s="19"/>
      <c r="I43" s="19"/>
      <c r="J43" s="19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57"/>
    </row>
    <row r="44" spans="1:53">
      <c r="A44" s="115"/>
      <c r="B44" s="57"/>
      <c r="C44" s="65"/>
      <c r="D44" s="65"/>
      <c r="E44" s="19"/>
      <c r="F44" s="19"/>
      <c r="G44" s="19"/>
      <c r="H44" s="19"/>
      <c r="I44" s="19"/>
      <c r="J44" s="19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57"/>
    </row>
    <row r="45" spans="1:53">
      <c r="A45" s="115"/>
      <c r="B45" s="57"/>
      <c r="C45" s="65"/>
      <c r="D45" s="65"/>
      <c r="E45" s="19"/>
      <c r="F45" s="19"/>
      <c r="G45" s="19"/>
      <c r="H45" s="19"/>
      <c r="I45" s="19"/>
      <c r="J45" s="19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57"/>
    </row>
    <row r="46" spans="1:53">
      <c r="A46" s="115"/>
      <c r="B46" s="57"/>
      <c r="C46" s="65"/>
      <c r="D46" s="65"/>
      <c r="E46" s="62"/>
      <c r="F46" s="61"/>
      <c r="G46" s="62"/>
      <c r="H46" s="62"/>
      <c r="I46" s="62"/>
      <c r="J46" s="62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57"/>
    </row>
    <row r="47" spans="1:53">
      <c r="A47" s="115"/>
      <c r="B47" s="57"/>
      <c r="C47" s="65"/>
      <c r="D47" s="65"/>
      <c r="E47" s="62"/>
      <c r="F47" s="61"/>
      <c r="G47" s="62"/>
      <c r="H47" s="62"/>
      <c r="I47" s="62"/>
      <c r="J47" s="62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57"/>
    </row>
    <row r="48" spans="1:53">
      <c r="A48" s="115"/>
      <c r="B48" s="57"/>
      <c r="C48" s="65"/>
      <c r="D48" s="65"/>
      <c r="E48" s="62"/>
      <c r="F48" s="61"/>
      <c r="G48" s="62"/>
      <c r="H48" s="62"/>
      <c r="I48" s="62"/>
      <c r="J48" s="62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57"/>
    </row>
    <row r="49" spans="1:42">
      <c r="A49" s="115"/>
      <c r="B49" s="57"/>
      <c r="C49" s="65"/>
      <c r="D49" s="65"/>
      <c r="E49" s="62"/>
      <c r="F49" s="61"/>
      <c r="G49" s="62"/>
      <c r="H49" s="62"/>
      <c r="I49" s="62"/>
      <c r="J49" s="62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57"/>
    </row>
    <row r="50" spans="1:42">
      <c r="A50" s="115"/>
      <c r="B50" s="57"/>
      <c r="C50" s="65"/>
      <c r="D50" s="65"/>
      <c r="E50" s="62"/>
      <c r="F50" s="61"/>
      <c r="G50" s="62"/>
      <c r="H50" s="62"/>
      <c r="I50" s="62"/>
      <c r="J50" s="62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57"/>
    </row>
    <row r="51" spans="1:42">
      <c r="A51" s="115"/>
      <c r="B51" s="57"/>
      <c r="C51" s="65"/>
      <c r="D51" s="65"/>
      <c r="E51" s="62"/>
      <c r="F51" s="61"/>
      <c r="G51" s="62"/>
      <c r="H51" s="62"/>
      <c r="I51" s="62"/>
      <c r="J51" s="62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57"/>
    </row>
    <row r="52" spans="1:42">
      <c r="A52" s="115"/>
      <c r="B52" s="57"/>
      <c r="C52" s="65"/>
      <c r="D52" s="65"/>
      <c r="E52" s="62"/>
      <c r="F52" s="61"/>
      <c r="G52" s="62"/>
      <c r="H52" s="62"/>
      <c r="I52" s="62"/>
      <c r="J52" s="62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57"/>
    </row>
    <row r="53" spans="1:42">
      <c r="A53" s="115"/>
      <c r="B53" s="57"/>
      <c r="C53" s="65"/>
      <c r="D53" s="65"/>
      <c r="E53" s="62"/>
      <c r="F53" s="61"/>
      <c r="G53" s="62"/>
      <c r="H53" s="62"/>
      <c r="I53" s="62"/>
      <c r="J53" s="62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57"/>
    </row>
    <row r="54" spans="1:42">
      <c r="A54" s="115"/>
      <c r="B54" s="57"/>
      <c r="C54" s="65"/>
      <c r="D54" s="65"/>
      <c r="E54" s="62"/>
      <c r="F54" s="61"/>
      <c r="G54" s="62"/>
      <c r="H54" s="62"/>
      <c r="I54" s="62"/>
      <c r="J54" s="62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57"/>
    </row>
    <row r="55" spans="1:42">
      <c r="A55" s="115"/>
      <c r="B55" s="57"/>
      <c r="C55" s="65"/>
      <c r="D55" s="65"/>
      <c r="E55" s="62"/>
      <c r="F55" s="61"/>
      <c r="G55" s="62"/>
      <c r="H55" s="62"/>
      <c r="I55" s="62"/>
      <c r="J55" s="62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57"/>
    </row>
    <row r="56" spans="1:42">
      <c r="A56" s="115"/>
      <c r="B56" s="57"/>
      <c r="C56" s="65"/>
      <c r="D56" s="65"/>
      <c r="E56" s="62"/>
      <c r="F56" s="61"/>
      <c r="G56" s="62"/>
      <c r="H56" s="62"/>
      <c r="I56" s="62"/>
      <c r="J56" s="62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57"/>
    </row>
    <row r="57" spans="1:42">
      <c r="A57" s="115"/>
      <c r="B57" s="57"/>
      <c r="C57" s="65"/>
      <c r="D57" s="65"/>
      <c r="E57" s="62"/>
      <c r="F57" s="61"/>
      <c r="G57" s="62"/>
      <c r="H57" s="62"/>
      <c r="I57" s="62"/>
      <c r="J57" s="62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57"/>
    </row>
    <row r="58" spans="1:42">
      <c r="A58" s="115"/>
      <c r="B58" s="57"/>
      <c r="C58" s="65"/>
      <c r="D58" s="65"/>
      <c r="E58" s="62"/>
      <c r="F58" s="61"/>
      <c r="G58" s="62"/>
      <c r="H58" s="62"/>
      <c r="I58" s="62"/>
      <c r="J58" s="62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57"/>
    </row>
    <row r="59" spans="1:42">
      <c r="A59" s="115"/>
      <c r="B59" s="57"/>
      <c r="C59" s="65"/>
      <c r="D59" s="65"/>
      <c r="E59" s="62"/>
      <c r="F59" s="61"/>
      <c r="G59" s="62"/>
      <c r="H59" s="62"/>
      <c r="I59" s="62"/>
      <c r="J59" s="62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57"/>
    </row>
    <row r="60" spans="1:42">
      <c r="A60" s="115"/>
      <c r="B60" s="57"/>
      <c r="C60" s="65"/>
      <c r="D60" s="65"/>
      <c r="E60" s="62"/>
      <c r="F60" s="61"/>
      <c r="G60" s="62"/>
      <c r="H60" s="62"/>
      <c r="I60" s="62"/>
      <c r="J60" s="62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57"/>
    </row>
    <row r="61" spans="1:42">
      <c r="A61" s="115"/>
      <c r="B61" s="57"/>
      <c r="C61" s="65"/>
      <c r="D61" s="65"/>
      <c r="E61" s="62"/>
      <c r="F61" s="61"/>
      <c r="G61" s="62"/>
      <c r="H61" s="62"/>
      <c r="I61" s="62"/>
      <c r="J61" s="62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57"/>
    </row>
    <row r="62" spans="1:42">
      <c r="A62" s="115"/>
      <c r="B62" s="57"/>
      <c r="C62" s="65"/>
      <c r="D62" s="65"/>
      <c r="E62" s="62"/>
      <c r="F62" s="61"/>
      <c r="G62" s="62"/>
      <c r="H62" s="62"/>
      <c r="I62" s="62"/>
      <c r="J62" s="62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57"/>
    </row>
    <row r="63" spans="1:42">
      <c r="A63" s="115"/>
      <c r="B63" s="57"/>
      <c r="C63" s="65"/>
      <c r="D63" s="65"/>
      <c r="E63" s="62"/>
      <c r="F63" s="61"/>
      <c r="G63" s="62"/>
      <c r="H63" s="62"/>
      <c r="I63" s="62"/>
      <c r="J63" s="62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57"/>
    </row>
    <row r="64" spans="1:42">
      <c r="A64" s="115"/>
      <c r="B64" s="57"/>
      <c r="C64" s="65"/>
      <c r="D64" s="65"/>
      <c r="E64" s="62"/>
      <c r="F64" s="61"/>
      <c r="G64" s="62"/>
      <c r="H64" s="62"/>
      <c r="I64" s="62"/>
      <c r="J64" s="62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57"/>
    </row>
    <row r="65" spans="1:42">
      <c r="A65" s="115"/>
      <c r="B65" s="57"/>
      <c r="C65" s="65"/>
      <c r="D65" s="65"/>
      <c r="E65" s="62"/>
      <c r="F65" s="61"/>
      <c r="G65" s="62"/>
      <c r="H65" s="62"/>
      <c r="I65" s="62"/>
      <c r="J65" s="62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57"/>
    </row>
    <row r="66" spans="1:42">
      <c r="A66" s="115"/>
      <c r="B66" s="57"/>
      <c r="C66" s="65"/>
      <c r="D66" s="65"/>
      <c r="E66" s="62"/>
      <c r="F66" s="61"/>
      <c r="G66" s="62"/>
      <c r="H66" s="62"/>
      <c r="I66" s="62"/>
      <c r="J66" s="62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57"/>
    </row>
    <row r="67" spans="1:42">
      <c r="A67" s="115"/>
      <c r="B67" s="57"/>
      <c r="C67" s="65"/>
      <c r="D67" s="65"/>
      <c r="E67" s="62"/>
      <c r="F67" s="61"/>
      <c r="G67" s="62"/>
      <c r="H67" s="62"/>
      <c r="I67" s="62"/>
      <c r="J67" s="62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57"/>
    </row>
    <row r="68" spans="1:42">
      <c r="A68" s="115"/>
      <c r="B68" s="57"/>
      <c r="C68" s="65"/>
      <c r="D68" s="65"/>
      <c r="E68" s="62"/>
      <c r="F68" s="61"/>
      <c r="G68" s="62"/>
      <c r="H68" s="62"/>
      <c r="I68" s="62"/>
      <c r="J68" s="62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57"/>
    </row>
    <row r="69" spans="1:42">
      <c r="A69" s="115"/>
      <c r="B69" s="57"/>
      <c r="C69" s="65"/>
      <c r="D69" s="65"/>
      <c r="E69" s="62"/>
      <c r="F69" s="61"/>
      <c r="G69" s="62"/>
      <c r="H69" s="62"/>
      <c r="I69" s="62"/>
      <c r="J69" s="62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57"/>
    </row>
    <row r="70" spans="1:42">
      <c r="A70" s="115"/>
      <c r="B70" s="57"/>
      <c r="C70" s="65"/>
      <c r="D70" s="65"/>
      <c r="E70" s="62"/>
      <c r="F70" s="61"/>
      <c r="G70" s="62"/>
      <c r="H70" s="62"/>
      <c r="I70" s="62"/>
      <c r="J70" s="62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57"/>
    </row>
    <row r="71" spans="1:42">
      <c r="A71" s="115"/>
      <c r="B71" s="57"/>
      <c r="C71" s="65"/>
      <c r="D71" s="65"/>
      <c r="E71" s="62"/>
      <c r="F71" s="61"/>
      <c r="G71" s="62"/>
      <c r="H71" s="62"/>
      <c r="I71" s="62"/>
      <c r="J71" s="62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57"/>
    </row>
    <row r="72" spans="1:42">
      <c r="A72" s="115"/>
      <c r="B72" s="57"/>
      <c r="C72" s="65"/>
      <c r="D72" s="65"/>
      <c r="E72" s="62"/>
      <c r="F72" s="61"/>
      <c r="G72" s="62"/>
      <c r="H72" s="62"/>
      <c r="I72" s="62"/>
      <c r="J72" s="62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57"/>
    </row>
    <row r="73" spans="1:42">
      <c r="A73" s="115"/>
      <c r="B73" s="57"/>
      <c r="C73" s="65"/>
      <c r="D73" s="65"/>
      <c r="E73" s="62"/>
      <c r="F73" s="61"/>
      <c r="G73" s="62"/>
      <c r="H73" s="62"/>
      <c r="I73" s="62"/>
      <c r="J73" s="62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57"/>
    </row>
    <row r="74" spans="1:42">
      <c r="A74" s="115"/>
      <c r="B74" s="57"/>
      <c r="C74" s="65"/>
      <c r="D74" s="65"/>
      <c r="E74" s="62"/>
      <c r="F74" s="61"/>
      <c r="G74" s="62"/>
      <c r="H74" s="62"/>
      <c r="I74" s="62"/>
      <c r="J74" s="62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57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6" priority="3"/>
  </conditionalFormatting>
  <conditionalFormatting sqref="K4:AO33">
    <cfRule type="expression" dxfId="5" priority="1">
      <formula>OR(WEEKDAY(K$4)=1,WEEKDAY(K$4)=7)</formula>
    </cfRule>
    <cfRule type="expression" dxfId="4" priority="2">
      <formula>IF(K$34="*",TRUE)</formula>
    </cfRule>
  </conditionalFormatting>
  <dataValidations count="1">
    <dataValidation type="list" allowBlank="1" showInputMessage="1" showErrorMessage="1" sqref="AS5:AS12 E30:E32 E17:E28" xr:uid="{178B2149-D38D-489B-9A2A-7646ACAD1D63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74B0-0D61-4960-80B5-D0B4FA792800}">
  <sheetPr codeName="Sheet6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sqref="A1:J1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6" customWidth="1"/>
    <col min="4" max="4" width="3" style="66" customWidth="1"/>
    <col min="5" max="5" width="4.140625" style="58" customWidth="1"/>
    <col min="6" max="6" width="8" style="59" customWidth="1"/>
    <col min="7" max="8" width="9.140625" style="58" customWidth="1"/>
    <col min="9" max="9" width="10.28515625" style="58" customWidth="1"/>
    <col min="10" max="10" width="14.28515625" style="58" customWidth="1"/>
    <col min="11" max="41" width="3" style="18" customWidth="1"/>
    <col min="42" max="42" width="11.28515625" style="19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28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มี.ค.62</v>
      </c>
      <c r="B1" s="229"/>
      <c r="C1" s="229"/>
      <c r="D1" s="229"/>
      <c r="E1" s="229"/>
      <c r="F1" s="229"/>
      <c r="G1" s="229"/>
      <c r="H1" s="229"/>
      <c r="I1" s="229"/>
      <c r="J1" s="230"/>
      <c r="K1" s="231" t="str">
        <f>SUMPRODUCT(K6:K32,$E$6:$E$32)&amp;" นาที"</f>
        <v>0 นาที</v>
      </c>
      <c r="L1" s="226" t="str">
        <f>SUMPRODUCT(L6:L32,$E$6:$E$32)&amp;" นาที"</f>
        <v>0 นาที</v>
      </c>
      <c r="M1" s="226" t="str">
        <f t="shared" ref="M1:AO1" si="0">SUMPRODUCT(M6:M32,$E$6:$E$32)&amp;" นาที"</f>
        <v>0 นาที</v>
      </c>
      <c r="N1" s="226" t="str">
        <f t="shared" si="0"/>
        <v>0 นาที</v>
      </c>
      <c r="O1" s="226" t="str">
        <f t="shared" si="0"/>
        <v>0 นาที</v>
      </c>
      <c r="P1" s="226" t="str">
        <f t="shared" si="0"/>
        <v>0 นาที</v>
      </c>
      <c r="Q1" s="226" t="str">
        <f t="shared" si="0"/>
        <v>0 นาที</v>
      </c>
      <c r="R1" s="226" t="str">
        <f t="shared" si="0"/>
        <v>0 นาที</v>
      </c>
      <c r="S1" s="226" t="str">
        <f t="shared" si="0"/>
        <v>0 นาที</v>
      </c>
      <c r="T1" s="226" t="str">
        <f t="shared" si="0"/>
        <v>0 นาที</v>
      </c>
      <c r="U1" s="226" t="str">
        <f t="shared" si="0"/>
        <v>0 นาที</v>
      </c>
      <c r="V1" s="226" t="str">
        <f t="shared" si="0"/>
        <v>0 นาที</v>
      </c>
      <c r="W1" s="226" t="str">
        <f t="shared" si="0"/>
        <v>0 นาที</v>
      </c>
      <c r="X1" s="226" t="str">
        <f t="shared" si="0"/>
        <v>0 นาที</v>
      </c>
      <c r="Y1" s="226" t="str">
        <f t="shared" si="0"/>
        <v>0 นาที</v>
      </c>
      <c r="Z1" s="226" t="str">
        <f t="shared" si="0"/>
        <v>0 นาที</v>
      </c>
      <c r="AA1" s="226" t="str">
        <f t="shared" si="0"/>
        <v>0 นาที</v>
      </c>
      <c r="AB1" s="226" t="str">
        <f t="shared" si="0"/>
        <v>0 นาที</v>
      </c>
      <c r="AC1" s="226" t="str">
        <f t="shared" si="0"/>
        <v>0 นาที</v>
      </c>
      <c r="AD1" s="226" t="str">
        <f t="shared" si="0"/>
        <v>0 นาที</v>
      </c>
      <c r="AE1" s="226" t="str">
        <f t="shared" si="0"/>
        <v>0 นาที</v>
      </c>
      <c r="AF1" s="226" t="str">
        <f t="shared" si="0"/>
        <v>0 นาที</v>
      </c>
      <c r="AG1" s="226" t="str">
        <f t="shared" si="0"/>
        <v>0 นาที</v>
      </c>
      <c r="AH1" s="226" t="str">
        <f t="shared" si="0"/>
        <v>0 นาที</v>
      </c>
      <c r="AI1" s="226" t="str">
        <f t="shared" si="0"/>
        <v>0 นาที</v>
      </c>
      <c r="AJ1" s="226" t="str">
        <f t="shared" si="0"/>
        <v>0 นาที</v>
      </c>
      <c r="AK1" s="226" t="str">
        <f t="shared" si="0"/>
        <v>0 นาที</v>
      </c>
      <c r="AL1" s="226" t="str">
        <f t="shared" si="0"/>
        <v>0 นาที</v>
      </c>
      <c r="AM1" s="226" t="str">
        <f t="shared" si="0"/>
        <v>0 นาที</v>
      </c>
      <c r="AN1" s="226" t="str">
        <f t="shared" si="0"/>
        <v>0 นาที</v>
      </c>
      <c r="AO1" s="226" t="str">
        <f t="shared" si="0"/>
        <v>0 นาที</v>
      </c>
      <c r="AP1" s="209">
        <f>J33</f>
        <v>0</v>
      </c>
    </row>
    <row r="2" spans="1:53" ht="28.5" customHeight="1">
      <c r="A2" s="233" t="str">
        <f ca="1">"ชื่อ "&amp;ข้อมูลเจ้าหน้าที่!$B$1&amp;" ตำแหน่ง "&amp;ข้อมูลเจ้าหน้าที่!$B$2&amp;" ปฏิบัติ "&amp;ข้อมูลเจ้าหน้าที่!$B$3&amp;" กลุ่มงานโครงสร้างพื้นฐานฯ ฝ่ายวิศวกรรมโยธา  (ใช้ตัวคูณ="&amp;ข้อมูลเจ้าหน้าที่!$B$5&amp;")"</f>
        <v>ชื่อ rename_test ตำแหน่ง  ปฏิบัติ  กลุ่มงานโครงสร้างพื้นฐานฯ ฝ่ายวิศวกรรมโยธา  (ใช้ตัวคูณ=0.07)</v>
      </c>
      <c r="B2" s="234"/>
      <c r="C2" s="234"/>
      <c r="D2" s="234"/>
      <c r="E2" s="234"/>
      <c r="F2" s="234"/>
      <c r="G2" s="234"/>
      <c r="H2" s="234"/>
      <c r="I2" s="234"/>
      <c r="J2" s="235"/>
      <c r="K2" s="232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10" t="str">
        <f>J34</f>
        <v>ไม่ผ่านเกณฑ์</v>
      </c>
    </row>
    <row r="3" spans="1:53" ht="22.5" customHeight="1">
      <c r="A3" s="236" t="s">
        <v>0</v>
      </c>
      <c r="B3" s="236" t="s">
        <v>1</v>
      </c>
      <c r="C3" s="236" t="s">
        <v>2</v>
      </c>
      <c r="D3" s="238" t="s">
        <v>3</v>
      </c>
      <c r="E3" s="239"/>
      <c r="F3" s="242" t="s">
        <v>11</v>
      </c>
      <c r="G3" s="242" t="s">
        <v>4</v>
      </c>
      <c r="H3" s="242" t="s">
        <v>5</v>
      </c>
      <c r="I3" s="242" t="s">
        <v>7</v>
      </c>
      <c r="J3" s="242" t="s">
        <v>6</v>
      </c>
      <c r="K3" s="248" t="s">
        <v>9</v>
      </c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20">
        <v>98989898</v>
      </c>
      <c r="AQ3" s="20"/>
      <c r="AR3" s="21"/>
      <c r="AS3" s="22"/>
    </row>
    <row r="4" spans="1:53" s="24" customFormat="1" ht="35.25" customHeight="1">
      <c r="A4" s="237"/>
      <c r="B4" s="237"/>
      <c r="C4" s="237"/>
      <c r="D4" s="240"/>
      <c r="E4" s="241"/>
      <c r="F4" s="243"/>
      <c r="G4" s="243"/>
      <c r="H4" s="243"/>
      <c r="I4" s="243"/>
      <c r="J4" s="243"/>
      <c r="K4" s="216">
        <v>43466</v>
      </c>
      <c r="L4" s="216">
        <v>43467</v>
      </c>
      <c r="M4" s="216">
        <v>43468</v>
      </c>
      <c r="N4" s="216">
        <v>43469</v>
      </c>
      <c r="O4" s="216">
        <v>43470</v>
      </c>
      <c r="P4" s="216">
        <v>43471</v>
      </c>
      <c r="Q4" s="216">
        <v>43472</v>
      </c>
      <c r="R4" s="216">
        <v>43473</v>
      </c>
      <c r="S4" s="216">
        <v>43474</v>
      </c>
      <c r="T4" s="216">
        <v>43475</v>
      </c>
      <c r="U4" s="216">
        <v>43476</v>
      </c>
      <c r="V4" s="216">
        <v>43477</v>
      </c>
      <c r="W4" s="216">
        <v>43478</v>
      </c>
      <c r="X4" s="216">
        <v>43479</v>
      </c>
      <c r="Y4" s="216">
        <v>43480</v>
      </c>
      <c r="Z4" s="216">
        <v>43481</v>
      </c>
      <c r="AA4" s="216">
        <v>43482</v>
      </c>
      <c r="AB4" s="216">
        <v>43483</v>
      </c>
      <c r="AC4" s="216">
        <v>43484</v>
      </c>
      <c r="AD4" s="216">
        <v>43485</v>
      </c>
      <c r="AE4" s="216">
        <v>43486</v>
      </c>
      <c r="AF4" s="216">
        <v>43487</v>
      </c>
      <c r="AG4" s="216">
        <v>43488</v>
      </c>
      <c r="AH4" s="216">
        <v>43489</v>
      </c>
      <c r="AI4" s="216">
        <v>43490</v>
      </c>
      <c r="AJ4" s="216">
        <v>43491</v>
      </c>
      <c r="AK4" s="216">
        <v>43492</v>
      </c>
      <c r="AL4" s="216">
        <v>43493</v>
      </c>
      <c r="AM4" s="216">
        <v>43494</v>
      </c>
      <c r="AN4" s="216">
        <v>43495</v>
      </c>
      <c r="AO4" s="216">
        <v>43496</v>
      </c>
      <c r="AP4" s="220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3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31"/>
      <c r="AS5" s="219"/>
    </row>
    <row r="6" spans="1:53" s="42" customFormat="1">
      <c r="A6" s="117">
        <v>1</v>
      </c>
      <c r="B6" s="118" t="s">
        <v>45</v>
      </c>
      <c r="C6" s="117" t="s">
        <v>46</v>
      </c>
      <c r="D6" s="119" t="s">
        <v>25</v>
      </c>
      <c r="E6" s="120">
        <v>60</v>
      </c>
      <c r="F6" s="39" t="str">
        <f>IF(E6=30,"A",IF(E6=60,"B",IF(E6=90,"C",IF(E6=120,"D",IF(E6=180,"E",IF(E6=240,"F",IF(E6=420,"G","-")))))))</f>
        <v>B</v>
      </c>
      <c r="G6" s="35">
        <f>E6*ข้อมูลเจ้าหน้าที่!$B$5</f>
        <v>4.2</v>
      </c>
      <c r="H6" s="40">
        <f t="shared" ref="H6:H16" si="1">AP6</f>
        <v>0</v>
      </c>
      <c r="I6" s="35">
        <f t="shared" ref="I6:I16" si="2">AP6*E6</f>
        <v>0</v>
      </c>
      <c r="J6" s="40">
        <f t="shared" ref="J6:J16" si="3">G6*H6</f>
        <v>0</v>
      </c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41">
        <f t="shared" ref="AP6:AP32" si="4">SUM(K6:AO6)</f>
        <v>0</v>
      </c>
      <c r="AQ6" s="18"/>
      <c r="AR6" s="18"/>
      <c r="AS6" s="32"/>
      <c r="AT6" s="18"/>
      <c r="AU6" s="18"/>
      <c r="AV6" s="18"/>
      <c r="AW6" s="18"/>
      <c r="AX6" s="18"/>
      <c r="AY6" s="18"/>
      <c r="AZ6" s="18"/>
      <c r="BA6" s="18"/>
    </row>
    <row r="7" spans="1:53" s="42" customFormat="1">
      <c r="A7" s="117">
        <v>2</v>
      </c>
      <c r="B7" s="118" t="s">
        <v>47</v>
      </c>
      <c r="C7" s="117" t="s">
        <v>46</v>
      </c>
      <c r="D7" s="119" t="s">
        <v>25</v>
      </c>
      <c r="E7" s="120">
        <v>60</v>
      </c>
      <c r="F7" s="39" t="str">
        <f t="shared" ref="F7:F32" si="5">IF(E7=30,"A",IF(E7=60,"B",IF(E7=90,"C",IF(E7=120,"D",IF(E7=180,"E",IF(E7=240,"F",IF(E7=420,"G","-")))))))</f>
        <v>B</v>
      </c>
      <c r="G7" s="35">
        <f>E7*ข้อมูลเจ้าหน้าที่!$B$5</f>
        <v>4.2</v>
      </c>
      <c r="H7" s="40">
        <f t="shared" si="1"/>
        <v>0</v>
      </c>
      <c r="I7" s="35">
        <f t="shared" si="2"/>
        <v>0</v>
      </c>
      <c r="J7" s="40">
        <f t="shared" si="3"/>
        <v>0</v>
      </c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41">
        <f t="shared" si="4"/>
        <v>0</v>
      </c>
      <c r="AQ7" s="18"/>
      <c r="AR7" s="18"/>
      <c r="AS7" s="32"/>
      <c r="AT7" s="18"/>
      <c r="AU7" s="18"/>
      <c r="AV7" s="18"/>
      <c r="AW7" s="18"/>
      <c r="AX7" s="18"/>
      <c r="AY7" s="18"/>
      <c r="AZ7" s="18"/>
      <c r="BA7" s="18"/>
    </row>
    <row r="8" spans="1:53" s="42" customFormat="1">
      <c r="A8" s="117">
        <v>3</v>
      </c>
      <c r="B8" s="118" t="s">
        <v>48</v>
      </c>
      <c r="C8" s="117" t="s">
        <v>46</v>
      </c>
      <c r="D8" s="119" t="s">
        <v>25</v>
      </c>
      <c r="E8" s="120">
        <v>60</v>
      </c>
      <c r="F8" s="39" t="str">
        <f t="shared" si="5"/>
        <v>B</v>
      </c>
      <c r="G8" s="35">
        <f>E8*ข้อมูลเจ้าหน้าที่!$B$5</f>
        <v>4.2</v>
      </c>
      <c r="H8" s="40">
        <f t="shared" si="1"/>
        <v>0</v>
      </c>
      <c r="I8" s="35">
        <f t="shared" si="2"/>
        <v>0</v>
      </c>
      <c r="J8" s="40">
        <f t="shared" si="3"/>
        <v>0</v>
      </c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41">
        <f t="shared" si="4"/>
        <v>0</v>
      </c>
      <c r="AQ8" s="18"/>
      <c r="AR8" s="18"/>
      <c r="AS8" s="32"/>
      <c r="AT8" s="18"/>
      <c r="AU8" s="18"/>
      <c r="AV8" s="18"/>
      <c r="AW8" s="18"/>
      <c r="AX8" s="18"/>
      <c r="AY8" s="18"/>
      <c r="AZ8" s="18"/>
      <c r="BA8" s="18"/>
    </row>
    <row r="9" spans="1:53" s="42" customFormat="1">
      <c r="A9" s="117">
        <v>4</v>
      </c>
      <c r="B9" s="118" t="s">
        <v>49</v>
      </c>
      <c r="C9" s="117" t="s">
        <v>46</v>
      </c>
      <c r="D9" s="119" t="s">
        <v>25</v>
      </c>
      <c r="E9" s="120">
        <v>60</v>
      </c>
      <c r="F9" s="39" t="str">
        <f t="shared" si="5"/>
        <v>B</v>
      </c>
      <c r="G9" s="35">
        <f>E9*ข้อมูลเจ้าหน้าที่!$B$5</f>
        <v>4.2</v>
      </c>
      <c r="H9" s="40">
        <f t="shared" si="1"/>
        <v>0</v>
      </c>
      <c r="I9" s="35">
        <f t="shared" si="2"/>
        <v>0</v>
      </c>
      <c r="J9" s="40">
        <f t="shared" si="3"/>
        <v>0</v>
      </c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41">
        <f t="shared" si="4"/>
        <v>0</v>
      </c>
      <c r="AQ9" s="18"/>
      <c r="AR9" s="18"/>
      <c r="AS9" s="32"/>
      <c r="AT9" s="18"/>
      <c r="AU9" s="18"/>
      <c r="AV9" s="18"/>
      <c r="AW9" s="18"/>
      <c r="AX9" s="18"/>
      <c r="AY9" s="18"/>
      <c r="AZ9" s="18"/>
      <c r="BA9" s="18"/>
    </row>
    <row r="10" spans="1:53" s="42" customFormat="1">
      <c r="A10" s="117">
        <v>5</v>
      </c>
      <c r="B10" s="118" t="s">
        <v>50</v>
      </c>
      <c r="C10" s="117" t="s">
        <v>46</v>
      </c>
      <c r="D10" s="119" t="s">
        <v>25</v>
      </c>
      <c r="E10" s="120">
        <v>120</v>
      </c>
      <c r="F10" s="39" t="str">
        <f t="shared" si="5"/>
        <v>D</v>
      </c>
      <c r="G10" s="35">
        <f>E10*ข้อมูลเจ้าหน้าที่!$B$5</f>
        <v>8.4</v>
      </c>
      <c r="H10" s="40">
        <f t="shared" si="1"/>
        <v>0</v>
      </c>
      <c r="I10" s="35">
        <f t="shared" si="2"/>
        <v>0</v>
      </c>
      <c r="J10" s="40">
        <f t="shared" si="3"/>
        <v>0</v>
      </c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/>
      <c r="AJ10" s="217"/>
      <c r="AK10" s="217"/>
      <c r="AL10" s="217"/>
      <c r="AM10" s="217"/>
      <c r="AN10" s="217"/>
      <c r="AO10" s="217"/>
      <c r="AP10" s="41">
        <f t="shared" si="4"/>
        <v>0</v>
      </c>
      <c r="AQ10" s="18"/>
      <c r="AR10" s="18"/>
      <c r="AS10" s="32"/>
      <c r="AT10" s="18"/>
      <c r="AU10" s="18"/>
      <c r="AV10" s="18"/>
      <c r="AW10" s="18"/>
      <c r="AX10" s="18"/>
      <c r="AY10" s="18"/>
      <c r="AZ10" s="18"/>
      <c r="BA10" s="18"/>
    </row>
    <row r="11" spans="1:53" s="42" customFormat="1">
      <c r="A11" s="117">
        <v>6</v>
      </c>
      <c r="B11" s="118" t="s">
        <v>51</v>
      </c>
      <c r="C11" s="117" t="s">
        <v>46</v>
      </c>
      <c r="D11" s="119" t="s">
        <v>25</v>
      </c>
      <c r="E11" s="120">
        <v>120</v>
      </c>
      <c r="F11" s="39" t="str">
        <f t="shared" si="5"/>
        <v>D</v>
      </c>
      <c r="G11" s="35">
        <f>E11*ข้อมูลเจ้าหน้าที่!$B$5</f>
        <v>8.4</v>
      </c>
      <c r="H11" s="40">
        <f t="shared" si="1"/>
        <v>0</v>
      </c>
      <c r="I11" s="35">
        <f t="shared" si="2"/>
        <v>0</v>
      </c>
      <c r="J11" s="40">
        <f t="shared" si="3"/>
        <v>0</v>
      </c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41">
        <f t="shared" si="4"/>
        <v>0</v>
      </c>
      <c r="AQ11" s="18"/>
      <c r="AR11" s="18"/>
      <c r="AS11" s="32"/>
      <c r="AT11" s="18"/>
      <c r="AU11" s="18"/>
      <c r="AV11" s="18"/>
      <c r="AW11" s="18"/>
      <c r="AX11" s="18"/>
      <c r="AY11" s="18"/>
      <c r="AZ11" s="18"/>
      <c r="BA11" s="18"/>
    </row>
    <row r="12" spans="1:53" s="42" customFormat="1">
      <c r="A12" s="117">
        <v>7</v>
      </c>
      <c r="B12" s="118" t="s">
        <v>52</v>
      </c>
      <c r="C12" s="117" t="s">
        <v>46</v>
      </c>
      <c r="D12" s="119" t="s">
        <v>25</v>
      </c>
      <c r="E12" s="120">
        <v>60</v>
      </c>
      <c r="F12" s="39" t="str">
        <f t="shared" si="5"/>
        <v>B</v>
      </c>
      <c r="G12" s="35">
        <f>E12*ข้อมูลเจ้าหน้าที่!$B$5</f>
        <v>4.2</v>
      </c>
      <c r="H12" s="40">
        <f t="shared" si="1"/>
        <v>0</v>
      </c>
      <c r="I12" s="35">
        <f t="shared" si="2"/>
        <v>0</v>
      </c>
      <c r="J12" s="40">
        <f t="shared" si="3"/>
        <v>0</v>
      </c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7"/>
      <c r="AO12" s="217"/>
      <c r="AP12" s="41">
        <f t="shared" si="4"/>
        <v>0</v>
      </c>
      <c r="AQ12" s="18"/>
      <c r="AR12" s="18"/>
      <c r="AS12" s="32"/>
      <c r="AT12" s="18"/>
      <c r="AU12" s="18"/>
      <c r="AV12" s="18"/>
      <c r="AW12" s="18"/>
      <c r="AX12" s="18"/>
      <c r="AY12" s="18"/>
      <c r="AZ12" s="18"/>
      <c r="BA12" s="18"/>
    </row>
    <row r="13" spans="1:53" s="42" customFormat="1">
      <c r="A13" s="117">
        <v>8</v>
      </c>
      <c r="B13" s="35" t="s">
        <v>53</v>
      </c>
      <c r="C13" s="117" t="s">
        <v>46</v>
      </c>
      <c r="D13" s="119" t="s">
        <v>25</v>
      </c>
      <c r="E13" s="120">
        <v>420</v>
      </c>
      <c r="F13" s="39" t="str">
        <f t="shared" si="5"/>
        <v>G</v>
      </c>
      <c r="G13" s="35">
        <f>E13*ข้อมูลเจ้าหน้าที่!$B$5</f>
        <v>29.400000000000002</v>
      </c>
      <c r="H13" s="40">
        <f t="shared" si="1"/>
        <v>0</v>
      </c>
      <c r="I13" s="35">
        <f t="shared" si="2"/>
        <v>0</v>
      </c>
      <c r="J13" s="40">
        <f t="shared" si="3"/>
        <v>0</v>
      </c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17"/>
      <c r="AM13" s="217"/>
      <c r="AN13" s="217"/>
      <c r="AO13" s="217"/>
      <c r="AP13" s="41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2" customFormat="1">
      <c r="A14" s="117">
        <v>9</v>
      </c>
      <c r="B14" s="35" t="s">
        <v>54</v>
      </c>
      <c r="C14" s="117" t="s">
        <v>46</v>
      </c>
      <c r="D14" s="119" t="s">
        <v>25</v>
      </c>
      <c r="E14" s="120">
        <v>90</v>
      </c>
      <c r="F14" s="39" t="str">
        <f t="shared" si="5"/>
        <v>C</v>
      </c>
      <c r="G14" s="35">
        <f>E14*ข้อมูลเจ้าหน้าที่!$B$5</f>
        <v>6.3000000000000007</v>
      </c>
      <c r="H14" s="40">
        <f t="shared" si="1"/>
        <v>0</v>
      </c>
      <c r="I14" s="35">
        <f t="shared" si="2"/>
        <v>0</v>
      </c>
      <c r="J14" s="40">
        <f t="shared" si="3"/>
        <v>0</v>
      </c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41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2" customFormat="1">
      <c r="A15" s="117">
        <v>10</v>
      </c>
      <c r="B15" s="35" t="s">
        <v>55</v>
      </c>
      <c r="C15" s="117" t="s">
        <v>46</v>
      </c>
      <c r="D15" s="119" t="s">
        <v>25</v>
      </c>
      <c r="E15" s="120">
        <v>60</v>
      </c>
      <c r="F15" s="39" t="str">
        <f t="shared" si="5"/>
        <v>B</v>
      </c>
      <c r="G15" s="35">
        <f>E15*ข้อมูลเจ้าหน้าที่!$B$5</f>
        <v>4.2</v>
      </c>
      <c r="H15" s="40">
        <f t="shared" si="1"/>
        <v>0</v>
      </c>
      <c r="I15" s="35">
        <f t="shared" si="2"/>
        <v>0</v>
      </c>
      <c r="J15" s="40">
        <f t="shared" si="3"/>
        <v>0</v>
      </c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41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2" customFormat="1">
      <c r="A16" s="117">
        <v>11</v>
      </c>
      <c r="B16" s="118" t="s">
        <v>56</v>
      </c>
      <c r="C16" s="117" t="s">
        <v>46</v>
      </c>
      <c r="D16" s="119" t="s">
        <v>25</v>
      </c>
      <c r="E16" s="120">
        <v>420</v>
      </c>
      <c r="F16" s="39" t="str">
        <f t="shared" si="5"/>
        <v>G</v>
      </c>
      <c r="G16" s="35">
        <f>E16*ข้อมูลเจ้าหน้าที่!$B$5</f>
        <v>29.400000000000002</v>
      </c>
      <c r="H16" s="40">
        <f t="shared" si="1"/>
        <v>0</v>
      </c>
      <c r="I16" s="35">
        <f t="shared" si="2"/>
        <v>0</v>
      </c>
      <c r="J16" s="40">
        <f t="shared" si="3"/>
        <v>0</v>
      </c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7"/>
      <c r="AK16" s="217"/>
      <c r="AL16" s="217"/>
      <c r="AM16" s="217"/>
      <c r="AN16" s="217"/>
      <c r="AO16" s="217"/>
      <c r="AP16" s="41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3" customFormat="1">
      <c r="A17" s="34"/>
      <c r="B17" s="43"/>
      <c r="C17" s="36"/>
      <c r="D17" s="37"/>
      <c r="E17" s="38"/>
      <c r="F17" s="39"/>
      <c r="G17" s="35"/>
      <c r="H17" s="40"/>
      <c r="I17" s="35"/>
      <c r="J17" s="40"/>
      <c r="K17" s="217"/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217"/>
      <c r="AK17" s="217"/>
      <c r="AL17" s="217"/>
      <c r="AM17" s="217"/>
      <c r="AN17" s="217"/>
      <c r="AO17" s="217"/>
      <c r="AP17" s="41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4"/>
      <c r="B18" s="44"/>
      <c r="C18" s="36"/>
      <c r="D18" s="37"/>
      <c r="E18" s="38"/>
      <c r="F18" s="39"/>
      <c r="G18" s="35"/>
      <c r="H18" s="40"/>
      <c r="I18" s="35"/>
      <c r="J18" s="40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  <c r="V18" s="217"/>
      <c r="W18" s="217"/>
      <c r="X18" s="217"/>
      <c r="Y18" s="217"/>
      <c r="Z18" s="217"/>
      <c r="AA18" s="217"/>
      <c r="AB18" s="217"/>
      <c r="AC18" s="217"/>
      <c r="AD18" s="217"/>
      <c r="AE18" s="217"/>
      <c r="AF18" s="217"/>
      <c r="AG18" s="217"/>
      <c r="AH18" s="217"/>
      <c r="AI18" s="217"/>
      <c r="AJ18" s="217"/>
      <c r="AK18" s="217"/>
      <c r="AL18" s="217"/>
      <c r="AM18" s="217"/>
      <c r="AN18" s="217"/>
      <c r="AO18" s="217"/>
      <c r="AP18" s="41">
        <f t="shared" si="4"/>
        <v>0</v>
      </c>
    </row>
    <row r="19" spans="1:53" s="18" customFormat="1">
      <c r="A19" s="45"/>
      <c r="B19" s="44"/>
      <c r="C19" s="36"/>
      <c r="D19" s="37"/>
      <c r="E19" s="38"/>
      <c r="F19" s="39"/>
      <c r="G19" s="35"/>
      <c r="H19" s="40"/>
      <c r="I19" s="35"/>
      <c r="J19" s="40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7"/>
      <c r="Z19" s="217"/>
      <c r="AA19" s="217"/>
      <c r="AB19" s="217"/>
      <c r="AC19" s="217"/>
      <c r="AD19" s="217"/>
      <c r="AE19" s="217"/>
      <c r="AF19" s="217"/>
      <c r="AG19" s="217"/>
      <c r="AH19" s="217"/>
      <c r="AI19" s="217"/>
      <c r="AJ19" s="217"/>
      <c r="AK19" s="217"/>
      <c r="AL19" s="217"/>
      <c r="AM19" s="217"/>
      <c r="AN19" s="217"/>
      <c r="AO19" s="217"/>
      <c r="AP19" s="41">
        <f t="shared" si="4"/>
        <v>0</v>
      </c>
    </row>
    <row r="20" spans="1:53" s="18" customFormat="1">
      <c r="A20" s="45"/>
      <c r="B20" s="44"/>
      <c r="C20" s="36"/>
      <c r="D20" s="37"/>
      <c r="E20" s="38"/>
      <c r="F20" s="39"/>
      <c r="G20" s="35"/>
      <c r="H20" s="40"/>
      <c r="I20" s="35"/>
      <c r="J20" s="40"/>
      <c r="K20" s="217"/>
      <c r="L20" s="217"/>
      <c r="M20" s="217"/>
      <c r="N20" s="217"/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17"/>
      <c r="Z20" s="217"/>
      <c r="AA20" s="217"/>
      <c r="AB20" s="217"/>
      <c r="AC20" s="217"/>
      <c r="AD20" s="217"/>
      <c r="AE20" s="217"/>
      <c r="AF20" s="217"/>
      <c r="AG20" s="217"/>
      <c r="AH20" s="217"/>
      <c r="AI20" s="217"/>
      <c r="AJ20" s="217"/>
      <c r="AK20" s="217"/>
      <c r="AL20" s="217"/>
      <c r="AM20" s="217"/>
      <c r="AN20" s="217"/>
      <c r="AO20" s="217"/>
      <c r="AP20" s="41">
        <f t="shared" si="4"/>
        <v>0</v>
      </c>
    </row>
    <row r="21" spans="1:53" s="18" customFormat="1">
      <c r="A21" s="45"/>
      <c r="B21" s="44"/>
      <c r="C21" s="36"/>
      <c r="D21" s="37"/>
      <c r="E21" s="38"/>
      <c r="F21" s="39"/>
      <c r="G21" s="35"/>
      <c r="H21" s="40"/>
      <c r="I21" s="35"/>
      <c r="J21" s="40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7"/>
      <c r="AL21" s="217"/>
      <c r="AM21" s="217"/>
      <c r="AN21" s="217"/>
      <c r="AO21" s="217"/>
      <c r="AP21" s="41">
        <f t="shared" si="4"/>
        <v>0</v>
      </c>
    </row>
    <row r="22" spans="1:53" s="18" customFormat="1">
      <c r="A22" s="45"/>
      <c r="B22" s="44"/>
      <c r="C22" s="36"/>
      <c r="D22" s="37"/>
      <c r="E22" s="38"/>
      <c r="F22" s="39"/>
      <c r="G22" s="35"/>
      <c r="H22" s="40"/>
      <c r="I22" s="35"/>
      <c r="J22" s="40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7"/>
      <c r="AK22" s="217"/>
      <c r="AL22" s="217"/>
      <c r="AM22" s="217"/>
      <c r="AN22" s="217"/>
      <c r="AO22" s="217"/>
      <c r="AP22" s="41">
        <f t="shared" si="4"/>
        <v>0</v>
      </c>
    </row>
    <row r="23" spans="1:53" s="18" customFormat="1">
      <c r="A23" s="45"/>
      <c r="B23" s="44"/>
      <c r="C23" s="36"/>
      <c r="D23" s="37"/>
      <c r="E23" s="38"/>
      <c r="F23" s="39"/>
      <c r="G23" s="35"/>
      <c r="H23" s="40"/>
      <c r="I23" s="35"/>
      <c r="J23" s="40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217"/>
      <c r="AP23" s="41">
        <f t="shared" si="4"/>
        <v>0</v>
      </c>
    </row>
    <row r="24" spans="1:53" s="18" customFormat="1">
      <c r="A24" s="45"/>
      <c r="B24" s="44"/>
      <c r="C24" s="36"/>
      <c r="D24" s="37"/>
      <c r="E24" s="38"/>
      <c r="F24" s="39"/>
      <c r="G24" s="35"/>
      <c r="H24" s="40"/>
      <c r="I24" s="35"/>
      <c r="J24" s="40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7"/>
      <c r="AF24" s="217"/>
      <c r="AG24" s="217"/>
      <c r="AH24" s="217"/>
      <c r="AI24" s="217"/>
      <c r="AJ24" s="217"/>
      <c r="AK24" s="217"/>
      <c r="AL24" s="217"/>
      <c r="AM24" s="217"/>
      <c r="AN24" s="217"/>
      <c r="AO24" s="217"/>
      <c r="AP24" s="41">
        <f t="shared" si="4"/>
        <v>0</v>
      </c>
    </row>
    <row r="25" spans="1:53" s="18" customFormat="1">
      <c r="A25" s="45"/>
      <c r="B25" s="44"/>
      <c r="C25" s="36"/>
      <c r="D25" s="37"/>
      <c r="E25" s="38"/>
      <c r="F25" s="39"/>
      <c r="G25" s="35"/>
      <c r="H25" s="40"/>
      <c r="I25" s="35"/>
      <c r="J25" s="40"/>
      <c r="K25" s="217"/>
      <c r="L25" s="217"/>
      <c r="M25" s="217"/>
      <c r="N25" s="217"/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217"/>
      <c r="AA25" s="217"/>
      <c r="AB25" s="217"/>
      <c r="AC25" s="217"/>
      <c r="AD25" s="217"/>
      <c r="AE25" s="217"/>
      <c r="AF25" s="217"/>
      <c r="AG25" s="217"/>
      <c r="AH25" s="217"/>
      <c r="AI25" s="217"/>
      <c r="AJ25" s="217"/>
      <c r="AK25" s="217"/>
      <c r="AL25" s="217"/>
      <c r="AM25" s="217"/>
      <c r="AN25" s="217"/>
      <c r="AO25" s="217"/>
      <c r="AP25" s="41">
        <f t="shared" si="4"/>
        <v>0</v>
      </c>
    </row>
    <row r="26" spans="1:53" s="18" customFormat="1">
      <c r="A26" s="45"/>
      <c r="B26" s="44"/>
      <c r="C26" s="36"/>
      <c r="D26" s="37"/>
      <c r="E26" s="38"/>
      <c r="F26" s="39"/>
      <c r="G26" s="35"/>
      <c r="H26" s="40"/>
      <c r="I26" s="35"/>
      <c r="J26" s="40"/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  <c r="AJ26" s="217"/>
      <c r="AK26" s="217"/>
      <c r="AL26" s="217"/>
      <c r="AM26" s="217"/>
      <c r="AN26" s="217"/>
      <c r="AO26" s="217"/>
      <c r="AP26" s="41">
        <f t="shared" si="4"/>
        <v>0</v>
      </c>
    </row>
    <row r="27" spans="1:53" s="18" customFormat="1">
      <c r="A27" s="45"/>
      <c r="B27" s="44"/>
      <c r="C27" s="36"/>
      <c r="D27" s="37"/>
      <c r="E27" s="38"/>
      <c r="F27" s="39"/>
      <c r="G27" s="35"/>
      <c r="H27" s="40"/>
      <c r="I27" s="35"/>
      <c r="J27" s="40"/>
      <c r="K27" s="217"/>
      <c r="L27" s="217"/>
      <c r="M27" s="217"/>
      <c r="N27" s="217"/>
      <c r="O27" s="217"/>
      <c r="P27" s="217"/>
      <c r="Q27" s="217"/>
      <c r="R27" s="217"/>
      <c r="S27" s="217"/>
      <c r="T27" s="217"/>
      <c r="U27" s="217"/>
      <c r="V27" s="217"/>
      <c r="W27" s="217"/>
      <c r="X27" s="217"/>
      <c r="Y27" s="217"/>
      <c r="Z27" s="217"/>
      <c r="AA27" s="217"/>
      <c r="AB27" s="217"/>
      <c r="AC27" s="217"/>
      <c r="AD27" s="217"/>
      <c r="AE27" s="217"/>
      <c r="AF27" s="217"/>
      <c r="AG27" s="217"/>
      <c r="AH27" s="217"/>
      <c r="AI27" s="217"/>
      <c r="AJ27" s="217"/>
      <c r="AK27" s="217"/>
      <c r="AL27" s="217"/>
      <c r="AM27" s="217"/>
      <c r="AN27" s="217"/>
      <c r="AO27" s="217"/>
      <c r="AP27" s="41">
        <f t="shared" si="4"/>
        <v>0</v>
      </c>
    </row>
    <row r="28" spans="1:53" s="18" customFormat="1">
      <c r="A28" s="45"/>
      <c r="B28" s="44"/>
      <c r="C28" s="36"/>
      <c r="D28" s="37"/>
      <c r="E28" s="38"/>
      <c r="F28" s="39"/>
      <c r="G28" s="35"/>
      <c r="H28" s="40"/>
      <c r="I28" s="35"/>
      <c r="J28" s="40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  <c r="AI28" s="217"/>
      <c r="AJ28" s="217"/>
      <c r="AK28" s="217"/>
      <c r="AL28" s="217"/>
      <c r="AM28" s="217"/>
      <c r="AN28" s="217"/>
      <c r="AO28" s="217"/>
      <c r="AP28" s="41">
        <f t="shared" si="4"/>
        <v>0</v>
      </c>
    </row>
    <row r="29" spans="1:53" s="33" customFormat="1">
      <c r="A29" s="25"/>
      <c r="B29" s="1" t="s">
        <v>13</v>
      </c>
      <c r="C29" s="26"/>
      <c r="D29" s="46"/>
      <c r="E29" s="47"/>
      <c r="F29" s="29"/>
      <c r="G29" s="30"/>
      <c r="H29" s="30"/>
      <c r="I29" s="30"/>
      <c r="J29" s="30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31">
        <f t="shared" si="4"/>
        <v>0</v>
      </c>
    </row>
    <row r="30" spans="1:53" s="42" customFormat="1">
      <c r="A30" s="45">
        <v>14</v>
      </c>
      <c r="B30" s="44" t="s">
        <v>23</v>
      </c>
      <c r="C30" s="36" t="s">
        <v>26</v>
      </c>
      <c r="D30" s="37" t="s">
        <v>25</v>
      </c>
      <c r="E30" s="38">
        <v>240</v>
      </c>
      <c r="F30" s="39" t="str">
        <f t="shared" si="5"/>
        <v>F</v>
      </c>
      <c r="G30" s="35">
        <f>E25*ข้อมูลเจ้าหน้าที่!$B$5*0.2</f>
        <v>0</v>
      </c>
      <c r="H30" s="40">
        <f t="shared" ref="H30:H32" si="6">AP30</f>
        <v>0</v>
      </c>
      <c r="I30" s="35">
        <f t="shared" ref="I30:I32" si="7">AP30*E30</f>
        <v>0</v>
      </c>
      <c r="J30" s="40">
        <f t="shared" ref="J30:J32" si="8">G30*H30</f>
        <v>0</v>
      </c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7"/>
      <c r="AE30" s="217"/>
      <c r="AF30" s="217"/>
      <c r="AG30" s="217"/>
      <c r="AH30" s="217"/>
      <c r="AI30" s="217"/>
      <c r="AJ30" s="217"/>
      <c r="AK30" s="217"/>
      <c r="AL30" s="217"/>
      <c r="AM30" s="217"/>
      <c r="AN30" s="217"/>
      <c r="AO30" s="217"/>
      <c r="AP30" s="41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2" customFormat="1">
      <c r="A31" s="45">
        <v>15</v>
      </c>
      <c r="B31" s="44" t="s">
        <v>24</v>
      </c>
      <c r="C31" s="36" t="s">
        <v>26</v>
      </c>
      <c r="D31" s="37" t="s">
        <v>25</v>
      </c>
      <c r="E31" s="38">
        <v>240</v>
      </c>
      <c r="F31" s="39" t="str">
        <f t="shared" si="5"/>
        <v>F</v>
      </c>
      <c r="G31" s="35">
        <f>E26*ข้อมูลเจ้าหน้าที่!$B$5*0.2</f>
        <v>0</v>
      </c>
      <c r="H31" s="40">
        <f t="shared" si="6"/>
        <v>0</v>
      </c>
      <c r="I31" s="35">
        <f t="shared" si="7"/>
        <v>0</v>
      </c>
      <c r="J31" s="40">
        <f t="shared" si="8"/>
        <v>0</v>
      </c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41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2" customFormat="1">
      <c r="A32" s="45">
        <v>16</v>
      </c>
      <c r="B32" s="44" t="s">
        <v>22</v>
      </c>
      <c r="C32" s="36" t="s">
        <v>26</v>
      </c>
      <c r="D32" s="37" t="s">
        <v>25</v>
      </c>
      <c r="E32" s="38">
        <v>420</v>
      </c>
      <c r="F32" s="39" t="str">
        <f t="shared" si="5"/>
        <v>G</v>
      </c>
      <c r="G32" s="35">
        <f>E27*ข้อมูลเจ้าหน้าที่!$B$5*0.2</f>
        <v>0</v>
      </c>
      <c r="H32" s="40">
        <f t="shared" si="6"/>
        <v>0</v>
      </c>
      <c r="I32" s="35">
        <f t="shared" si="7"/>
        <v>0</v>
      </c>
      <c r="J32" s="40">
        <f t="shared" si="8"/>
        <v>0</v>
      </c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41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6" customFormat="1">
      <c r="A33" s="222"/>
      <c r="B33" s="48" t="s">
        <v>10</v>
      </c>
      <c r="C33" s="49"/>
      <c r="D33" s="50"/>
      <c r="E33" s="51"/>
      <c r="F33" s="52"/>
      <c r="G33" s="35">
        <f>E28*ข้อมูลเจ้าหน้าที่!$B$5*0.2</f>
        <v>0</v>
      </c>
      <c r="H33" s="53">
        <f>SUM(H5:H32)</f>
        <v>0</v>
      </c>
      <c r="I33" s="53">
        <f>SUM(I5:I32)</f>
        <v>0</v>
      </c>
      <c r="J33" s="53">
        <f>SUM(J5:J32)</f>
        <v>0</v>
      </c>
      <c r="K33" s="204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54">
        <f>SUM(AP5:AP31)</f>
        <v>0</v>
      </c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1:53" s="56" customFormat="1">
      <c r="A34" s="122"/>
      <c r="B34" s="123"/>
      <c r="C34" s="124"/>
      <c r="D34" s="123"/>
      <c r="E34" s="125"/>
      <c r="F34" s="126"/>
      <c r="G34" s="208"/>
      <c r="H34" s="127"/>
      <c r="I34" s="127"/>
      <c r="J34" s="52" t="str">
        <f>IF(J33&gt;901,"ผิดปกติ",IF(J33&gt;=601,"ผ่านเกณฑ์","ไม่ผ่านเกณฑ์"))</f>
        <v>ไม่ผ่านเกณฑ์</v>
      </c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128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</row>
    <row r="35" spans="1:53">
      <c r="A35" s="194" t="s">
        <v>65</v>
      </c>
      <c r="B35" s="205"/>
      <c r="C35" s="57"/>
      <c r="D35" s="57"/>
      <c r="E35" s="121" t="s">
        <v>21</v>
      </c>
      <c r="F35" s="62"/>
      <c r="G35" s="61"/>
      <c r="H35" s="62"/>
      <c r="I35" s="62"/>
      <c r="J35" s="63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1"/>
      <c r="AN35" s="60"/>
      <c r="AO35" s="60"/>
      <c r="AP35" s="57"/>
    </row>
    <row r="36" spans="1:53">
      <c r="A36" s="244" t="str">
        <f ca="1">"( "&amp;ข้อมูลเจ้าหน้าที่!$B$1&amp;" )"</f>
        <v>( rename_test )</v>
      </c>
      <c r="B36" s="245"/>
      <c r="C36" s="57"/>
      <c r="D36" s="57"/>
      <c r="E36" s="57" t="s">
        <v>14</v>
      </c>
      <c r="F36" s="62"/>
      <c r="G36" s="57" t="s">
        <v>20</v>
      </c>
      <c r="H36" s="62"/>
      <c r="I36" s="57" t="s">
        <v>19</v>
      </c>
      <c r="J36" s="63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1"/>
      <c r="AN36" s="60"/>
      <c r="AO36" s="60"/>
      <c r="AP36" s="57"/>
    </row>
    <row r="37" spans="1:53">
      <c r="A37" s="244">
        <f>ข้อมูลเจ้าหน้าที่!$B$2</f>
        <v>0</v>
      </c>
      <c r="B37" s="245"/>
      <c r="C37" s="57"/>
      <c r="D37" s="57"/>
      <c r="E37" s="57" t="s">
        <v>15</v>
      </c>
      <c r="F37" s="62"/>
      <c r="G37" s="62" t="s">
        <v>17</v>
      </c>
      <c r="H37" s="62"/>
      <c r="I37" s="57"/>
      <c r="J37" s="63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57"/>
    </row>
    <row r="38" spans="1:53">
      <c r="A38" s="194" t="s">
        <v>64</v>
      </c>
      <c r="B38" s="205"/>
      <c r="C38" s="57"/>
      <c r="D38" s="57"/>
      <c r="E38" s="57" t="s">
        <v>16</v>
      </c>
      <c r="F38" s="62"/>
      <c r="G38" s="62" t="s">
        <v>18</v>
      </c>
      <c r="H38" s="62"/>
      <c r="I38" s="62"/>
      <c r="J38" s="63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57"/>
    </row>
    <row r="39" spans="1:53">
      <c r="A39" s="244" t="str">
        <f>"( "&amp;ข้อมูลเจ้าหน้าที่!$B$8&amp;" )"</f>
        <v>(  )</v>
      </c>
      <c r="B39" s="245"/>
      <c r="C39" s="57"/>
      <c r="D39" s="57"/>
      <c r="E39" s="206"/>
      <c r="F39" s="61"/>
      <c r="G39" s="62"/>
      <c r="H39" s="62"/>
      <c r="I39" s="62"/>
      <c r="J39" s="135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57"/>
    </row>
    <row r="40" spans="1:53">
      <c r="A40" s="246">
        <f>ข้อมูลเจ้าหน้าที่!$B$9</f>
        <v>0</v>
      </c>
      <c r="B40" s="247"/>
      <c r="C40" s="136"/>
      <c r="D40" s="136"/>
      <c r="E40" s="64" t="str">
        <f>"*เกณฑ์ปกติต้องมากกว่า "&amp;ข้อมูลเจ้าหน้าที่!$B$6&amp;" แต้ม"&amp;" แต่ไม่เกิน "&amp;ข้อมูลเจ้าหน้าที่!$B$7&amp;" แต้ม"</f>
        <v>*เกณฑ์ปกติต้องมากกว่า 600 แต้ม แต่ไม่เกิน 900 แต้ม</v>
      </c>
      <c r="F40" s="137"/>
      <c r="G40" s="64"/>
      <c r="H40" s="64"/>
      <c r="I40" s="64"/>
      <c r="J40" s="138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57"/>
    </row>
    <row r="41" spans="1:53">
      <c r="A41" s="115"/>
      <c r="B41" s="57"/>
      <c r="C41" s="65"/>
      <c r="D41" s="65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57"/>
    </row>
    <row r="42" spans="1:53">
      <c r="A42" s="115"/>
      <c r="B42" s="57"/>
      <c r="C42" s="65"/>
      <c r="D42" s="65"/>
      <c r="E42" s="19"/>
      <c r="F42" s="19"/>
      <c r="G42" s="19"/>
      <c r="H42" s="19"/>
      <c r="I42" s="19"/>
      <c r="J42" s="19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57"/>
    </row>
    <row r="43" spans="1:53">
      <c r="A43" s="115"/>
      <c r="B43" s="57"/>
      <c r="C43" s="65"/>
      <c r="D43" s="65"/>
      <c r="E43" s="19"/>
      <c r="F43" s="19"/>
      <c r="G43" s="19"/>
      <c r="H43" s="19"/>
      <c r="I43" s="19"/>
      <c r="J43" s="19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57"/>
    </row>
    <row r="44" spans="1:53">
      <c r="A44" s="115"/>
      <c r="B44" s="57"/>
      <c r="C44" s="65"/>
      <c r="D44" s="65"/>
      <c r="E44" s="19"/>
      <c r="F44" s="19"/>
      <c r="G44" s="19"/>
      <c r="H44" s="19"/>
      <c r="I44" s="19"/>
      <c r="J44" s="19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57"/>
    </row>
    <row r="45" spans="1:53">
      <c r="A45" s="115"/>
      <c r="B45" s="57"/>
      <c r="C45" s="65"/>
      <c r="D45" s="65"/>
      <c r="E45" s="19"/>
      <c r="F45" s="19"/>
      <c r="G45" s="19"/>
      <c r="H45" s="19"/>
      <c r="I45" s="19"/>
      <c r="J45" s="19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57"/>
    </row>
    <row r="46" spans="1:53">
      <c r="A46" s="115"/>
      <c r="B46" s="57"/>
      <c r="C46" s="65"/>
      <c r="D46" s="65"/>
      <c r="E46" s="62"/>
      <c r="F46" s="61"/>
      <c r="G46" s="62"/>
      <c r="H46" s="62"/>
      <c r="I46" s="62"/>
      <c r="J46" s="62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57"/>
    </row>
    <row r="47" spans="1:53">
      <c r="A47" s="115"/>
      <c r="B47" s="57"/>
      <c r="C47" s="65"/>
      <c r="D47" s="65"/>
      <c r="E47" s="62"/>
      <c r="F47" s="61"/>
      <c r="G47" s="62"/>
      <c r="H47" s="62"/>
      <c r="I47" s="62"/>
      <c r="J47" s="62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57"/>
    </row>
    <row r="48" spans="1:53">
      <c r="A48" s="115"/>
      <c r="B48" s="57"/>
      <c r="C48" s="65"/>
      <c r="D48" s="65"/>
      <c r="E48" s="62"/>
      <c r="F48" s="61"/>
      <c r="G48" s="62"/>
      <c r="H48" s="62"/>
      <c r="I48" s="62"/>
      <c r="J48" s="62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57"/>
    </row>
    <row r="49" spans="1:42">
      <c r="A49" s="115"/>
      <c r="B49" s="57"/>
      <c r="C49" s="65"/>
      <c r="D49" s="65"/>
      <c r="E49" s="62"/>
      <c r="F49" s="61"/>
      <c r="G49" s="62"/>
      <c r="H49" s="62"/>
      <c r="I49" s="62"/>
      <c r="J49" s="62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57"/>
    </row>
    <row r="50" spans="1:42">
      <c r="A50" s="115"/>
      <c r="B50" s="57"/>
      <c r="C50" s="65"/>
      <c r="D50" s="65"/>
      <c r="E50" s="62"/>
      <c r="F50" s="61"/>
      <c r="G50" s="62"/>
      <c r="H50" s="62"/>
      <c r="I50" s="62"/>
      <c r="J50" s="62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57"/>
    </row>
    <row r="51" spans="1:42">
      <c r="A51" s="115"/>
      <c r="B51" s="57"/>
      <c r="C51" s="65"/>
      <c r="D51" s="65"/>
      <c r="E51" s="62"/>
      <c r="F51" s="61"/>
      <c r="G51" s="62"/>
      <c r="H51" s="62"/>
      <c r="I51" s="62"/>
      <c r="J51" s="62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57"/>
    </row>
    <row r="52" spans="1:42">
      <c r="A52" s="115"/>
      <c r="B52" s="57"/>
      <c r="C52" s="65"/>
      <c r="D52" s="65"/>
      <c r="E52" s="62"/>
      <c r="F52" s="61"/>
      <c r="G52" s="62"/>
      <c r="H52" s="62"/>
      <c r="I52" s="62"/>
      <c r="J52" s="62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57"/>
    </row>
    <row r="53" spans="1:42">
      <c r="A53" s="115"/>
      <c r="B53" s="57"/>
      <c r="C53" s="65"/>
      <c r="D53" s="65"/>
      <c r="E53" s="62"/>
      <c r="F53" s="61"/>
      <c r="G53" s="62"/>
      <c r="H53" s="62"/>
      <c r="I53" s="62"/>
      <c r="J53" s="62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57"/>
    </row>
    <row r="54" spans="1:42">
      <c r="A54" s="115"/>
      <c r="B54" s="57"/>
      <c r="C54" s="65"/>
      <c r="D54" s="65"/>
      <c r="E54" s="62"/>
      <c r="F54" s="61"/>
      <c r="G54" s="62"/>
      <c r="H54" s="62"/>
      <c r="I54" s="62"/>
      <c r="J54" s="62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57"/>
    </row>
    <row r="55" spans="1:42">
      <c r="A55" s="115"/>
      <c r="B55" s="57"/>
      <c r="C55" s="65"/>
      <c r="D55" s="65"/>
      <c r="E55" s="62"/>
      <c r="F55" s="61"/>
      <c r="G55" s="62"/>
      <c r="H55" s="62"/>
      <c r="I55" s="62"/>
      <c r="J55" s="62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57"/>
    </row>
    <row r="56" spans="1:42">
      <c r="A56" s="115"/>
      <c r="B56" s="57"/>
      <c r="C56" s="65"/>
      <c r="D56" s="65"/>
      <c r="E56" s="62"/>
      <c r="F56" s="61"/>
      <c r="G56" s="62"/>
      <c r="H56" s="62"/>
      <c r="I56" s="62"/>
      <c r="J56" s="62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57"/>
    </row>
    <row r="57" spans="1:42">
      <c r="A57" s="115"/>
      <c r="B57" s="57"/>
      <c r="C57" s="65"/>
      <c r="D57" s="65"/>
      <c r="E57" s="62"/>
      <c r="F57" s="61"/>
      <c r="G57" s="62"/>
      <c r="H57" s="62"/>
      <c r="I57" s="62"/>
      <c r="J57" s="62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57"/>
    </row>
    <row r="58" spans="1:42">
      <c r="A58" s="115"/>
      <c r="B58" s="57"/>
      <c r="C58" s="65"/>
      <c r="D58" s="65"/>
      <c r="E58" s="62"/>
      <c r="F58" s="61"/>
      <c r="G58" s="62"/>
      <c r="H58" s="62"/>
      <c r="I58" s="62"/>
      <c r="J58" s="62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57"/>
    </row>
    <row r="59" spans="1:42">
      <c r="A59" s="115"/>
      <c r="B59" s="57"/>
      <c r="C59" s="65"/>
      <c r="D59" s="65"/>
      <c r="E59" s="62"/>
      <c r="F59" s="61"/>
      <c r="G59" s="62"/>
      <c r="H59" s="62"/>
      <c r="I59" s="62"/>
      <c r="J59" s="62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57"/>
    </row>
    <row r="60" spans="1:42">
      <c r="A60" s="115"/>
      <c r="B60" s="57"/>
      <c r="C60" s="65"/>
      <c r="D60" s="65"/>
      <c r="E60" s="62"/>
      <c r="F60" s="61"/>
      <c r="G60" s="62"/>
      <c r="H60" s="62"/>
      <c r="I60" s="62"/>
      <c r="J60" s="62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57"/>
    </row>
    <row r="61" spans="1:42">
      <c r="A61" s="115"/>
      <c r="B61" s="57"/>
      <c r="C61" s="65"/>
      <c r="D61" s="65"/>
      <c r="E61" s="62"/>
      <c r="F61" s="61"/>
      <c r="G61" s="62"/>
      <c r="H61" s="62"/>
      <c r="I61" s="62"/>
      <c r="J61" s="62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57"/>
    </row>
    <row r="62" spans="1:42">
      <c r="A62" s="115"/>
      <c r="B62" s="57"/>
      <c r="C62" s="65"/>
      <c r="D62" s="65"/>
      <c r="E62" s="62"/>
      <c r="F62" s="61"/>
      <c r="G62" s="62"/>
      <c r="H62" s="62"/>
      <c r="I62" s="62"/>
      <c r="J62" s="62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57"/>
    </row>
    <row r="63" spans="1:42">
      <c r="A63" s="115"/>
      <c r="B63" s="57"/>
      <c r="C63" s="65"/>
      <c r="D63" s="65"/>
      <c r="E63" s="62"/>
      <c r="F63" s="61"/>
      <c r="G63" s="62"/>
      <c r="H63" s="62"/>
      <c r="I63" s="62"/>
      <c r="J63" s="62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57"/>
    </row>
    <row r="64" spans="1:42">
      <c r="A64" s="115"/>
      <c r="B64" s="57"/>
      <c r="C64" s="65"/>
      <c r="D64" s="65"/>
      <c r="E64" s="62"/>
      <c r="F64" s="61"/>
      <c r="G64" s="62"/>
      <c r="H64" s="62"/>
      <c r="I64" s="62"/>
      <c r="J64" s="62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57"/>
    </row>
    <row r="65" spans="1:42">
      <c r="A65" s="115"/>
      <c r="B65" s="57"/>
      <c r="C65" s="65"/>
      <c r="D65" s="65"/>
      <c r="E65" s="62"/>
      <c r="F65" s="61"/>
      <c r="G65" s="62"/>
      <c r="H65" s="62"/>
      <c r="I65" s="62"/>
      <c r="J65" s="62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57"/>
    </row>
    <row r="66" spans="1:42">
      <c r="A66" s="115"/>
      <c r="B66" s="57"/>
      <c r="C66" s="65"/>
      <c r="D66" s="65"/>
      <c r="E66" s="62"/>
      <c r="F66" s="61"/>
      <c r="G66" s="62"/>
      <c r="H66" s="62"/>
      <c r="I66" s="62"/>
      <c r="J66" s="62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57"/>
    </row>
    <row r="67" spans="1:42">
      <c r="A67" s="115"/>
      <c r="B67" s="57"/>
      <c r="C67" s="65"/>
      <c r="D67" s="65"/>
      <c r="E67" s="62"/>
      <c r="F67" s="61"/>
      <c r="G67" s="62"/>
      <c r="H67" s="62"/>
      <c r="I67" s="62"/>
      <c r="J67" s="62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57"/>
    </row>
    <row r="68" spans="1:42">
      <c r="A68" s="115"/>
      <c r="B68" s="57"/>
      <c r="C68" s="65"/>
      <c r="D68" s="65"/>
      <c r="E68" s="62"/>
      <c r="F68" s="61"/>
      <c r="G68" s="62"/>
      <c r="H68" s="62"/>
      <c r="I68" s="62"/>
      <c r="J68" s="62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57"/>
    </row>
    <row r="69" spans="1:42">
      <c r="A69" s="115"/>
      <c r="B69" s="57"/>
      <c r="C69" s="65"/>
      <c r="D69" s="65"/>
      <c r="E69" s="62"/>
      <c r="F69" s="61"/>
      <c r="G69" s="62"/>
      <c r="H69" s="62"/>
      <c r="I69" s="62"/>
      <c r="J69" s="62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57"/>
    </row>
    <row r="70" spans="1:42">
      <c r="A70" s="115"/>
      <c r="B70" s="57"/>
      <c r="C70" s="65"/>
      <c r="D70" s="65"/>
      <c r="E70" s="62"/>
      <c r="F70" s="61"/>
      <c r="G70" s="62"/>
      <c r="H70" s="62"/>
      <c r="I70" s="62"/>
      <c r="J70" s="62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57"/>
    </row>
    <row r="71" spans="1:42">
      <c r="A71" s="115"/>
      <c r="B71" s="57"/>
      <c r="C71" s="65"/>
      <c r="D71" s="65"/>
      <c r="E71" s="62"/>
      <c r="F71" s="61"/>
      <c r="G71" s="62"/>
      <c r="H71" s="62"/>
      <c r="I71" s="62"/>
      <c r="J71" s="62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57"/>
    </row>
    <row r="72" spans="1:42">
      <c r="A72" s="115"/>
      <c r="B72" s="57"/>
      <c r="C72" s="65"/>
      <c r="D72" s="65"/>
      <c r="E72" s="62"/>
      <c r="F72" s="61"/>
      <c r="G72" s="62"/>
      <c r="H72" s="62"/>
      <c r="I72" s="62"/>
      <c r="J72" s="62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57"/>
    </row>
    <row r="73" spans="1:42">
      <c r="A73" s="115"/>
      <c r="B73" s="57"/>
      <c r="C73" s="65"/>
      <c r="D73" s="65"/>
      <c r="E73" s="62"/>
      <c r="F73" s="61"/>
      <c r="G73" s="62"/>
      <c r="H73" s="62"/>
      <c r="I73" s="62"/>
      <c r="J73" s="62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57"/>
    </row>
    <row r="74" spans="1:42">
      <c r="A74" s="115"/>
      <c r="B74" s="57"/>
      <c r="C74" s="65"/>
      <c r="D74" s="65"/>
      <c r="E74" s="62"/>
      <c r="F74" s="61"/>
      <c r="G74" s="62"/>
      <c r="H74" s="62"/>
      <c r="I74" s="62"/>
      <c r="J74" s="62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57"/>
    </row>
  </sheetData>
  <mergeCells count="47"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40:B40"/>
    <mergeCell ref="I3:I4"/>
    <mergeCell ref="J3:J4"/>
    <mergeCell ref="K3:AO3"/>
    <mergeCell ref="A36:B36"/>
    <mergeCell ref="A37:B37"/>
    <mergeCell ref="A39:B39"/>
  </mergeCells>
  <conditionalFormatting sqref="E35:J38">
    <cfRule type="duplicateValues" dxfId="3" priority="3"/>
  </conditionalFormatting>
  <conditionalFormatting sqref="K4:AO33">
    <cfRule type="expression" dxfId="2" priority="1">
      <formula>OR(WEEKDAY(K$4)=1,WEEKDAY(K$4)=7)</formula>
    </cfRule>
    <cfRule type="expression" dxfId="1" priority="2">
      <formula>IF(K$34="*",TRUE)</formula>
    </cfRule>
  </conditionalFormatting>
  <dataValidations count="1">
    <dataValidation type="list" allowBlank="1" showInputMessage="1" showErrorMessage="1" sqref="AS5:AS12 E30:E32 E17:E28" xr:uid="{D578DBC4-F2FF-4470-8E43-EDF8BB280B2E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766F-253D-45D4-8EEE-AB22B286FA58}">
  <sheetPr codeName="Sheet16"/>
  <dimension ref="A1:J107"/>
  <sheetViews>
    <sheetView view="pageBreakPreview" zoomScaleNormal="100" zoomScaleSheetLayoutView="100" workbookViewId="0"/>
  </sheetViews>
  <sheetFormatPr defaultColWidth="9" defaultRowHeight="21.75"/>
  <cols>
    <col min="1" max="1" width="4.85546875" style="72" customWidth="1"/>
    <col min="2" max="2" width="2" style="70" customWidth="1"/>
    <col min="3" max="3" width="46.42578125" style="70" customWidth="1"/>
    <col min="4" max="4" width="7.85546875" style="71" customWidth="1"/>
    <col min="5" max="5" width="7.85546875" style="72" customWidth="1"/>
    <col min="6" max="7" width="7.85546875" style="73" customWidth="1"/>
    <col min="8" max="8" width="9" style="74"/>
    <col min="9" max="16384" width="9" style="70"/>
  </cols>
  <sheetData>
    <row r="1" spans="1:9">
      <c r="A1" s="69" t="s">
        <v>38</v>
      </c>
    </row>
    <row r="2" spans="1:9">
      <c r="A2" s="69" t="s">
        <v>35</v>
      </c>
    </row>
    <row r="3" spans="1:9">
      <c r="A3" s="69" t="s">
        <v>36</v>
      </c>
    </row>
    <row r="4" spans="1:9">
      <c r="A4" s="250" t="str">
        <f>"WORK POINT "&amp;ข้อมูลเจ้าหน้าที่!B3</f>
        <v xml:space="preserve">WORK POINT </v>
      </c>
      <c r="B4" s="250"/>
      <c r="C4" s="250"/>
      <c r="D4" s="250"/>
      <c r="E4" s="250"/>
      <c r="F4" s="250"/>
      <c r="G4" s="250"/>
    </row>
    <row r="5" spans="1:9" s="77" customFormat="1">
      <c r="A5" s="75"/>
      <c r="B5" s="252" t="s">
        <v>34</v>
      </c>
      <c r="C5" s="253"/>
      <c r="D5" s="258" t="s">
        <v>27</v>
      </c>
      <c r="E5" s="261" t="s">
        <v>32</v>
      </c>
      <c r="F5" s="251" t="s">
        <v>42</v>
      </c>
      <c r="G5" s="251"/>
      <c r="H5" s="76"/>
    </row>
    <row r="6" spans="1:9" s="77" customFormat="1">
      <c r="A6" s="78" t="s">
        <v>37</v>
      </c>
      <c r="B6" s="254"/>
      <c r="C6" s="255"/>
      <c r="D6" s="259"/>
      <c r="E6" s="262"/>
      <c r="F6" s="79" t="s">
        <v>43</v>
      </c>
      <c r="G6" s="79" t="s">
        <v>44</v>
      </c>
      <c r="H6" s="76"/>
    </row>
    <row r="7" spans="1:9" s="77" customFormat="1">
      <c r="A7" s="80"/>
      <c r="B7" s="256"/>
      <c r="C7" s="257"/>
      <c r="D7" s="260"/>
      <c r="E7" s="263"/>
      <c r="F7" s="79">
        <v>7.0000000000000007E-2</v>
      </c>
      <c r="G7" s="79">
        <v>0.12</v>
      </c>
      <c r="H7" s="76"/>
    </row>
    <row r="8" spans="1:9">
      <c r="A8" s="5">
        <v>1</v>
      </c>
      <c r="B8" s="13" t="e">
        <f>#REF!</f>
        <v>#REF!</v>
      </c>
      <c r="C8" s="13"/>
      <c r="D8" s="15"/>
      <c r="E8" s="8"/>
      <c r="F8" s="81"/>
      <c r="G8" s="81"/>
    </row>
    <row r="9" spans="1:9">
      <c r="A9" s="5"/>
      <c r="B9" s="6" t="s">
        <v>33</v>
      </c>
      <c r="C9" s="7" t="s">
        <v>39</v>
      </c>
      <c r="D9" s="15">
        <v>5</v>
      </c>
      <c r="E9" s="8"/>
      <c r="F9" s="81"/>
      <c r="G9" s="81"/>
    </row>
    <row r="10" spans="1:9">
      <c r="A10" s="5"/>
      <c r="B10" s="6" t="s">
        <v>33</v>
      </c>
      <c r="C10" s="7" t="s">
        <v>28</v>
      </c>
      <c r="D10" s="15">
        <v>10</v>
      </c>
      <c r="E10" s="8"/>
      <c r="F10" s="81"/>
      <c r="G10" s="81"/>
    </row>
    <row r="11" spans="1:9">
      <c r="A11" s="5"/>
      <c r="B11" s="6" t="s">
        <v>33</v>
      </c>
      <c r="C11" s="7" t="s">
        <v>40</v>
      </c>
      <c r="D11" s="15">
        <v>10</v>
      </c>
      <c r="E11" s="8"/>
      <c r="F11" s="81"/>
      <c r="G11" s="81"/>
    </row>
    <row r="12" spans="1:9">
      <c r="A12" s="5"/>
      <c r="B12" s="6" t="s">
        <v>33</v>
      </c>
      <c r="C12" s="7" t="s">
        <v>29</v>
      </c>
      <c r="D12" s="15">
        <v>10</v>
      </c>
      <c r="E12" s="8"/>
      <c r="F12" s="81"/>
      <c r="G12" s="81"/>
    </row>
    <row r="13" spans="1:9">
      <c r="A13" s="5"/>
      <c r="B13" s="6" t="s">
        <v>33</v>
      </c>
      <c r="C13" s="7" t="s">
        <v>41</v>
      </c>
      <c r="D13" s="15" t="e">
        <f>H13-(D9+D10+D11+D12+D14)</f>
        <v>#REF!</v>
      </c>
      <c r="E13" s="8"/>
      <c r="F13" s="81"/>
      <c r="G13" s="81"/>
      <c r="H13" s="74" t="e">
        <f>#REF!</f>
        <v>#REF!</v>
      </c>
      <c r="I13" s="82" t="e">
        <f>IF(H13=D15,"OK")</f>
        <v>#REF!</v>
      </c>
    </row>
    <row r="14" spans="1:9">
      <c r="A14" s="5"/>
      <c r="B14" s="6" t="s">
        <v>33</v>
      </c>
      <c r="C14" s="7" t="s">
        <v>30</v>
      </c>
      <c r="D14" s="15">
        <v>5</v>
      </c>
      <c r="E14" s="8"/>
      <c r="F14" s="81"/>
      <c r="G14" s="81"/>
    </row>
    <row r="15" spans="1:9" s="85" customFormat="1">
      <c r="A15" s="9"/>
      <c r="B15" s="10"/>
      <c r="C15" s="11" t="s">
        <v>31</v>
      </c>
      <c r="D15" s="16" t="e">
        <f>SUM(D9:D14)</f>
        <v>#REF!</v>
      </c>
      <c r="E15" s="12" t="e">
        <f>IF(D15=30,"A",IF(D15=60,"B",IF(D15=90,"C",IF(D15=120,"D",IF(D15=180,"E",IF(D15=240,"F",IF(D15=420,"G","-")))))))</f>
        <v>#REF!</v>
      </c>
      <c r="F15" s="83" t="e">
        <f>F7*D15</f>
        <v>#REF!</v>
      </c>
      <c r="G15" s="83" t="e">
        <f>G7*D15</f>
        <v>#REF!</v>
      </c>
      <c r="H15" s="84"/>
    </row>
    <row r="16" spans="1:9">
      <c r="A16" s="3">
        <v>2</v>
      </c>
      <c r="B16" s="67" t="e">
        <f>#REF!</f>
        <v>#REF!</v>
      </c>
      <c r="C16" s="14"/>
      <c r="D16" s="17"/>
      <c r="E16" s="4"/>
      <c r="F16" s="86"/>
      <c r="G16" s="86"/>
    </row>
    <row r="17" spans="1:9">
      <c r="A17" s="5"/>
      <c r="B17" s="6" t="s">
        <v>33</v>
      </c>
      <c r="C17" s="7" t="s">
        <v>39</v>
      </c>
      <c r="D17" s="15">
        <v>5</v>
      </c>
      <c r="E17" s="8"/>
      <c r="F17" s="81"/>
      <c r="G17" s="81"/>
    </row>
    <row r="18" spans="1:9">
      <c r="A18" s="5"/>
      <c r="B18" s="6" t="s">
        <v>33</v>
      </c>
      <c r="C18" s="7" t="s">
        <v>28</v>
      </c>
      <c r="D18" s="15">
        <v>10</v>
      </c>
      <c r="E18" s="8"/>
      <c r="F18" s="81"/>
      <c r="G18" s="81"/>
    </row>
    <row r="19" spans="1:9">
      <c r="A19" s="5"/>
      <c r="B19" s="6" t="s">
        <v>33</v>
      </c>
      <c r="C19" s="7" t="s">
        <v>40</v>
      </c>
      <c r="D19" s="15">
        <v>10</v>
      </c>
      <c r="E19" s="8"/>
      <c r="F19" s="81"/>
      <c r="G19" s="81"/>
    </row>
    <row r="20" spans="1:9">
      <c r="A20" s="5"/>
      <c r="B20" s="6" t="s">
        <v>33</v>
      </c>
      <c r="C20" s="7" t="s">
        <v>29</v>
      </c>
      <c r="D20" s="15">
        <v>10</v>
      </c>
      <c r="E20" s="8"/>
      <c r="F20" s="81"/>
      <c r="G20" s="81"/>
    </row>
    <row r="21" spans="1:9">
      <c r="A21" s="5"/>
      <c r="B21" s="6" t="s">
        <v>33</v>
      </c>
      <c r="C21" s="7" t="s">
        <v>41</v>
      </c>
      <c r="D21" s="15" t="e">
        <f>H21-(D17+D18+D19+D20+D22)</f>
        <v>#REF!</v>
      </c>
      <c r="E21" s="8"/>
      <c r="F21" s="81"/>
      <c r="G21" s="81"/>
      <c r="H21" s="74" t="e">
        <f>#REF!</f>
        <v>#REF!</v>
      </c>
      <c r="I21" s="82" t="e">
        <f>IF(H21=D23,"OK")</f>
        <v>#REF!</v>
      </c>
    </row>
    <row r="22" spans="1:9">
      <c r="A22" s="5"/>
      <c r="B22" s="6" t="s">
        <v>33</v>
      </c>
      <c r="C22" s="7" t="s">
        <v>30</v>
      </c>
      <c r="D22" s="15">
        <v>5</v>
      </c>
      <c r="E22" s="8"/>
      <c r="F22" s="81"/>
      <c r="G22" s="81"/>
    </row>
    <row r="23" spans="1:9" s="85" customFormat="1">
      <c r="A23" s="9"/>
      <c r="B23" s="10"/>
      <c r="C23" s="11" t="s">
        <v>31</v>
      </c>
      <c r="D23" s="16" t="e">
        <f>SUM(D17:D22)</f>
        <v>#REF!</v>
      </c>
      <c r="E23" s="12" t="e">
        <f>IF(D23=30,"A",IF(D23=60,"B",IF(D23=90,"C",IF(D23=120,"D",IF(D23=180,"E",IF(D23=240,"F",IF(D23=420,"G","-")))))))</f>
        <v>#REF!</v>
      </c>
      <c r="F23" s="83" t="e">
        <f>F7*D23</f>
        <v>#REF!</v>
      </c>
      <c r="G23" s="83" t="e">
        <f>G7*D23</f>
        <v>#REF!</v>
      </c>
      <c r="H23" s="84"/>
    </row>
    <row r="24" spans="1:9">
      <c r="A24" s="94">
        <v>3</v>
      </c>
      <c r="B24" s="98" t="e">
        <f>#REF!</f>
        <v>#REF!</v>
      </c>
      <c r="C24" s="99"/>
      <c r="D24" s="100">
        <v>60</v>
      </c>
      <c r="E24" s="12" t="str">
        <f>IF(D24=30,"A",IF(D24=60,"B",IF(D24=90,"C",IF(D24=120,"D",IF(D24=180,"E",IF(D24=240,"F",IF(D24=420,"G","-")))))))</f>
        <v>B</v>
      </c>
      <c r="F24" s="83">
        <f>F7*D24</f>
        <v>4.2</v>
      </c>
      <c r="G24" s="83">
        <f>G7*D24</f>
        <v>7.1999999999999993</v>
      </c>
    </row>
    <row r="25" spans="1:9">
      <c r="A25" s="5">
        <v>4</v>
      </c>
      <c r="B25" s="68" t="e">
        <f>#REF!</f>
        <v>#REF!</v>
      </c>
      <c r="C25" s="7"/>
      <c r="D25" s="15"/>
      <c r="E25" s="8"/>
      <c r="F25" s="81"/>
      <c r="G25" s="81"/>
    </row>
    <row r="26" spans="1:9">
      <c r="A26" s="5"/>
      <c r="B26" s="6" t="s">
        <v>33</v>
      </c>
      <c r="C26" s="7" t="s">
        <v>39</v>
      </c>
      <c r="D26" s="15">
        <v>5</v>
      </c>
      <c r="E26" s="8"/>
      <c r="F26" s="81"/>
      <c r="G26" s="81"/>
    </row>
    <row r="27" spans="1:9">
      <c r="A27" s="5"/>
      <c r="B27" s="6" t="s">
        <v>33</v>
      </c>
      <c r="C27" s="7" t="s">
        <v>28</v>
      </c>
      <c r="D27" s="15">
        <v>10</v>
      </c>
      <c r="E27" s="8"/>
      <c r="F27" s="81"/>
      <c r="G27" s="81"/>
    </row>
    <row r="28" spans="1:9">
      <c r="A28" s="5"/>
      <c r="B28" s="6" t="s">
        <v>33</v>
      </c>
      <c r="C28" s="7" t="s">
        <v>40</v>
      </c>
      <c r="D28" s="15">
        <v>10</v>
      </c>
      <c r="E28" s="8"/>
      <c r="F28" s="81"/>
      <c r="G28" s="81"/>
    </row>
    <row r="29" spans="1:9">
      <c r="A29" s="5"/>
      <c r="B29" s="6" t="s">
        <v>33</v>
      </c>
      <c r="C29" s="7" t="s">
        <v>29</v>
      </c>
      <c r="D29" s="15">
        <v>10</v>
      </c>
      <c r="E29" s="8"/>
      <c r="F29" s="81"/>
      <c r="G29" s="81"/>
    </row>
    <row r="30" spans="1:9">
      <c r="A30" s="5"/>
      <c r="B30" s="6" t="s">
        <v>33</v>
      </c>
      <c r="C30" s="7" t="s">
        <v>41</v>
      </c>
      <c r="D30" s="15" t="e">
        <f>H30-(D26+D27+D28+D29+D31)</f>
        <v>#REF!</v>
      </c>
      <c r="E30" s="8"/>
      <c r="F30" s="81"/>
      <c r="G30" s="81"/>
      <c r="H30" s="74" t="e">
        <f>#REF!</f>
        <v>#REF!</v>
      </c>
      <c r="I30" s="82" t="e">
        <f>IF(H30=D32,"OK")</f>
        <v>#REF!</v>
      </c>
    </row>
    <row r="31" spans="1:9">
      <c r="A31" s="5"/>
      <c r="B31" s="6" t="s">
        <v>33</v>
      </c>
      <c r="C31" s="7" t="s">
        <v>30</v>
      </c>
      <c r="D31" s="15">
        <v>5</v>
      </c>
      <c r="E31" s="8"/>
      <c r="F31" s="81"/>
      <c r="G31" s="81"/>
    </row>
    <row r="32" spans="1:9" s="85" customFormat="1">
      <c r="A32" s="9"/>
      <c r="B32" s="10"/>
      <c r="C32" s="11" t="s">
        <v>31</v>
      </c>
      <c r="D32" s="16" t="e">
        <f>SUM(D25:D31)</f>
        <v>#REF!</v>
      </c>
      <c r="E32" s="12" t="e">
        <f>IF(D32=30,"A",IF(D32=60,"B",IF(D32=90,"C",IF(D32=120,"D",IF(D32=180,"E",IF(D32=240,"F",IF(D32=420,"G","-")))))))</f>
        <v>#REF!</v>
      </c>
      <c r="F32" s="83" t="e">
        <f>F7*D32</f>
        <v>#REF!</v>
      </c>
      <c r="G32" s="83" t="e">
        <f>G7*D32</f>
        <v>#REF!</v>
      </c>
      <c r="H32" s="84"/>
    </row>
    <row r="33" spans="1:10">
      <c r="A33" s="94">
        <v>5</v>
      </c>
      <c r="B33" s="98" t="e">
        <f>#REF!</f>
        <v>#REF!</v>
      </c>
      <c r="C33" s="102"/>
      <c r="D33" s="100"/>
      <c r="E33" s="97"/>
      <c r="F33" s="101"/>
      <c r="G33" s="101"/>
    </row>
    <row r="34" spans="1:10">
      <c r="A34" s="5"/>
      <c r="B34" s="6" t="s">
        <v>33</v>
      </c>
      <c r="C34" s="7" t="s">
        <v>39</v>
      </c>
      <c r="D34" s="15">
        <v>5</v>
      </c>
      <c r="E34" s="8"/>
      <c r="F34" s="81"/>
      <c r="G34" s="81"/>
    </row>
    <row r="35" spans="1:10">
      <c r="A35" s="5"/>
      <c r="B35" s="6" t="s">
        <v>33</v>
      </c>
      <c r="C35" s="7" t="s">
        <v>28</v>
      </c>
      <c r="D35" s="15">
        <v>10</v>
      </c>
      <c r="E35" s="8"/>
      <c r="F35" s="81"/>
      <c r="G35" s="81"/>
    </row>
    <row r="36" spans="1:10">
      <c r="A36" s="5"/>
      <c r="B36" s="6" t="s">
        <v>33</v>
      </c>
      <c r="C36" s="7" t="s">
        <v>40</v>
      </c>
      <c r="D36" s="15">
        <v>10</v>
      </c>
      <c r="E36" s="8"/>
      <c r="F36" s="81"/>
      <c r="G36" s="81"/>
    </row>
    <row r="37" spans="1:10">
      <c r="A37" s="5"/>
      <c r="B37" s="6" t="s">
        <v>33</v>
      </c>
      <c r="C37" s="7" t="s">
        <v>29</v>
      </c>
      <c r="D37" s="15">
        <v>10</v>
      </c>
      <c r="E37" s="8"/>
      <c r="F37" s="81"/>
      <c r="G37" s="81"/>
    </row>
    <row r="38" spans="1:10">
      <c r="A38" s="5"/>
      <c r="B38" s="6" t="s">
        <v>33</v>
      </c>
      <c r="C38" s="7" t="s">
        <v>41</v>
      </c>
      <c r="D38" s="15" t="e">
        <f>H38-(D34+D35+D36+D37+D39)</f>
        <v>#REF!</v>
      </c>
      <c r="E38" s="8"/>
      <c r="F38" s="81"/>
      <c r="G38" s="81"/>
      <c r="H38" s="74" t="e">
        <f>#REF!</f>
        <v>#REF!</v>
      </c>
      <c r="I38" s="82" t="e">
        <f>IF(H38=D40,"OK")</f>
        <v>#REF!</v>
      </c>
    </row>
    <row r="39" spans="1:10">
      <c r="A39" s="5"/>
      <c r="B39" s="6" t="s">
        <v>33</v>
      </c>
      <c r="C39" s="7" t="s">
        <v>30</v>
      </c>
      <c r="D39" s="15">
        <v>5</v>
      </c>
      <c r="E39" s="8"/>
      <c r="F39" s="81"/>
      <c r="G39" s="81"/>
    </row>
    <row r="40" spans="1:10" s="85" customFormat="1">
      <c r="A40" s="9"/>
      <c r="B40" s="10"/>
      <c r="C40" s="11" t="s">
        <v>31</v>
      </c>
      <c r="D40" s="16" t="e">
        <f>SUM(D33:D39)</f>
        <v>#REF!</v>
      </c>
      <c r="E40" s="12" t="e">
        <f>IF(D40=30,"A",IF(D40=60,"B",IF(D40=90,"C",IF(D40=120,"D",IF(D40=180,"E",IF(D40=240,"F",IF(D40=420,"G","-")))))))</f>
        <v>#REF!</v>
      </c>
      <c r="F40" s="83" t="e">
        <f>F7*D40</f>
        <v>#REF!</v>
      </c>
      <c r="G40" s="83" t="e">
        <f>G7*D40</f>
        <v>#REF!</v>
      </c>
      <c r="H40" s="84"/>
    </row>
    <row r="41" spans="1:10">
      <c r="A41" s="5">
        <v>6</v>
      </c>
      <c r="B41" s="68" t="e">
        <f>#REF!</f>
        <v>#REF!</v>
      </c>
      <c r="C41" s="7"/>
      <c r="D41" s="15"/>
      <c r="E41" s="8"/>
      <c r="F41" s="81"/>
      <c r="G41" s="81"/>
    </row>
    <row r="42" spans="1:10">
      <c r="A42" s="5"/>
      <c r="B42" s="6" t="s">
        <v>33</v>
      </c>
      <c r="C42" s="7" t="s">
        <v>39</v>
      </c>
      <c r="D42" s="15">
        <v>5</v>
      </c>
      <c r="E42" s="8"/>
      <c r="F42" s="81"/>
      <c r="G42" s="81"/>
    </row>
    <row r="43" spans="1:10">
      <c r="A43" s="5"/>
      <c r="B43" s="6" t="s">
        <v>33</v>
      </c>
      <c r="C43" s="7" t="s">
        <v>28</v>
      </c>
      <c r="D43" s="15">
        <v>10</v>
      </c>
      <c r="E43" s="8"/>
      <c r="F43" s="81"/>
      <c r="G43" s="81"/>
    </row>
    <row r="44" spans="1:10">
      <c r="A44" s="5"/>
      <c r="B44" s="6" t="s">
        <v>33</v>
      </c>
      <c r="C44" s="7" t="s">
        <v>40</v>
      </c>
      <c r="D44" s="15">
        <v>10</v>
      </c>
      <c r="E44" s="8"/>
      <c r="F44" s="81"/>
      <c r="G44" s="81"/>
    </row>
    <row r="45" spans="1:10">
      <c r="A45" s="5"/>
      <c r="B45" s="6" t="s">
        <v>33</v>
      </c>
      <c r="C45" s="7" t="s">
        <v>29</v>
      </c>
      <c r="D45" s="15">
        <v>10</v>
      </c>
      <c r="E45" s="8"/>
      <c r="F45" s="81"/>
      <c r="G45" s="81"/>
    </row>
    <row r="46" spans="1:10">
      <c r="A46" s="5"/>
      <c r="B46" s="6" t="s">
        <v>33</v>
      </c>
      <c r="C46" s="7" t="s">
        <v>41</v>
      </c>
      <c r="D46" s="15" t="e">
        <f>H46-(D42+D43+D44+D45+D47)</f>
        <v>#REF!</v>
      </c>
      <c r="E46" s="8"/>
      <c r="F46" s="81"/>
      <c r="G46" s="81"/>
      <c r="H46" s="74" t="e">
        <f>#REF!</f>
        <v>#REF!</v>
      </c>
      <c r="I46" s="82" t="e">
        <f>IF(H46=D48,"OK")</f>
        <v>#REF!</v>
      </c>
    </row>
    <row r="47" spans="1:10">
      <c r="A47" s="5"/>
      <c r="B47" s="6" t="s">
        <v>33</v>
      </c>
      <c r="C47" s="7" t="s">
        <v>30</v>
      </c>
      <c r="D47" s="15">
        <v>5</v>
      </c>
      <c r="E47" s="8"/>
      <c r="F47" s="81"/>
      <c r="G47" s="81"/>
      <c r="J47" s="87"/>
    </row>
    <row r="48" spans="1:10" s="85" customFormat="1">
      <c r="A48" s="9"/>
      <c r="B48" s="10"/>
      <c r="C48" s="11" t="s">
        <v>31</v>
      </c>
      <c r="D48" s="16" t="e">
        <f>SUM(D42:D47)</f>
        <v>#REF!</v>
      </c>
      <c r="E48" s="12" t="e">
        <f>IF(D48=30,"A",IF(D48=60,"B",IF(D48=90,"C",IF(D48=120,"D",IF(D48=180,"E",IF(D48=240,"F",IF(D48=420,"G","-")))))))</f>
        <v>#REF!</v>
      </c>
      <c r="F48" s="83" t="e">
        <f>F7*D48</f>
        <v>#REF!</v>
      </c>
      <c r="G48" s="83" t="e">
        <f>G7*D48</f>
        <v>#REF!</v>
      </c>
      <c r="H48" s="84"/>
    </row>
    <row r="49" spans="1:10">
      <c r="A49" s="5">
        <v>7</v>
      </c>
      <c r="B49" s="68" t="e">
        <f>#REF!</f>
        <v>#REF!</v>
      </c>
      <c r="C49" s="7"/>
      <c r="D49" s="15"/>
      <c r="E49" s="8"/>
      <c r="F49" s="81"/>
      <c r="G49" s="81"/>
    </row>
    <row r="50" spans="1:10">
      <c r="A50" s="5"/>
      <c r="B50" s="6" t="s">
        <v>33</v>
      </c>
      <c r="C50" s="7" t="s">
        <v>39</v>
      </c>
      <c r="D50" s="15">
        <v>5</v>
      </c>
      <c r="E50" s="8"/>
      <c r="F50" s="81"/>
      <c r="G50" s="81"/>
    </row>
    <row r="51" spans="1:10">
      <c r="A51" s="5"/>
      <c r="B51" s="6" t="s">
        <v>33</v>
      </c>
      <c r="C51" s="7" t="s">
        <v>28</v>
      </c>
      <c r="D51" s="15">
        <v>10</v>
      </c>
      <c r="E51" s="8"/>
      <c r="F51" s="81"/>
      <c r="G51" s="81"/>
    </row>
    <row r="52" spans="1:10">
      <c r="A52" s="5"/>
      <c r="B52" s="6" t="s">
        <v>33</v>
      </c>
      <c r="C52" s="7" t="s">
        <v>40</v>
      </c>
      <c r="D52" s="15">
        <v>10</v>
      </c>
      <c r="E52" s="8"/>
      <c r="F52" s="81"/>
      <c r="G52" s="81"/>
    </row>
    <row r="53" spans="1:10">
      <c r="A53" s="5"/>
      <c r="B53" s="6" t="s">
        <v>33</v>
      </c>
      <c r="C53" s="7" t="s">
        <v>29</v>
      </c>
      <c r="D53" s="15">
        <v>10</v>
      </c>
      <c r="E53" s="8"/>
      <c r="F53" s="81"/>
      <c r="G53" s="81"/>
    </row>
    <row r="54" spans="1:10">
      <c r="A54" s="5"/>
      <c r="B54" s="6" t="s">
        <v>33</v>
      </c>
      <c r="C54" s="7" t="s">
        <v>41</v>
      </c>
      <c r="D54" s="15" t="e">
        <f>H54-(D50+D51+D52+D53+D55)</f>
        <v>#REF!</v>
      </c>
      <c r="E54" s="8"/>
      <c r="F54" s="81"/>
      <c r="G54" s="81"/>
      <c r="H54" s="74" t="e">
        <f>#REF!</f>
        <v>#REF!</v>
      </c>
      <c r="I54" s="82" t="e">
        <f>IF(H54=D56,"OK")</f>
        <v>#REF!</v>
      </c>
    </row>
    <row r="55" spans="1:10">
      <c r="A55" s="5"/>
      <c r="B55" s="6" t="s">
        <v>33</v>
      </c>
      <c r="C55" s="7" t="s">
        <v>30</v>
      </c>
      <c r="D55" s="15">
        <v>5</v>
      </c>
      <c r="E55" s="8"/>
      <c r="F55" s="81"/>
      <c r="G55" s="81"/>
      <c r="J55" s="87"/>
    </row>
    <row r="56" spans="1:10" s="85" customFormat="1">
      <c r="A56" s="9"/>
      <c r="B56" s="10"/>
      <c r="C56" s="11" t="s">
        <v>31</v>
      </c>
      <c r="D56" s="16" t="e">
        <f>SUM(D50:D55)</f>
        <v>#REF!</v>
      </c>
      <c r="E56" s="12" t="e">
        <f>IF(D56=30,"A",IF(D56=60,"B",IF(D56=90,"C",IF(D56=120,"D",IF(D56=180,"E",IF(D56=240,"F",IF(D56=420,"G","-")))))))</f>
        <v>#REF!</v>
      </c>
      <c r="F56" s="83" t="e">
        <f>F7*D56</f>
        <v>#REF!</v>
      </c>
      <c r="G56" s="83" t="e">
        <f>G7*D56</f>
        <v>#REF!</v>
      </c>
      <c r="H56" s="84"/>
    </row>
    <row r="57" spans="1:10">
      <c r="A57" s="5">
        <v>8</v>
      </c>
      <c r="B57" s="68" t="e">
        <f>#REF!</f>
        <v>#REF!</v>
      </c>
      <c r="C57" s="7"/>
      <c r="D57" s="15"/>
      <c r="E57" s="8"/>
      <c r="F57" s="81"/>
      <c r="G57" s="81"/>
    </row>
    <row r="58" spans="1:10">
      <c r="A58" s="5"/>
      <c r="B58" s="6" t="s">
        <v>33</v>
      </c>
      <c r="C58" s="7" t="s">
        <v>39</v>
      </c>
      <c r="D58" s="15">
        <v>5</v>
      </c>
      <c r="E58" s="8"/>
      <c r="F58" s="81"/>
      <c r="G58" s="81"/>
    </row>
    <row r="59" spans="1:10">
      <c r="A59" s="5"/>
      <c r="B59" s="6" t="s">
        <v>33</v>
      </c>
      <c r="C59" s="7" t="s">
        <v>28</v>
      </c>
      <c r="D59" s="15">
        <v>10</v>
      </c>
      <c r="E59" s="8"/>
      <c r="F59" s="81"/>
      <c r="G59" s="81"/>
    </row>
    <row r="60" spans="1:10">
      <c r="A60" s="103"/>
      <c r="B60" s="104" t="s">
        <v>33</v>
      </c>
      <c r="C60" s="105" t="s">
        <v>40</v>
      </c>
      <c r="D60" s="106">
        <v>10</v>
      </c>
      <c r="E60" s="107"/>
      <c r="F60" s="108"/>
      <c r="G60" s="108"/>
    </row>
    <row r="61" spans="1:10">
      <c r="A61" s="5"/>
      <c r="B61" s="6" t="s">
        <v>33</v>
      </c>
      <c r="C61" s="7" t="s">
        <v>29</v>
      </c>
      <c r="D61" s="15">
        <v>10</v>
      </c>
      <c r="E61" s="8"/>
      <c r="F61" s="81"/>
      <c r="G61" s="81"/>
    </row>
    <row r="62" spans="1:10">
      <c r="A62" s="5"/>
      <c r="B62" s="6" t="s">
        <v>33</v>
      </c>
      <c r="C62" s="7" t="s">
        <v>41</v>
      </c>
      <c r="D62" s="15" t="e">
        <f>H62-(D58+D59+D60+D61+D63)</f>
        <v>#REF!</v>
      </c>
      <c r="E62" s="8"/>
      <c r="F62" s="81"/>
      <c r="G62" s="81"/>
      <c r="H62" s="74" t="e">
        <f>#REF!</f>
        <v>#REF!</v>
      </c>
      <c r="I62" s="82" t="e">
        <f>IF(H62=D64,"OK")</f>
        <v>#REF!</v>
      </c>
    </row>
    <row r="63" spans="1:10">
      <c r="A63" s="5"/>
      <c r="B63" s="6" t="s">
        <v>33</v>
      </c>
      <c r="C63" s="7" t="s">
        <v>30</v>
      </c>
      <c r="D63" s="15">
        <v>5</v>
      </c>
      <c r="E63" s="8"/>
      <c r="F63" s="81"/>
      <c r="G63" s="81"/>
      <c r="J63" s="87"/>
    </row>
    <row r="64" spans="1:10" s="85" customFormat="1">
      <c r="A64" s="9"/>
      <c r="B64" s="10"/>
      <c r="C64" s="11" t="s">
        <v>31</v>
      </c>
      <c r="D64" s="16" t="e">
        <f>SUM(D58:D63)</f>
        <v>#REF!</v>
      </c>
      <c r="E64" s="12" t="e">
        <f>IF(D64=30,"A",IF(D64=60,"B",IF(D64=90,"C",IF(D64=120,"D",IF(D64=180,"E",IF(D64=240,"F",IF(D64=420,"G","-")))))))</f>
        <v>#REF!</v>
      </c>
      <c r="F64" s="83" t="e">
        <f>F7*D64</f>
        <v>#REF!</v>
      </c>
      <c r="G64" s="83" t="e">
        <f>G7*D64</f>
        <v>#REF!</v>
      </c>
      <c r="H64" s="84"/>
    </row>
    <row r="65" spans="1:10">
      <c r="A65" s="3">
        <v>9</v>
      </c>
      <c r="B65" s="88" t="e">
        <f>#REF!</f>
        <v>#REF!</v>
      </c>
      <c r="C65" s="89"/>
      <c r="D65" s="90"/>
      <c r="E65" s="4"/>
      <c r="F65" s="86"/>
      <c r="G65" s="86"/>
    </row>
    <row r="66" spans="1:10">
      <c r="A66" s="5"/>
      <c r="B66" s="6" t="s">
        <v>33</v>
      </c>
      <c r="C66" s="7" t="s">
        <v>39</v>
      </c>
      <c r="D66" s="15">
        <v>5</v>
      </c>
      <c r="E66" s="8"/>
      <c r="F66" s="81"/>
      <c r="G66" s="81"/>
    </row>
    <row r="67" spans="1:10">
      <c r="A67" s="5"/>
      <c r="B67" s="6" t="s">
        <v>33</v>
      </c>
      <c r="C67" s="7" t="s">
        <v>28</v>
      </c>
      <c r="D67" s="15">
        <v>10</v>
      </c>
      <c r="E67" s="8"/>
      <c r="F67" s="81"/>
      <c r="G67" s="81"/>
    </row>
    <row r="68" spans="1:10">
      <c r="A68" s="5"/>
      <c r="B68" s="6" t="s">
        <v>33</v>
      </c>
      <c r="C68" s="7" t="s">
        <v>40</v>
      </c>
      <c r="D68" s="15">
        <v>10</v>
      </c>
      <c r="E68" s="8"/>
      <c r="F68" s="81"/>
      <c r="G68" s="81"/>
    </row>
    <row r="69" spans="1:10">
      <c r="A69" s="5"/>
      <c r="B69" s="6" t="s">
        <v>33</v>
      </c>
      <c r="C69" s="7" t="s">
        <v>29</v>
      </c>
      <c r="D69" s="15">
        <v>10</v>
      </c>
      <c r="E69" s="8"/>
      <c r="F69" s="81"/>
      <c r="G69" s="81"/>
    </row>
    <row r="70" spans="1:10">
      <c r="A70" s="5"/>
      <c r="B70" s="6" t="s">
        <v>33</v>
      </c>
      <c r="C70" s="7" t="s">
        <v>41</v>
      </c>
      <c r="D70" s="15" t="e">
        <f>H70-(D66+D67+D68+D69+D71)</f>
        <v>#REF!</v>
      </c>
      <c r="E70" s="8"/>
      <c r="F70" s="81"/>
      <c r="G70" s="81"/>
      <c r="H70" s="74" t="e">
        <f>#REF!</f>
        <v>#REF!</v>
      </c>
      <c r="I70" s="82" t="e">
        <f>IF(H70=D72,"OK")</f>
        <v>#REF!</v>
      </c>
    </row>
    <row r="71" spans="1:10">
      <c r="A71" s="5"/>
      <c r="B71" s="6" t="s">
        <v>33</v>
      </c>
      <c r="C71" s="7" t="s">
        <v>30</v>
      </c>
      <c r="D71" s="15">
        <v>5</v>
      </c>
      <c r="E71" s="8"/>
      <c r="F71" s="81"/>
      <c r="G71" s="81"/>
      <c r="J71" s="87"/>
    </row>
    <row r="72" spans="1:10" s="85" customFormat="1">
      <c r="A72" s="9"/>
      <c r="B72" s="10"/>
      <c r="C72" s="11" t="s">
        <v>31</v>
      </c>
      <c r="D72" s="16" t="e">
        <f>SUM(D66:D71)</f>
        <v>#REF!</v>
      </c>
      <c r="E72" s="12" t="e">
        <f>IF(D72=30,"A",IF(D72=60,"B",IF(D72=90,"C",IF(D72=120,"D",IF(D72=180,"E",IF(D72=240,"F",IF(D72=420,"G","-")))))))</f>
        <v>#REF!</v>
      </c>
      <c r="F72" s="83" t="e">
        <f>F7*D72</f>
        <v>#REF!</v>
      </c>
      <c r="G72" s="83" t="e">
        <f>G7*D72</f>
        <v>#REF!</v>
      </c>
      <c r="H72" s="84"/>
    </row>
    <row r="73" spans="1:10">
      <c r="A73" s="5">
        <v>10</v>
      </c>
      <c r="B73" s="13" t="e">
        <f>#REF!</f>
        <v>#REF!</v>
      </c>
      <c r="C73" s="91"/>
      <c r="D73" s="92"/>
      <c r="E73" s="8"/>
      <c r="F73" s="81"/>
      <c r="G73" s="81"/>
    </row>
    <row r="74" spans="1:10">
      <c r="A74" s="5"/>
      <c r="B74" s="6" t="s">
        <v>33</v>
      </c>
      <c r="C74" s="7" t="s">
        <v>39</v>
      </c>
      <c r="D74" s="15">
        <v>5</v>
      </c>
      <c r="E74" s="8"/>
      <c r="F74" s="81"/>
      <c r="G74" s="81"/>
    </row>
    <row r="75" spans="1:10">
      <c r="A75" s="5"/>
      <c r="B75" s="6" t="s">
        <v>33</v>
      </c>
      <c r="C75" s="7" t="s">
        <v>28</v>
      </c>
      <c r="D75" s="15">
        <v>10</v>
      </c>
      <c r="E75" s="8"/>
      <c r="F75" s="81"/>
      <c r="G75" s="81"/>
    </row>
    <row r="76" spans="1:10">
      <c r="A76" s="5"/>
      <c r="B76" s="6" t="s">
        <v>33</v>
      </c>
      <c r="C76" s="7" t="s">
        <v>40</v>
      </c>
      <c r="D76" s="15">
        <v>10</v>
      </c>
      <c r="E76" s="8"/>
      <c r="F76" s="81"/>
      <c r="G76" s="81"/>
    </row>
    <row r="77" spans="1:10">
      <c r="A77" s="5"/>
      <c r="B77" s="6" t="s">
        <v>33</v>
      </c>
      <c r="C77" s="7" t="s">
        <v>29</v>
      </c>
      <c r="D77" s="15">
        <v>10</v>
      </c>
      <c r="E77" s="8"/>
      <c r="F77" s="81"/>
      <c r="G77" s="81"/>
    </row>
    <row r="78" spans="1:10">
      <c r="A78" s="5"/>
      <c r="B78" s="6" t="s">
        <v>33</v>
      </c>
      <c r="C78" s="7" t="s">
        <v>41</v>
      </c>
      <c r="D78" s="15" t="e">
        <f>H78-(D74+D75+D76+D77+D79)</f>
        <v>#REF!</v>
      </c>
      <c r="E78" s="8"/>
      <c r="F78" s="81"/>
      <c r="G78" s="81"/>
      <c r="H78" s="74" t="e">
        <f>#REF!</f>
        <v>#REF!</v>
      </c>
      <c r="I78" s="82" t="e">
        <f>IF(H78=D80,"OK")</f>
        <v>#REF!</v>
      </c>
    </row>
    <row r="79" spans="1:10">
      <c r="A79" s="5"/>
      <c r="B79" s="6" t="s">
        <v>33</v>
      </c>
      <c r="C79" s="7" t="s">
        <v>30</v>
      </c>
      <c r="D79" s="15">
        <v>5</v>
      </c>
      <c r="E79" s="8"/>
      <c r="F79" s="81"/>
      <c r="G79" s="81"/>
      <c r="J79" s="87"/>
    </row>
    <row r="80" spans="1:10" s="85" customFormat="1">
      <c r="A80" s="9"/>
      <c r="B80" s="10"/>
      <c r="C80" s="11" t="s">
        <v>31</v>
      </c>
      <c r="D80" s="16" t="e">
        <f>SUM(D74:D79)</f>
        <v>#REF!</v>
      </c>
      <c r="E80" s="12" t="e">
        <f>IF(D80=30,"A",IF(D80=60,"B",IF(D80=90,"C",IF(D80=120,"D",IF(D80=180,"E",IF(D80=240,"F",IF(D80=420,"G","-")))))))</f>
        <v>#REF!</v>
      </c>
      <c r="F80" s="83" t="e">
        <f>F7*D80</f>
        <v>#REF!</v>
      </c>
      <c r="G80" s="83" t="e">
        <f>G7*D80</f>
        <v>#REF!</v>
      </c>
      <c r="H80" s="84"/>
    </row>
    <row r="81" spans="1:10">
      <c r="A81" s="5">
        <v>11</v>
      </c>
      <c r="B81" s="13" t="e">
        <f>#REF!</f>
        <v>#REF!</v>
      </c>
      <c r="C81" s="91"/>
      <c r="D81" s="92"/>
      <c r="E81" s="8"/>
      <c r="F81" s="81"/>
      <c r="G81" s="81"/>
    </row>
    <row r="82" spans="1:10">
      <c r="A82" s="5"/>
      <c r="B82" s="6" t="s">
        <v>33</v>
      </c>
      <c r="C82" s="7" t="s">
        <v>39</v>
      </c>
      <c r="D82" s="15">
        <v>5</v>
      </c>
      <c r="E82" s="8"/>
      <c r="F82" s="81"/>
      <c r="G82" s="81"/>
    </row>
    <row r="83" spans="1:10">
      <c r="A83" s="5"/>
      <c r="B83" s="6" t="s">
        <v>33</v>
      </c>
      <c r="C83" s="7" t="s">
        <v>28</v>
      </c>
      <c r="D83" s="15">
        <v>10</v>
      </c>
      <c r="E83" s="8"/>
      <c r="F83" s="81"/>
      <c r="G83" s="81"/>
    </row>
    <row r="84" spans="1:10">
      <c r="A84" s="5"/>
      <c r="B84" s="6" t="s">
        <v>33</v>
      </c>
      <c r="C84" s="7" t="s">
        <v>40</v>
      </c>
      <c r="D84" s="15">
        <v>10</v>
      </c>
      <c r="E84" s="8"/>
      <c r="F84" s="81"/>
      <c r="G84" s="81"/>
    </row>
    <row r="85" spans="1:10">
      <c r="A85" s="5"/>
      <c r="B85" s="6" t="s">
        <v>33</v>
      </c>
      <c r="C85" s="7" t="s">
        <v>29</v>
      </c>
      <c r="D85" s="15">
        <v>10</v>
      </c>
      <c r="E85" s="8"/>
      <c r="F85" s="81"/>
      <c r="G85" s="81"/>
    </row>
    <row r="86" spans="1:10">
      <c r="A86" s="5"/>
      <c r="B86" s="6" t="s">
        <v>33</v>
      </c>
      <c r="C86" s="7" t="s">
        <v>41</v>
      </c>
      <c r="D86" s="15" t="e">
        <f>H86-(D82+D83+D84+D85+D87)</f>
        <v>#REF!</v>
      </c>
      <c r="E86" s="8"/>
      <c r="F86" s="81"/>
      <c r="G86" s="81"/>
      <c r="H86" s="74" t="e">
        <f>#REF!</f>
        <v>#REF!</v>
      </c>
      <c r="I86" s="82" t="e">
        <f>IF(H86=D88,"OK")</f>
        <v>#REF!</v>
      </c>
    </row>
    <row r="87" spans="1:10">
      <c r="A87" s="103"/>
      <c r="B87" s="104" t="s">
        <v>33</v>
      </c>
      <c r="C87" s="105" t="s">
        <v>30</v>
      </c>
      <c r="D87" s="106">
        <v>5</v>
      </c>
      <c r="E87" s="107"/>
      <c r="F87" s="108"/>
      <c r="G87" s="108"/>
      <c r="J87" s="87"/>
    </row>
    <row r="88" spans="1:10" s="85" customFormat="1">
      <c r="A88" s="109"/>
      <c r="B88" s="110"/>
      <c r="C88" s="111" t="s">
        <v>31</v>
      </c>
      <c r="D88" s="112" t="e">
        <f>SUM(D82:D87)</f>
        <v>#REF!</v>
      </c>
      <c r="E88" s="113" t="e">
        <f>IF(D88=30,"A",IF(D88=60,"B",IF(D88=90,"C",IF(D88=120,"D",IF(D88=180,"E",IF(D88=240,"F",IF(D88=420,"G","-")))))))</f>
        <v>#REF!</v>
      </c>
      <c r="F88" s="114" t="e">
        <f>F7*D88</f>
        <v>#REF!</v>
      </c>
      <c r="G88" s="114" t="e">
        <f>G7*D88</f>
        <v>#REF!</v>
      </c>
      <c r="H88" s="84"/>
    </row>
    <row r="89" spans="1:10">
      <c r="A89" s="5">
        <v>12</v>
      </c>
      <c r="B89" s="93" t="e">
        <f>#REF!</f>
        <v>#REF!</v>
      </c>
      <c r="C89" s="91"/>
      <c r="D89" s="92"/>
      <c r="E89" s="8"/>
      <c r="F89" s="81"/>
      <c r="G89" s="81"/>
    </row>
    <row r="90" spans="1:10">
      <c r="A90" s="5"/>
      <c r="B90" s="6" t="s">
        <v>33</v>
      </c>
      <c r="C90" s="7" t="s">
        <v>39</v>
      </c>
      <c r="D90" s="15">
        <v>5</v>
      </c>
      <c r="E90" s="8"/>
      <c r="F90" s="81"/>
      <c r="G90" s="81"/>
    </row>
    <row r="91" spans="1:10">
      <c r="A91" s="5"/>
      <c r="B91" s="6" t="s">
        <v>33</v>
      </c>
      <c r="C91" s="7" t="s">
        <v>28</v>
      </c>
      <c r="D91" s="15">
        <v>10</v>
      </c>
      <c r="E91" s="8"/>
      <c r="F91" s="81"/>
      <c r="G91" s="81"/>
    </row>
    <row r="92" spans="1:10">
      <c r="A92" s="5"/>
      <c r="B92" s="6" t="s">
        <v>33</v>
      </c>
      <c r="C92" s="7" t="s">
        <v>40</v>
      </c>
      <c r="D92" s="15">
        <v>10</v>
      </c>
      <c r="E92" s="8"/>
      <c r="F92" s="81"/>
      <c r="G92" s="81"/>
    </row>
    <row r="93" spans="1:10">
      <c r="A93" s="5"/>
      <c r="B93" s="6" t="s">
        <v>33</v>
      </c>
      <c r="C93" s="7" t="s">
        <v>29</v>
      </c>
      <c r="D93" s="15">
        <v>10</v>
      </c>
      <c r="E93" s="8"/>
      <c r="F93" s="81"/>
      <c r="G93" s="81"/>
    </row>
    <row r="94" spans="1:10">
      <c r="A94" s="5"/>
      <c r="B94" s="6" t="s">
        <v>33</v>
      </c>
      <c r="C94" s="7" t="s">
        <v>41</v>
      </c>
      <c r="D94" s="15" t="e">
        <f>H94-(D90+D91+D92+D93+D95)</f>
        <v>#REF!</v>
      </c>
      <c r="E94" s="8"/>
      <c r="F94" s="81"/>
      <c r="G94" s="81"/>
      <c r="H94" s="74" t="e">
        <f>#REF!</f>
        <v>#REF!</v>
      </c>
      <c r="I94" s="82" t="e">
        <f>IF(H94=D96,"OK")</f>
        <v>#REF!</v>
      </c>
    </row>
    <row r="95" spans="1:10">
      <c r="A95" s="5"/>
      <c r="B95" s="6" t="s">
        <v>33</v>
      </c>
      <c r="C95" s="7" t="s">
        <v>30</v>
      </c>
      <c r="D95" s="15">
        <v>5</v>
      </c>
      <c r="E95" s="8"/>
      <c r="F95" s="81"/>
      <c r="G95" s="81"/>
      <c r="J95" s="87"/>
    </row>
    <row r="96" spans="1:10" s="85" customFormat="1">
      <c r="A96" s="9"/>
      <c r="B96" s="10"/>
      <c r="C96" s="11" t="s">
        <v>31</v>
      </c>
      <c r="D96" s="16" t="e">
        <f>SUM(D90:D95)</f>
        <v>#REF!</v>
      </c>
      <c r="E96" s="12" t="e">
        <f>IF(D96=30,"A",IF(D96=60,"B",IF(D96=90,"C",IF(D96=120,"D",IF(D96=180,"E",IF(D96=240,"F",IF(D96=420,"G","-")))))))</f>
        <v>#REF!</v>
      </c>
      <c r="F96" s="83" t="e">
        <f>F7*D96</f>
        <v>#REF!</v>
      </c>
      <c r="G96" s="83" t="e">
        <f>G7*D96</f>
        <v>#REF!</v>
      </c>
      <c r="H96" s="84"/>
    </row>
    <row r="97" spans="1:10">
      <c r="A97" s="5">
        <v>13</v>
      </c>
      <c r="B97" s="93" t="e">
        <f>#REF!</f>
        <v>#REF!</v>
      </c>
      <c r="C97" s="91" t="e">
        <f>#REF!</f>
        <v>#REF!</v>
      </c>
      <c r="D97" s="92"/>
      <c r="E97" s="8"/>
      <c r="F97" s="81"/>
      <c r="G97" s="81"/>
    </row>
    <row r="98" spans="1:10">
      <c r="A98" s="5"/>
      <c r="B98" s="6" t="s">
        <v>33</v>
      </c>
      <c r="C98" s="7" t="s">
        <v>39</v>
      </c>
      <c r="D98" s="15">
        <v>5</v>
      </c>
      <c r="E98" s="8"/>
      <c r="F98" s="81"/>
      <c r="G98" s="81"/>
    </row>
    <row r="99" spans="1:10">
      <c r="A99" s="5"/>
      <c r="B99" s="6" t="s">
        <v>33</v>
      </c>
      <c r="C99" s="7" t="s">
        <v>28</v>
      </c>
      <c r="D99" s="15">
        <v>10</v>
      </c>
      <c r="E99" s="8"/>
      <c r="F99" s="81"/>
      <c r="G99" s="81"/>
    </row>
    <row r="100" spans="1:10">
      <c r="A100" s="5"/>
      <c r="B100" s="6" t="s">
        <v>33</v>
      </c>
      <c r="C100" s="7" t="s">
        <v>40</v>
      </c>
      <c r="D100" s="15">
        <v>10</v>
      </c>
      <c r="E100" s="8"/>
      <c r="F100" s="81"/>
      <c r="G100" s="81"/>
    </row>
    <row r="101" spans="1:10">
      <c r="A101" s="5"/>
      <c r="B101" s="6" t="s">
        <v>33</v>
      </c>
      <c r="C101" s="7" t="s">
        <v>29</v>
      </c>
      <c r="D101" s="15">
        <v>10</v>
      </c>
      <c r="E101" s="8"/>
      <c r="F101" s="81"/>
      <c r="G101" s="81"/>
    </row>
    <row r="102" spans="1:10">
      <c r="A102" s="5"/>
      <c r="B102" s="6" t="s">
        <v>33</v>
      </c>
      <c r="C102" s="7" t="s">
        <v>41</v>
      </c>
      <c r="D102" s="15" t="e">
        <f>H102-(D98+D99+D100+D101+D103)</f>
        <v>#REF!</v>
      </c>
      <c r="E102" s="8"/>
      <c r="F102" s="81"/>
      <c r="G102" s="81"/>
      <c r="H102" s="74" t="e">
        <f>#REF!</f>
        <v>#REF!</v>
      </c>
      <c r="I102" s="82" t="e">
        <f>IF(H102=D104,"OK")</f>
        <v>#REF!</v>
      </c>
    </row>
    <row r="103" spans="1:10">
      <c r="A103" s="5"/>
      <c r="B103" s="6" t="s">
        <v>33</v>
      </c>
      <c r="C103" s="7" t="s">
        <v>30</v>
      </c>
      <c r="D103" s="15">
        <v>5</v>
      </c>
      <c r="E103" s="8"/>
      <c r="F103" s="81"/>
      <c r="G103" s="81"/>
      <c r="J103" s="87"/>
    </row>
    <row r="104" spans="1:10" s="85" customFormat="1">
      <c r="A104" s="9"/>
      <c r="B104" s="10"/>
      <c r="C104" s="11" t="s">
        <v>31</v>
      </c>
      <c r="D104" s="16" t="e">
        <f>SUM(D98:D103)</f>
        <v>#REF!</v>
      </c>
      <c r="E104" s="12" t="e">
        <f>IF(D104=30,"A",IF(D104=60,"B",IF(D104=90,"C",IF(D104=120,"D",IF(D104=180,"E",IF(D104=240,"F",IF(D104=420,"G","-")))))))</f>
        <v>#REF!</v>
      </c>
      <c r="F104" s="83" t="e">
        <f>F15*D104</f>
        <v>#REF!</v>
      </c>
      <c r="G104" s="83" t="e">
        <f>G15*D104</f>
        <v>#REF!</v>
      </c>
      <c r="H104" s="84"/>
    </row>
    <row r="105" spans="1:10">
      <c r="A105" s="94">
        <v>14</v>
      </c>
      <c r="B105" s="2" t="e">
        <f>#REF!</f>
        <v>#REF!</v>
      </c>
      <c r="C105" s="95"/>
      <c r="D105" s="96">
        <v>240</v>
      </c>
      <c r="E105" s="12" t="str">
        <f t="shared" ref="E105:E107" si="0">IF(D105=30,"A",IF(D105=60,"B",IF(D105=90,"C",IF(D105=120,"D",IF(D105=180,"E",IF(D105=240,"F",IF(D105=420,"G","-")))))))</f>
        <v>F</v>
      </c>
      <c r="F105" s="83">
        <f>F7*D105</f>
        <v>16.8</v>
      </c>
      <c r="G105" s="83">
        <f>G7*D105</f>
        <v>28.799999999999997</v>
      </c>
    </row>
    <row r="106" spans="1:10">
      <c r="A106" s="97">
        <v>15</v>
      </c>
      <c r="B106" s="2" t="e">
        <f>#REF!</f>
        <v>#REF!</v>
      </c>
      <c r="C106" s="95"/>
      <c r="D106" s="96">
        <v>240</v>
      </c>
      <c r="E106" s="12" t="str">
        <f t="shared" si="0"/>
        <v>F</v>
      </c>
      <c r="F106" s="83">
        <f>F7*D106</f>
        <v>16.8</v>
      </c>
      <c r="G106" s="83">
        <f>G7*D106</f>
        <v>28.799999999999997</v>
      </c>
    </row>
    <row r="107" spans="1:10">
      <c r="A107" s="97">
        <v>16</v>
      </c>
      <c r="B107" s="2" t="e">
        <f>#REF!</f>
        <v>#REF!</v>
      </c>
      <c r="C107" s="95"/>
      <c r="D107" s="96">
        <v>420</v>
      </c>
      <c r="E107" s="12" t="str">
        <f t="shared" si="0"/>
        <v>G</v>
      </c>
      <c r="F107" s="83">
        <f>F7*D107</f>
        <v>29.400000000000002</v>
      </c>
      <c r="G107" s="83">
        <f>G7*D107</f>
        <v>50.4</v>
      </c>
    </row>
  </sheetData>
  <mergeCells count="5">
    <mergeCell ref="A4:G4"/>
    <mergeCell ref="F5:G5"/>
    <mergeCell ref="B5:C7"/>
    <mergeCell ref="D5:D7"/>
    <mergeCell ref="E5:E7"/>
  </mergeCells>
  <pageMargins left="0.82677165354330717" right="0.19685039370078741" top="0.74803149606299213" bottom="0.74803149606299213" header="0.31496062992125984" footer="0.31496062992125984"/>
  <pageSetup paperSize="9" orientation="portrait" r:id="rId1"/>
  <headerFooter>
    <oddHeader>&amp;R&amp;"TH Sarabun New,ธรรมดา"&amp;14หน้า &gt; &amp;P</oddHeader>
  </headerFooter>
  <ignoredErrors>
    <ignoredError sqref="D15 D23 D32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0720-5CDA-4709-95EE-756515B45DEC}">
  <sheetPr codeName="Sheet17">
    <pageSetUpPr fitToPage="1"/>
  </sheetPr>
  <dimension ref="A1:AU61"/>
  <sheetViews>
    <sheetView view="pageBreakPreview" zoomScale="59" zoomScaleNormal="92" zoomScaleSheetLayoutView="59" workbookViewId="0">
      <pane ySplit="4" topLeftCell="A5" activePane="bottomLeft" state="frozen"/>
      <selection activeCell="B1" sqref="B1"/>
      <selection pane="bottomLeft" sqref="A1:AJ1"/>
    </sheetView>
  </sheetViews>
  <sheetFormatPr defaultColWidth="9" defaultRowHeight="27"/>
  <cols>
    <col min="1" max="1" width="5" style="147" customWidth="1"/>
    <col min="2" max="2" width="52.5703125" style="140" customWidth="1"/>
    <col min="3" max="3" width="8" style="189" customWidth="1"/>
    <col min="4" max="4" width="3" style="189" customWidth="1"/>
    <col min="5" max="5" width="5.42578125" style="188" customWidth="1"/>
    <col min="6" max="36" width="3.5703125" style="139" customWidth="1"/>
    <col min="37" max="37" width="5.28515625" style="139" customWidth="1"/>
    <col min="38" max="38" width="4.42578125" style="139" customWidth="1"/>
    <col min="39" max="47" width="9" style="139"/>
    <col min="48" max="16384" width="9" style="140"/>
  </cols>
  <sheetData>
    <row r="1" spans="1:47" ht="47.25" customHeight="1">
      <c r="A1" s="267" t="s">
        <v>68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9"/>
    </row>
    <row r="2" spans="1:47" ht="28.5" customHeight="1">
      <c r="A2" s="264" t="str">
        <f ca="1">"ชื่อ "&amp;ข้อมูลเจ้าหน้าที่!$B$1&amp;" ตำแหน่ง "&amp;ข้อมูลเจ้าหน้าที่!$B$2&amp;" ปฏิบัติ "&amp;ข้อมูลเจ้าหน้าที่!$B$3&amp;" กลุ่มงานโครงสร้างพื้นฐานและวิศวกรรมทางการแพทย์ ฝ่ายวิศวกรรมโยธา  (ใช้ตัวคูณ="&amp;ข้อมูลเจ้าหน้าที่!$B$5&amp;")"</f>
        <v>ชื่อ rename_test ตำแหน่ง  ปฏิบัติ  กลุ่มงานโครงสร้างพื้นฐานและวิศวกรรมทางการแพทย์ ฝ่ายวิศวกรรมโยธา  (ใช้ตัวคูณ=0.07)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  <c r="AJ2" s="266"/>
      <c r="AK2" s="141"/>
    </row>
    <row r="3" spans="1:47" ht="30.75" customHeight="1">
      <c r="A3" s="274" t="s">
        <v>0</v>
      </c>
      <c r="B3" s="274" t="s">
        <v>1</v>
      </c>
      <c r="C3" s="274" t="s">
        <v>2</v>
      </c>
      <c r="D3" s="276" t="s">
        <v>3</v>
      </c>
      <c r="E3" s="277"/>
      <c r="F3" s="270" t="s">
        <v>9</v>
      </c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142"/>
      <c r="AL3" s="143"/>
      <c r="AM3" s="144"/>
    </row>
    <row r="4" spans="1:47" s="147" customFormat="1" ht="35.25" customHeight="1">
      <c r="A4" s="275"/>
      <c r="B4" s="275"/>
      <c r="C4" s="275"/>
      <c r="D4" s="278"/>
      <c r="E4" s="279"/>
      <c r="F4" s="145">
        <v>1</v>
      </c>
      <c r="G4" s="145">
        <v>2</v>
      </c>
      <c r="H4" s="145">
        <v>3</v>
      </c>
      <c r="I4" s="145">
        <v>4</v>
      </c>
      <c r="J4" s="145">
        <v>5</v>
      </c>
      <c r="K4" s="145">
        <v>6</v>
      </c>
      <c r="L4" s="145">
        <v>7</v>
      </c>
      <c r="M4" s="145">
        <v>8</v>
      </c>
      <c r="N4" s="145">
        <v>9</v>
      </c>
      <c r="O4" s="145">
        <v>10</v>
      </c>
      <c r="P4" s="145">
        <v>11</v>
      </c>
      <c r="Q4" s="145">
        <v>12</v>
      </c>
      <c r="R4" s="145">
        <v>13</v>
      </c>
      <c r="S4" s="145">
        <v>14</v>
      </c>
      <c r="T4" s="145">
        <v>15</v>
      </c>
      <c r="U4" s="145">
        <v>16</v>
      </c>
      <c r="V4" s="145">
        <v>17</v>
      </c>
      <c r="W4" s="145">
        <v>18</v>
      </c>
      <c r="X4" s="145">
        <v>19</v>
      </c>
      <c r="Y4" s="145">
        <v>20</v>
      </c>
      <c r="Z4" s="145">
        <v>21</v>
      </c>
      <c r="AA4" s="145">
        <v>22</v>
      </c>
      <c r="AB4" s="145">
        <v>23</v>
      </c>
      <c r="AC4" s="145">
        <v>24</v>
      </c>
      <c r="AD4" s="145">
        <v>25</v>
      </c>
      <c r="AE4" s="145">
        <v>26</v>
      </c>
      <c r="AF4" s="145">
        <v>27</v>
      </c>
      <c r="AG4" s="145">
        <v>28</v>
      </c>
      <c r="AH4" s="145">
        <v>29</v>
      </c>
      <c r="AI4" s="145">
        <v>30</v>
      </c>
      <c r="AJ4" s="145">
        <v>31</v>
      </c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</row>
    <row r="5" spans="1:47" s="155" customFormat="1">
      <c r="A5" s="148"/>
      <c r="B5" s="149" t="s">
        <v>12</v>
      </c>
      <c r="C5" s="150"/>
      <c r="D5" s="151"/>
      <c r="E5" s="152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39"/>
      <c r="AL5" s="139"/>
      <c r="AM5" s="154"/>
      <c r="AN5" s="139"/>
      <c r="AO5" s="139"/>
      <c r="AP5" s="139"/>
      <c r="AQ5" s="139"/>
      <c r="AR5" s="139"/>
      <c r="AS5" s="139"/>
      <c r="AT5" s="139"/>
      <c r="AU5" s="139"/>
    </row>
    <row r="6" spans="1:47" s="161" customFormat="1">
      <c r="A6" s="156">
        <v>1</v>
      </c>
      <c r="B6" s="157" t="s">
        <v>45</v>
      </c>
      <c r="C6" s="156" t="s">
        <v>46</v>
      </c>
      <c r="D6" s="158" t="s">
        <v>25</v>
      </c>
      <c r="E6" s="159">
        <v>60</v>
      </c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39"/>
      <c r="AL6" s="139"/>
      <c r="AM6" s="154"/>
      <c r="AN6" s="139"/>
      <c r="AO6" s="139"/>
      <c r="AP6" s="139"/>
      <c r="AQ6" s="139"/>
      <c r="AR6" s="139"/>
      <c r="AS6" s="139"/>
      <c r="AT6" s="139"/>
      <c r="AU6" s="139"/>
    </row>
    <row r="7" spans="1:47" s="161" customFormat="1">
      <c r="A7" s="156">
        <v>2</v>
      </c>
      <c r="B7" s="157" t="s">
        <v>47</v>
      </c>
      <c r="C7" s="156" t="s">
        <v>46</v>
      </c>
      <c r="D7" s="158" t="s">
        <v>25</v>
      </c>
      <c r="E7" s="159">
        <v>60</v>
      </c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39"/>
      <c r="AL7" s="139"/>
      <c r="AM7" s="154"/>
      <c r="AN7" s="139"/>
      <c r="AO7" s="139"/>
      <c r="AP7" s="139"/>
      <c r="AQ7" s="139"/>
      <c r="AR7" s="139"/>
      <c r="AS7" s="139"/>
      <c r="AT7" s="139"/>
      <c r="AU7" s="139"/>
    </row>
    <row r="8" spans="1:47" s="161" customFormat="1">
      <c r="A8" s="156">
        <v>3</v>
      </c>
      <c r="B8" s="157" t="s">
        <v>48</v>
      </c>
      <c r="C8" s="156" t="s">
        <v>46</v>
      </c>
      <c r="D8" s="158" t="s">
        <v>25</v>
      </c>
      <c r="E8" s="159">
        <v>60</v>
      </c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39"/>
      <c r="AL8" s="139"/>
      <c r="AM8" s="154"/>
      <c r="AN8" s="139"/>
      <c r="AO8" s="139"/>
      <c r="AP8" s="139"/>
      <c r="AQ8" s="139"/>
      <c r="AR8" s="139"/>
      <c r="AS8" s="139"/>
      <c r="AT8" s="139"/>
      <c r="AU8" s="139"/>
    </row>
    <row r="9" spans="1:47" s="161" customFormat="1">
      <c r="A9" s="156">
        <v>4</v>
      </c>
      <c r="B9" s="157" t="s">
        <v>49</v>
      </c>
      <c r="C9" s="156" t="s">
        <v>46</v>
      </c>
      <c r="D9" s="158" t="s">
        <v>25</v>
      </c>
      <c r="E9" s="159">
        <v>60</v>
      </c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39"/>
      <c r="AL9" s="139"/>
      <c r="AM9" s="154"/>
      <c r="AN9" s="139"/>
      <c r="AO9" s="139"/>
      <c r="AP9" s="139"/>
      <c r="AQ9" s="139"/>
      <c r="AR9" s="139"/>
      <c r="AS9" s="139"/>
      <c r="AT9" s="139"/>
      <c r="AU9" s="139"/>
    </row>
    <row r="10" spans="1:47" s="161" customFormat="1">
      <c r="A10" s="156">
        <v>5</v>
      </c>
      <c r="B10" s="157" t="s">
        <v>50</v>
      </c>
      <c r="C10" s="156" t="s">
        <v>46</v>
      </c>
      <c r="D10" s="158" t="s">
        <v>25</v>
      </c>
      <c r="E10" s="159">
        <v>120</v>
      </c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39"/>
      <c r="AL10" s="139"/>
      <c r="AM10" s="154"/>
      <c r="AN10" s="139"/>
      <c r="AO10" s="139"/>
      <c r="AP10" s="139"/>
      <c r="AQ10" s="139"/>
      <c r="AR10" s="139"/>
      <c r="AS10" s="139"/>
      <c r="AT10" s="139"/>
      <c r="AU10" s="139"/>
    </row>
    <row r="11" spans="1:47" s="161" customFormat="1">
      <c r="A11" s="156">
        <v>6</v>
      </c>
      <c r="B11" s="157" t="s">
        <v>51</v>
      </c>
      <c r="C11" s="156" t="s">
        <v>46</v>
      </c>
      <c r="D11" s="158" t="s">
        <v>25</v>
      </c>
      <c r="E11" s="159">
        <v>120</v>
      </c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39"/>
      <c r="AL11" s="139"/>
      <c r="AM11" s="154"/>
      <c r="AN11" s="139"/>
      <c r="AO11" s="139"/>
      <c r="AP11" s="139"/>
      <c r="AQ11" s="139"/>
      <c r="AR11" s="139"/>
      <c r="AS11" s="139"/>
      <c r="AT11" s="139"/>
      <c r="AU11" s="139"/>
    </row>
    <row r="12" spans="1:47" s="161" customFormat="1">
      <c r="A12" s="156">
        <v>7</v>
      </c>
      <c r="B12" s="157" t="s">
        <v>52</v>
      </c>
      <c r="C12" s="156" t="s">
        <v>46</v>
      </c>
      <c r="D12" s="158" t="s">
        <v>25</v>
      </c>
      <c r="E12" s="159">
        <v>60</v>
      </c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39"/>
      <c r="AL12" s="139"/>
      <c r="AM12" s="154"/>
      <c r="AN12" s="139"/>
      <c r="AO12" s="139"/>
      <c r="AP12" s="139"/>
      <c r="AQ12" s="139"/>
      <c r="AR12" s="139"/>
      <c r="AS12" s="139"/>
      <c r="AT12" s="139"/>
      <c r="AU12" s="139"/>
    </row>
    <row r="13" spans="1:47" s="161" customFormat="1">
      <c r="A13" s="156">
        <v>8</v>
      </c>
      <c r="B13" s="162" t="s">
        <v>53</v>
      </c>
      <c r="C13" s="156" t="s">
        <v>46</v>
      </c>
      <c r="D13" s="158" t="s">
        <v>25</v>
      </c>
      <c r="E13" s="159">
        <v>420</v>
      </c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</row>
    <row r="14" spans="1:47" s="161" customFormat="1">
      <c r="A14" s="156">
        <v>9</v>
      </c>
      <c r="B14" s="162" t="s">
        <v>54</v>
      </c>
      <c r="C14" s="156" t="s">
        <v>46</v>
      </c>
      <c r="D14" s="158" t="s">
        <v>25</v>
      </c>
      <c r="E14" s="159">
        <v>90</v>
      </c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39"/>
      <c r="AL14" s="139"/>
      <c r="AM14" s="139"/>
      <c r="AN14" s="139"/>
      <c r="AO14" s="139"/>
      <c r="AP14" s="139"/>
      <c r="AQ14" s="139"/>
      <c r="AR14" s="139"/>
      <c r="AS14" s="139"/>
      <c r="AT14" s="139"/>
      <c r="AU14" s="139"/>
    </row>
    <row r="15" spans="1:47" s="161" customFormat="1">
      <c r="A15" s="156">
        <v>10</v>
      </c>
      <c r="B15" s="162" t="s">
        <v>55</v>
      </c>
      <c r="C15" s="156" t="s">
        <v>46</v>
      </c>
      <c r="D15" s="158" t="s">
        <v>25</v>
      </c>
      <c r="E15" s="159">
        <v>60</v>
      </c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</row>
    <row r="16" spans="1:47" s="161" customFormat="1">
      <c r="A16" s="156">
        <v>11</v>
      </c>
      <c r="B16" s="157" t="s">
        <v>56</v>
      </c>
      <c r="C16" s="156" t="s">
        <v>46</v>
      </c>
      <c r="D16" s="158" t="s">
        <v>25</v>
      </c>
      <c r="E16" s="159">
        <v>420</v>
      </c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39"/>
      <c r="AL16" s="139"/>
      <c r="AM16" s="139"/>
      <c r="AN16" s="139"/>
      <c r="AO16" s="139"/>
      <c r="AP16" s="139"/>
      <c r="AQ16" s="139"/>
      <c r="AR16" s="139"/>
      <c r="AS16" s="139"/>
      <c r="AT16" s="139"/>
      <c r="AU16" s="139"/>
    </row>
    <row r="17" spans="1:47" s="155" customFormat="1">
      <c r="A17" s="148"/>
      <c r="B17" s="149" t="s">
        <v>13</v>
      </c>
      <c r="C17" s="150"/>
      <c r="D17" s="168"/>
      <c r="E17" s="169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</row>
    <row r="18" spans="1:47" s="161" customFormat="1">
      <c r="A18" s="167">
        <v>14</v>
      </c>
      <c r="B18" s="166" t="s">
        <v>23</v>
      </c>
      <c r="C18" s="163" t="s">
        <v>26</v>
      </c>
      <c r="D18" s="164" t="s">
        <v>25</v>
      </c>
      <c r="E18" s="165">
        <v>240</v>
      </c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39"/>
      <c r="AL18" s="139"/>
      <c r="AM18" s="139"/>
      <c r="AN18" s="139"/>
      <c r="AO18" s="139"/>
      <c r="AP18" s="139"/>
      <c r="AQ18" s="139"/>
      <c r="AR18" s="139"/>
      <c r="AS18" s="139"/>
      <c r="AT18" s="139"/>
      <c r="AU18" s="139"/>
    </row>
    <row r="19" spans="1:47" s="161" customFormat="1">
      <c r="A19" s="167">
        <v>15</v>
      </c>
      <c r="B19" s="166" t="s">
        <v>24</v>
      </c>
      <c r="C19" s="163" t="s">
        <v>26</v>
      </c>
      <c r="D19" s="164" t="s">
        <v>25</v>
      </c>
      <c r="E19" s="165">
        <v>240</v>
      </c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</row>
    <row r="20" spans="1:47" s="161" customFormat="1">
      <c r="A20" s="167">
        <v>16</v>
      </c>
      <c r="B20" s="166" t="s">
        <v>22</v>
      </c>
      <c r="C20" s="163" t="s">
        <v>26</v>
      </c>
      <c r="D20" s="164" t="s">
        <v>25</v>
      </c>
      <c r="E20" s="165">
        <v>420</v>
      </c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</row>
    <row r="21" spans="1:47" s="176" customFormat="1">
      <c r="A21" s="170"/>
      <c r="B21" s="171" t="s">
        <v>10</v>
      </c>
      <c r="C21" s="172"/>
      <c r="D21" s="173"/>
      <c r="E21" s="174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75"/>
      <c r="AL21" s="175"/>
      <c r="AM21" s="175"/>
      <c r="AN21" s="175"/>
      <c r="AO21" s="175"/>
      <c r="AP21" s="175"/>
      <c r="AQ21" s="175"/>
      <c r="AR21" s="175"/>
      <c r="AS21" s="175"/>
      <c r="AT21" s="175"/>
      <c r="AU21" s="175"/>
    </row>
    <row r="22" spans="1:47" s="176" customFormat="1">
      <c r="A22" s="178"/>
      <c r="B22" s="179"/>
      <c r="C22" s="179"/>
      <c r="D22" s="179"/>
      <c r="E22" s="180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96"/>
      <c r="AK22" s="175"/>
      <c r="AL22" s="175"/>
      <c r="AM22" s="175"/>
      <c r="AN22" s="175"/>
      <c r="AO22" s="175"/>
      <c r="AP22" s="175"/>
      <c r="AQ22" s="175"/>
      <c r="AR22" s="175"/>
      <c r="AS22" s="175"/>
      <c r="AT22" s="175"/>
      <c r="AU22" s="175"/>
    </row>
    <row r="23" spans="1:47">
      <c r="A23" s="195" t="s">
        <v>65</v>
      </c>
      <c r="B23" s="197"/>
      <c r="C23" s="183"/>
      <c r="D23" s="183"/>
      <c r="E23" s="184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2"/>
      <c r="AI23" s="181"/>
      <c r="AJ23" s="198"/>
    </row>
    <row r="24" spans="1:47">
      <c r="A24" s="271" t="str">
        <f ca="1">"( "&amp;ข้อมูลเจ้าหน้าที่!$B$1&amp;" )"</f>
        <v>( rename_test )</v>
      </c>
      <c r="B24" s="272"/>
      <c r="C24" s="183"/>
      <c r="D24" s="183"/>
      <c r="E24" s="183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1"/>
      <c r="W24" s="181"/>
      <c r="X24" s="181"/>
      <c r="Y24" s="181"/>
      <c r="Z24" s="181"/>
      <c r="AA24" s="181"/>
      <c r="AB24" s="181"/>
      <c r="AC24" s="181"/>
      <c r="AD24" s="181"/>
      <c r="AE24" s="181"/>
      <c r="AF24" s="181"/>
      <c r="AG24" s="181"/>
      <c r="AH24" s="182"/>
      <c r="AI24" s="181"/>
      <c r="AJ24" s="198"/>
    </row>
    <row r="25" spans="1:47">
      <c r="A25" s="271">
        <f>ข้อมูลเจ้าหน้าที่!$B$2</f>
        <v>0</v>
      </c>
      <c r="B25" s="272"/>
      <c r="C25" s="183"/>
      <c r="D25" s="183"/>
      <c r="E25" s="183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2"/>
      <c r="AI25" s="181"/>
      <c r="AJ25" s="198"/>
    </row>
    <row r="26" spans="1:47">
      <c r="A26" s="199"/>
      <c r="B26" s="200"/>
      <c r="C26" s="201"/>
      <c r="D26" s="201"/>
      <c r="E26" s="201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2"/>
      <c r="AC26" s="202"/>
      <c r="AD26" s="202"/>
      <c r="AE26" s="202"/>
      <c r="AF26" s="202"/>
      <c r="AG26" s="202"/>
      <c r="AH26" s="202"/>
      <c r="AI26" s="202"/>
      <c r="AJ26" s="203"/>
    </row>
    <row r="27" spans="1:47">
      <c r="A27" s="271"/>
      <c r="B27" s="273"/>
      <c r="C27" s="183"/>
      <c r="D27" s="183"/>
      <c r="E27" s="185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  <c r="AJ27" s="181"/>
    </row>
    <row r="28" spans="1:47">
      <c r="A28" s="186"/>
      <c r="B28" s="183"/>
      <c r="C28" s="187"/>
      <c r="D28" s="187"/>
      <c r="E28" s="140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G28" s="181"/>
      <c r="AH28" s="181"/>
      <c r="AI28" s="181"/>
      <c r="AJ28" s="181"/>
    </row>
    <row r="29" spans="1:47">
      <c r="A29" s="186"/>
      <c r="B29" s="183"/>
      <c r="C29" s="187"/>
      <c r="D29" s="187"/>
      <c r="E29" s="140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</row>
    <row r="30" spans="1:47">
      <c r="A30" s="186"/>
      <c r="B30" s="183"/>
      <c r="C30" s="187"/>
      <c r="D30" s="187"/>
      <c r="E30" s="140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G30" s="181"/>
      <c r="AH30" s="181"/>
      <c r="AI30" s="181"/>
      <c r="AJ30" s="181"/>
    </row>
    <row r="31" spans="1:47">
      <c r="A31" s="186"/>
      <c r="B31" s="183"/>
      <c r="C31" s="187"/>
      <c r="D31" s="187"/>
      <c r="E31" s="140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</row>
    <row r="32" spans="1:47">
      <c r="A32" s="186"/>
      <c r="B32" s="183"/>
      <c r="C32" s="187"/>
      <c r="D32" s="187"/>
      <c r="E32" s="185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</row>
    <row r="33" spans="1:36">
      <c r="A33" s="186"/>
      <c r="B33" s="183"/>
      <c r="C33" s="187"/>
      <c r="D33" s="187"/>
      <c r="E33" s="185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</row>
    <row r="34" spans="1:36">
      <c r="A34" s="186"/>
      <c r="B34" s="183"/>
      <c r="C34" s="187"/>
      <c r="D34" s="187"/>
      <c r="E34" s="185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J34" s="181"/>
    </row>
    <row r="35" spans="1:36" s="139" customFormat="1">
      <c r="A35" s="186"/>
      <c r="B35" s="183"/>
      <c r="C35" s="187"/>
      <c r="D35" s="187"/>
      <c r="E35" s="185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</row>
    <row r="36" spans="1:36" s="139" customFormat="1">
      <c r="A36" s="186"/>
      <c r="B36" s="183"/>
      <c r="C36" s="187"/>
      <c r="D36" s="187"/>
      <c r="E36" s="185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</row>
    <row r="37" spans="1:36" s="139" customFormat="1">
      <c r="A37" s="186"/>
      <c r="B37" s="183"/>
      <c r="C37" s="187"/>
      <c r="D37" s="187"/>
      <c r="E37" s="185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1"/>
      <c r="AE37" s="181"/>
      <c r="AF37" s="181"/>
      <c r="AG37" s="181"/>
      <c r="AH37" s="181"/>
      <c r="AI37" s="181"/>
      <c r="AJ37" s="181"/>
    </row>
    <row r="38" spans="1:36" s="139" customFormat="1">
      <c r="A38" s="186"/>
      <c r="B38" s="183"/>
      <c r="C38" s="187"/>
      <c r="D38" s="187"/>
      <c r="E38" s="185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J38" s="181"/>
    </row>
    <row r="39" spans="1:36" s="139" customFormat="1">
      <c r="A39" s="186"/>
      <c r="B39" s="183"/>
      <c r="C39" s="187"/>
      <c r="D39" s="187"/>
      <c r="E39" s="185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</row>
    <row r="40" spans="1:36" s="139" customFormat="1">
      <c r="A40" s="186"/>
      <c r="B40" s="183"/>
      <c r="C40" s="187"/>
      <c r="D40" s="187"/>
      <c r="E40" s="185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</row>
    <row r="41" spans="1:36" s="139" customFormat="1">
      <c r="A41" s="186"/>
      <c r="B41" s="183"/>
      <c r="C41" s="187"/>
      <c r="D41" s="187"/>
      <c r="E41" s="185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  <c r="AG41" s="181"/>
      <c r="AH41" s="181"/>
      <c r="AI41" s="181"/>
      <c r="AJ41" s="181"/>
    </row>
    <row r="42" spans="1:36" s="139" customFormat="1">
      <c r="A42" s="186"/>
      <c r="B42" s="183"/>
      <c r="C42" s="187"/>
      <c r="D42" s="187"/>
      <c r="E42" s="185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</row>
    <row r="43" spans="1:36" s="139" customFormat="1">
      <c r="A43" s="186"/>
      <c r="B43" s="183"/>
      <c r="C43" s="187"/>
      <c r="D43" s="187"/>
      <c r="E43" s="185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</row>
    <row r="44" spans="1:36" s="139" customFormat="1">
      <c r="A44" s="186"/>
      <c r="B44" s="183"/>
      <c r="C44" s="187"/>
      <c r="D44" s="187"/>
      <c r="E44" s="185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</row>
    <row r="45" spans="1:36" s="139" customFormat="1">
      <c r="A45" s="186"/>
      <c r="B45" s="183"/>
      <c r="C45" s="187"/>
      <c r="D45" s="187"/>
      <c r="E45" s="185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</row>
    <row r="46" spans="1:36" s="139" customFormat="1">
      <c r="A46" s="186"/>
      <c r="B46" s="183"/>
      <c r="C46" s="187"/>
      <c r="D46" s="187"/>
      <c r="E46" s="185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</row>
    <row r="47" spans="1:36" s="139" customFormat="1">
      <c r="A47" s="186"/>
      <c r="B47" s="183"/>
      <c r="C47" s="187"/>
      <c r="D47" s="187"/>
      <c r="E47" s="185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  <c r="AG47" s="181"/>
      <c r="AH47" s="181"/>
      <c r="AI47" s="181"/>
      <c r="AJ47" s="181"/>
    </row>
    <row r="48" spans="1:36" s="139" customFormat="1">
      <c r="A48" s="186"/>
      <c r="B48" s="183"/>
      <c r="C48" s="187"/>
      <c r="D48" s="187"/>
      <c r="E48" s="185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</row>
    <row r="49" spans="1:36" s="139" customFormat="1">
      <c r="A49" s="186"/>
      <c r="B49" s="183"/>
      <c r="C49" s="187"/>
      <c r="D49" s="187"/>
      <c r="E49" s="185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</row>
    <row r="50" spans="1:36" s="139" customFormat="1">
      <c r="A50" s="186"/>
      <c r="B50" s="183"/>
      <c r="C50" s="187"/>
      <c r="D50" s="187"/>
      <c r="E50" s="185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  <c r="AG50" s="181"/>
      <c r="AH50" s="181"/>
      <c r="AI50" s="181"/>
      <c r="AJ50" s="181"/>
    </row>
    <row r="51" spans="1:36" s="139" customFormat="1">
      <c r="A51" s="186"/>
      <c r="B51" s="183"/>
      <c r="C51" s="187"/>
      <c r="D51" s="187"/>
      <c r="E51" s="185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</row>
    <row r="52" spans="1:36" s="139" customFormat="1">
      <c r="A52" s="186"/>
      <c r="B52" s="183"/>
      <c r="C52" s="187"/>
      <c r="D52" s="187"/>
      <c r="E52" s="185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</row>
    <row r="53" spans="1:36" s="139" customFormat="1">
      <c r="A53" s="186"/>
      <c r="B53" s="183"/>
      <c r="C53" s="187"/>
      <c r="D53" s="187"/>
      <c r="E53" s="185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</row>
    <row r="54" spans="1:36" s="139" customFormat="1">
      <c r="A54" s="186"/>
      <c r="B54" s="183"/>
      <c r="C54" s="187"/>
      <c r="D54" s="187"/>
      <c r="E54" s="185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</row>
    <row r="55" spans="1:36" s="139" customFormat="1">
      <c r="A55" s="186"/>
      <c r="B55" s="183"/>
      <c r="C55" s="187"/>
      <c r="D55" s="187"/>
      <c r="E55" s="185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</row>
    <row r="56" spans="1:36" s="139" customFormat="1">
      <c r="A56" s="186"/>
      <c r="B56" s="183"/>
      <c r="C56" s="187"/>
      <c r="D56" s="187"/>
      <c r="E56" s="185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1"/>
      <c r="W56" s="181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I56" s="181"/>
      <c r="AJ56" s="181"/>
    </row>
    <row r="57" spans="1:36" s="139" customFormat="1">
      <c r="A57" s="186"/>
      <c r="B57" s="183"/>
      <c r="C57" s="187"/>
      <c r="D57" s="187"/>
      <c r="E57" s="185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I57" s="181"/>
      <c r="AJ57" s="181"/>
    </row>
    <row r="58" spans="1:36" s="139" customFormat="1">
      <c r="A58" s="186"/>
      <c r="B58" s="183"/>
      <c r="C58" s="187"/>
      <c r="D58" s="187"/>
      <c r="E58" s="185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I58" s="181"/>
      <c r="AJ58" s="181"/>
    </row>
    <row r="59" spans="1:36" s="139" customFormat="1">
      <c r="A59" s="186"/>
      <c r="B59" s="183"/>
      <c r="C59" s="187"/>
      <c r="D59" s="187"/>
      <c r="E59" s="185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I59" s="181"/>
      <c r="AJ59" s="181"/>
    </row>
    <row r="60" spans="1:36" s="139" customFormat="1">
      <c r="A60" s="186"/>
      <c r="B60" s="183"/>
      <c r="C60" s="187"/>
      <c r="D60" s="187"/>
      <c r="E60" s="185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I60" s="181"/>
      <c r="AJ60" s="181"/>
    </row>
    <row r="61" spans="1:36" s="139" customFormat="1">
      <c r="A61" s="147"/>
      <c r="B61" s="140"/>
      <c r="C61" s="189"/>
      <c r="D61" s="189"/>
      <c r="E61" s="188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I61" s="181"/>
      <c r="AJ61" s="181"/>
    </row>
  </sheetData>
  <mergeCells count="10">
    <mergeCell ref="A27:B27"/>
    <mergeCell ref="A3:A4"/>
    <mergeCell ref="B3:B4"/>
    <mergeCell ref="C3:C4"/>
    <mergeCell ref="D3:E4"/>
    <mergeCell ref="A2:AJ2"/>
    <mergeCell ref="A1:AJ1"/>
    <mergeCell ref="F3:AJ3"/>
    <mergeCell ref="A24:B24"/>
    <mergeCell ref="A25:B25"/>
  </mergeCells>
  <conditionalFormatting sqref="E23:E26">
    <cfRule type="duplicateValues" dxfId="0" priority="5"/>
  </conditionalFormatting>
  <dataValidations disablePrompts="1" count="1">
    <dataValidation type="list" allowBlank="1" showInputMessage="1" showErrorMessage="1" sqref="AM5:AM12 E18:E20" xr:uid="{0EDDD716-1799-4CCB-9EBE-6D1AA0B4B8BD}">
      <formula1>$AM$5:$AM$12</formula1>
    </dataValidation>
  </dataValidations>
  <pageMargins left="0.43307086614173229" right="0.11811023622047245" top="0.51" bottom="0.35433070866141736" header="0.31496062992125984" footer="0.31496062992125984"/>
  <pageSetup paperSize="9" scale="77" fitToHeight="0" orientation="landscape" r:id="rId1"/>
  <colBreaks count="1" manualBreakCount="1">
    <brk id="36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ข้อมูลเจ้าหน้าที่</vt:lpstr>
      <vt:lpstr>หน้าปก</vt:lpstr>
      <vt:lpstr>ม.ค.62</vt:lpstr>
      <vt:lpstr>ก.พ.62</vt:lpstr>
      <vt:lpstr>มี.ค.62</vt:lpstr>
      <vt:lpstr>WorkPoint</vt:lpstr>
      <vt:lpstr>ฟอร์ม</vt:lpstr>
      <vt:lpstr>WorkPoint!Print_Area</vt:lpstr>
      <vt:lpstr>ก.พ.62!Print_Area</vt:lpstr>
      <vt:lpstr>ฟอร์ม!Print_Area</vt:lpstr>
      <vt:lpstr>ม.ค.62!Print_Area</vt:lpstr>
      <vt:lpstr>มี.ค.62!Print_Area</vt:lpstr>
      <vt:lpstr>หน้าปก!Print_Area</vt:lpstr>
      <vt:lpstr>WorkPoint!Print_Titles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SRTH180</dc:creator>
  <cp:lastModifiedBy>อลันด์ มูซอ</cp:lastModifiedBy>
  <cp:lastPrinted>2018-11-04T00:42:09Z</cp:lastPrinted>
  <dcterms:created xsi:type="dcterms:W3CDTF">2018-07-11T07:24:29Z</dcterms:created>
  <dcterms:modified xsi:type="dcterms:W3CDTF">2018-11-04T04:23:06Z</dcterms:modified>
</cp:coreProperties>
</file>