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D:\Form\Form Vat Sale\New Form Vat Sale ABB 23052017\"/>
    </mc:Choice>
  </mc:AlternateContent>
  <xr:revisionPtr revIDLastSave="0" documentId="13_ncr:1_{7602AB48-EDDB-4325-A225-3C8EEF82983A}" xr6:coauthVersionLast="38" xr6:coauthVersionMax="38" xr10:uidLastSave="{00000000-0000-0000-0000-000000000000}"/>
  <bookViews>
    <workbookView xWindow="0" yWindow="0" windowWidth="10290" windowHeight="2235" tabRatio="532" activeTab="1" xr2:uid="{00000000-000D-0000-FFFF-FFFF00000000}"/>
  </bookViews>
  <sheets>
    <sheet name="Report Vat" sheetId="12" r:id="rId1"/>
    <sheet name="Vat" sheetId="13" r:id="rId2"/>
    <sheet name="Code" sheetId="1" r:id="rId3"/>
  </sheets>
  <definedNames>
    <definedName name="_xlnm._FilterDatabase" localSheetId="2" hidden="1">Code!$B$5:$F$5</definedName>
    <definedName name="_xlnm._FilterDatabase" localSheetId="0" hidden="1">'Report Vat'!$C$10:$I$10</definedName>
    <definedName name="Bill" localSheetId="0">'Report Vat'!$E$11:$E$20</definedName>
    <definedName name="Data">'Report Vat'!$B$9:$I$22</definedName>
    <definedName name="Finish">Vat!$O$13</definedName>
    <definedName name="No">Vat!$O$8</definedName>
    <definedName name="_xlnm.Print_Area" localSheetId="1">Vat!$A$1:$L$58</definedName>
    <definedName name="_xlnm.Print_Titles" localSheetId="0">'Report Vat'!$2:$9</definedName>
    <definedName name="Start">Vat!$O$12</definedName>
    <definedName name="Total">Vat!$O$11</definedName>
    <definedName name="Type">Code!$G$4:$G$16</definedName>
  </definedNames>
  <calcPr calcId="181029"/>
</workbook>
</file>

<file path=xl/calcChain.xml><?xml version="1.0" encoding="utf-8"?>
<calcChain xmlns="http://schemas.openxmlformats.org/spreadsheetml/2006/main">
  <c r="K11" i="13" l="1"/>
  <c r="E19" i="12" l="1"/>
  <c r="E18" i="12"/>
  <c r="E15" i="12"/>
  <c r="E12" i="12"/>
  <c r="K58" i="13" l="1"/>
  <c r="G58" i="13"/>
  <c r="H11" i="12"/>
  <c r="I11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12" i="12"/>
  <c r="I12" i="12"/>
  <c r="D13" i="12"/>
  <c r="E13" i="12" s="1"/>
  <c r="E14" i="12" s="1"/>
  <c r="D14" i="12"/>
  <c r="D15" i="12"/>
  <c r="D16" i="12"/>
  <c r="D17" i="12"/>
  <c r="D18" i="12"/>
  <c r="D19" i="12"/>
  <c r="D20" i="12"/>
  <c r="D12" i="12"/>
  <c r="E16" i="12" l="1"/>
  <c r="E17" i="12" s="1"/>
  <c r="E20" i="12" s="1"/>
  <c r="D14" i="13" l="1"/>
  <c r="D13" i="13"/>
  <c r="D12" i="13"/>
  <c r="D41" i="13"/>
  <c r="G23" i="12" l="1"/>
  <c r="B12" i="12"/>
  <c r="B13" i="12" l="1"/>
  <c r="B14" i="12" s="1"/>
  <c r="B15" i="12" s="1"/>
  <c r="B16" i="12" s="1"/>
  <c r="B17" i="12" s="1"/>
  <c r="B18" i="12" s="1"/>
  <c r="B19" i="12" s="1"/>
  <c r="B20" i="12" s="1"/>
  <c r="I6" i="12" l="1"/>
  <c r="B7" i="12"/>
  <c r="B6" i="12"/>
  <c r="B5" i="12"/>
  <c r="J55" i="13"/>
  <c r="J25" i="13"/>
  <c r="D44" i="13"/>
  <c r="D43" i="13"/>
  <c r="B44" i="13"/>
  <c r="B43" i="13"/>
  <c r="D42" i="13"/>
  <c r="B42" i="13"/>
  <c r="B41" i="13"/>
  <c r="K38" i="13"/>
  <c r="J38" i="13"/>
  <c r="G38" i="13"/>
  <c r="J37" i="13"/>
  <c r="C36" i="13"/>
  <c r="C35" i="13"/>
  <c r="K34" i="13"/>
  <c r="K33" i="13"/>
  <c r="C33" i="13"/>
  <c r="I23" i="12" l="1"/>
  <c r="H23" i="12"/>
  <c r="D11" i="12" l="1"/>
  <c r="J11" i="13" s="1"/>
  <c r="J41" i="13" s="1"/>
  <c r="B3" i="12"/>
  <c r="C10" i="13" l="1"/>
  <c r="C40" i="13" s="1"/>
  <c r="K41" i="13"/>
  <c r="O11" i="13" l="1"/>
  <c r="AB22" i="13" l="1" a="1"/>
  <c r="AB22" i="13" s="1"/>
  <c r="AB20" i="13" a="1"/>
  <c r="AB20" i="13" s="1"/>
  <c r="AB19" i="13" l="1" a="1"/>
  <c r="AB19" i="13" s="1"/>
  <c r="C19" i="13" s="1"/>
  <c r="C49" i="13" s="1"/>
  <c r="AB24" i="13" a="1"/>
  <c r="AB24" i="13" s="1"/>
  <c r="C24" i="13" s="1"/>
  <c r="C54" i="13" s="1"/>
  <c r="AB21" i="13" a="1"/>
  <c r="AB21" i="13" s="1"/>
  <c r="AB18" i="13" a="1"/>
  <c r="AB18" i="13" s="1"/>
  <c r="C18" i="13" s="1"/>
  <c r="C48" i="13" s="1"/>
  <c r="AB23" i="13" a="1"/>
  <c r="AB23" i="13" s="1"/>
  <c r="AB17" i="13" a="1"/>
  <c r="AB17" i="13" s="1"/>
  <c r="C22" i="13"/>
  <c r="C52" i="13" s="1"/>
  <c r="C20" i="13"/>
  <c r="C50" i="13" s="1"/>
  <c r="K19" i="13" l="1"/>
  <c r="K49" i="13" s="1"/>
  <c r="K22" i="13"/>
  <c r="K52" i="13" s="1"/>
  <c r="K24" i="13"/>
  <c r="K54" i="13" s="1"/>
  <c r="K18" i="13"/>
  <c r="K48" i="13" s="1"/>
  <c r="K20" i="13"/>
  <c r="K50" i="13" s="1"/>
  <c r="K23" i="13"/>
  <c r="K53" i="13" s="1"/>
  <c r="C23" i="13"/>
  <c r="C53" i="13" s="1"/>
  <c r="C21" i="13"/>
  <c r="C51" i="13" s="1"/>
  <c r="K21" i="13"/>
  <c r="K51" i="13" s="1"/>
  <c r="C17" i="13"/>
  <c r="C47" i="13" s="1"/>
  <c r="K17" i="13"/>
  <c r="K25" i="13" l="1"/>
  <c r="K47" i="13"/>
  <c r="C26" i="13" l="1"/>
  <c r="C56" i="13" s="1"/>
  <c r="K55" i="13"/>
  <c r="K12" i="13" l="1"/>
  <c r="K42" i="13" s="1"/>
</calcChain>
</file>

<file path=xl/sharedStrings.xml><?xml version="1.0" encoding="utf-8"?>
<sst xmlns="http://schemas.openxmlformats.org/spreadsheetml/2006/main" count="84" uniqueCount="58">
  <si>
    <t>Code</t>
  </si>
  <si>
    <t>Address1</t>
  </si>
  <si>
    <t>Address2</t>
  </si>
  <si>
    <t>สำนักงานใหญ่</t>
  </si>
  <si>
    <t>เลขประจำตัวผู้เสียภาษี</t>
  </si>
  <si>
    <t>No.</t>
  </si>
  <si>
    <t>Date</t>
  </si>
  <si>
    <t>Bill No.</t>
  </si>
  <si>
    <t>Description</t>
  </si>
  <si>
    <t>Amount</t>
  </si>
  <si>
    <t>Total</t>
  </si>
  <si>
    <t>a</t>
  </si>
  <si>
    <t>ต้นฉบับ/Original</t>
  </si>
  <si>
    <t xml:space="preserve">เลขประจำตัวผู้เสียภาษีอากร </t>
  </si>
  <si>
    <t>Received From</t>
  </si>
  <si>
    <t>Qty.</t>
  </si>
  <si>
    <t>@</t>
  </si>
  <si>
    <t>Net Total</t>
  </si>
  <si>
    <t>BAHT</t>
  </si>
  <si>
    <t>สำเนา/Copy</t>
  </si>
  <si>
    <t>Type</t>
  </si>
  <si>
    <t>ได้รับเงินจาก</t>
  </si>
  <si>
    <t>ที่อยู่</t>
  </si>
  <si>
    <t>Address</t>
  </si>
  <si>
    <t>เงินสด</t>
  </si>
  <si>
    <t>ค่าห้องพัก</t>
  </si>
  <si>
    <t>ค่าอาหาร และเครื่องดื่ม</t>
  </si>
  <si>
    <t>ค่า Internet</t>
  </si>
  <si>
    <t>ค่า Taxi</t>
  </si>
  <si>
    <t>ค่าซักรีด</t>
  </si>
  <si>
    <t>ค่าโทรศัพท์</t>
  </si>
  <si>
    <t>ค่าบริการสปา</t>
  </si>
  <si>
    <t xml:space="preserve">ค่าบริการอื่น ๆ </t>
  </si>
  <si>
    <t>ค่าห้องพัก.</t>
  </si>
  <si>
    <t>ชำระหนี้</t>
  </si>
  <si>
    <t>รายงานภาษีขาย (อย่างย่อ)</t>
  </si>
  <si>
    <t>ค่าสินค้า</t>
  </si>
  <si>
    <r>
      <rPr>
        <b/>
        <sz val="10"/>
        <rFont val="Webdings"/>
        <family val="1"/>
        <charset val="2"/>
      </rPr>
      <t xml:space="preserve">a  </t>
    </r>
    <r>
      <rPr>
        <b/>
        <sz val="10"/>
        <rFont val="Tahoma"/>
        <family val="2"/>
        <scheme val="minor"/>
      </rPr>
      <t>สำนักงานใหญ่</t>
    </r>
  </si>
  <si>
    <r>
      <rPr>
        <b/>
        <sz val="10"/>
        <rFont val="Webdings"/>
        <family val="1"/>
        <charset val="2"/>
      </rPr>
      <t xml:space="preserve">0 </t>
    </r>
    <r>
      <rPr>
        <b/>
        <sz val="10"/>
        <rFont val="Tahoma"/>
        <family val="2"/>
        <scheme val="minor"/>
      </rPr>
      <t xml:space="preserve"> สาขาที่ 00000</t>
    </r>
  </si>
  <si>
    <t>สาขาที่  00000</t>
  </si>
  <si>
    <t>Start</t>
  </si>
  <si>
    <t>Finish</t>
  </si>
  <si>
    <t>No</t>
  </si>
  <si>
    <t>บจก. ABC</t>
  </si>
  <si>
    <t>123  Thailand</t>
  </si>
  <si>
    <t>โทร.(02) 123456789</t>
  </si>
  <si>
    <t xml:space="preserve"> 123-456789-012</t>
  </si>
  <si>
    <t>Supplier</t>
  </si>
  <si>
    <t>ABCD</t>
  </si>
  <si>
    <t>EFGH</t>
  </si>
  <si>
    <t>567 Bangkok</t>
  </si>
  <si>
    <t>789 Bangkok</t>
  </si>
  <si>
    <t>Bangkok</t>
  </si>
  <si>
    <t>ค่าห้องพัก Chq.</t>
  </si>
  <si>
    <t>ใบเสร็จรับเงิน/ใบกำกับภาษี</t>
  </si>
  <si>
    <t>RECEIPT / TAX INVOICE</t>
  </si>
  <si>
    <t>ลงชื่อ</t>
  </si>
  <si>
    <t>ผู้รับเงิน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</si>
</sst>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87" formatCode="_(* #,##0.00_);_(* \(#,##0.00\);_(* &quot;-&quot;??_);_(@_)"/>
    <numFmt numFmtId="188" formatCode="#,#00.00;[Red]\-#,#00.00"/>
    <numFmt numFmtId="189" formatCode="mmmm\ yyyy"/>
    <numFmt numFmtId="190" formatCode="_-* #,##0_-;\-* #,##0_-;_-* &quot;-&quot;??_-;_-@_-"/>
    <numFmt numFmtId="191" formatCode="dd/mm/yyyy"/>
    <numFmt numFmtId="192" formatCode="0.0"/>
    <numFmt numFmtId="193" formatCode="yy\ mm"/>
    <numFmt numFmtId="194" formatCode="0000"/>
    <numFmt numFmtId="195" formatCode="[$-1870000]d/mm/yyyy;@"/>
  </numFmts>
  <fonts count="4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sz val="10"/>
      <name val="Arial"/>
      <family val="2"/>
    </font>
    <font>
      <sz val="11"/>
      <color theme="1"/>
      <name val="Tahoma"/>
      <family val="2"/>
      <scheme val="minor"/>
    </font>
    <font>
      <b/>
      <sz val="18"/>
      <name val="Tahoma"/>
      <family val="2"/>
      <scheme val="minor"/>
    </font>
    <font>
      <b/>
      <sz val="10"/>
      <name val="Tahoma"/>
      <family val="2"/>
      <scheme val="minor"/>
    </font>
    <font>
      <sz val="10"/>
      <color theme="1"/>
      <name val="Tahoma"/>
      <family val="2"/>
      <scheme val="minor"/>
    </font>
    <font>
      <sz val="10"/>
      <name val="Tahoma"/>
      <family val="2"/>
      <scheme val="minor"/>
    </font>
    <font>
      <b/>
      <sz val="14"/>
      <name val="Tahoma"/>
      <family val="2"/>
      <scheme val="minor"/>
    </font>
    <font>
      <b/>
      <sz val="12"/>
      <name val="Tahoma"/>
      <family val="2"/>
      <scheme val="minor"/>
    </font>
    <font>
      <sz val="12"/>
      <name val="Tahoma"/>
      <family val="2"/>
      <scheme val="minor"/>
    </font>
    <font>
      <sz val="9"/>
      <name val="Tahoma"/>
      <family val="2"/>
      <scheme val="minor"/>
    </font>
    <font>
      <b/>
      <sz val="10"/>
      <name val="Tahoma"/>
      <family val="2"/>
    </font>
    <font>
      <b/>
      <sz val="10"/>
      <name val="Webdings"/>
      <family val="1"/>
      <charset val="2"/>
    </font>
    <font>
      <b/>
      <sz val="10"/>
      <color theme="1"/>
      <name val="Tahoma"/>
      <family val="2"/>
      <scheme val="minor"/>
    </font>
    <font>
      <sz val="14"/>
      <color theme="1"/>
      <name val="Tahoma"/>
      <family val="2"/>
      <charset val="222"/>
      <scheme val="minor"/>
    </font>
    <font>
      <b/>
      <sz val="18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8"/>
      <color theme="1"/>
      <name val="Tahoma"/>
      <family val="2"/>
      <charset val="222"/>
      <scheme val="minor"/>
    </font>
    <font>
      <sz val="10"/>
      <name val="Tahoma"/>
      <family val="2"/>
    </font>
    <font>
      <b/>
      <sz val="12"/>
      <color indexed="12"/>
      <name val="Tahoma"/>
      <family val="2"/>
    </font>
    <font>
      <b/>
      <sz val="14"/>
      <name val="Tahoma"/>
      <family val="2"/>
    </font>
    <font>
      <b/>
      <sz val="12"/>
      <name val="Tahoma"/>
      <family val="2"/>
    </font>
    <font>
      <b/>
      <sz val="8"/>
      <color theme="0"/>
      <name val="Tahoma"/>
      <family val="2"/>
    </font>
    <font>
      <sz val="11"/>
      <color theme="0"/>
      <name val="Tahoma"/>
      <family val="2"/>
    </font>
    <font>
      <sz val="11"/>
      <name val="Tahoma"/>
      <family val="2"/>
    </font>
    <font>
      <sz val="8"/>
      <name val="Tahoma"/>
      <family val="2"/>
    </font>
    <font>
      <sz val="10"/>
      <color rgb="FFFF0000"/>
      <name val="Tahoma"/>
      <family val="2"/>
    </font>
    <font>
      <sz val="9"/>
      <name val="Tahoma"/>
      <family val="2"/>
    </font>
    <font>
      <b/>
      <sz val="11"/>
      <name val="Tahoma"/>
      <family val="2"/>
    </font>
    <font>
      <b/>
      <sz val="9"/>
      <color theme="0"/>
      <name val="Tahoma"/>
      <family val="2"/>
    </font>
    <font>
      <sz val="12"/>
      <name val="Tahoma"/>
      <family val="2"/>
    </font>
    <font>
      <b/>
      <sz val="11"/>
      <color theme="1"/>
      <name val="Tahoma"/>
      <family val="2"/>
    </font>
    <font>
      <b/>
      <sz val="11"/>
      <color rgb="FF0070C0"/>
      <name val="Tahoma"/>
      <family val="2"/>
    </font>
    <font>
      <b/>
      <sz val="10"/>
      <color indexed="8"/>
      <name val="Tahoma"/>
      <family val="2"/>
    </font>
    <font>
      <sz val="12"/>
      <color theme="0"/>
      <name val="Tahoma"/>
      <family val="2"/>
    </font>
    <font>
      <b/>
      <sz val="12"/>
      <name val="Webdings"/>
      <family val="1"/>
      <charset val="2"/>
    </font>
    <font>
      <b/>
      <sz val="11"/>
      <name val="Webdings"/>
      <family val="1"/>
      <charset val="2"/>
    </font>
    <font>
      <b/>
      <sz val="12"/>
      <color theme="1"/>
      <name val="Tahoma"/>
      <family val="2"/>
    </font>
    <font>
      <b/>
      <sz val="16"/>
      <name val="Tahoma"/>
      <family val="2"/>
    </font>
    <font>
      <sz val="12"/>
      <color theme="1"/>
      <name val="Tahoma"/>
      <family val="2"/>
    </font>
    <font>
      <b/>
      <sz val="14"/>
      <color rgb="FF0070C0"/>
      <name val="Tahoma"/>
      <family val="2"/>
    </font>
    <font>
      <b/>
      <sz val="14"/>
      <color indexed="12"/>
      <name val="Tahoma"/>
      <family val="2"/>
    </font>
    <font>
      <sz val="12"/>
      <color rgb="FF00B0F0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12"/>
      <color theme="0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2" tint="0.39997558519241921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 style="hair">
        <color indexed="64"/>
      </bottom>
      <diagonal/>
    </border>
    <border>
      <left style="medium">
        <color indexed="1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FF0000"/>
      </left>
      <right style="thin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hair">
        <color theme="1"/>
      </bottom>
      <diagonal/>
    </border>
    <border>
      <left style="medium">
        <color indexed="10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10"/>
      </left>
      <right style="thin">
        <color indexed="64"/>
      </right>
      <top style="hair">
        <color theme="1"/>
      </top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4" fillId="0" borderId="0"/>
    <xf numFmtId="0" fontId="21" fillId="0" borderId="0"/>
  </cellStyleXfs>
  <cellXfs count="178">
    <xf numFmtId="0" fontId="0" fillId="0" borderId="0" xfId="0"/>
    <xf numFmtId="0" fontId="0" fillId="0" borderId="2" xfId="0" applyBorder="1"/>
    <xf numFmtId="0" fontId="3" fillId="2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Continuous" vertical="center"/>
    </xf>
    <xf numFmtId="188" fontId="12" fillId="0" borderId="0" xfId="2" applyNumberFormat="1" applyFont="1" applyBorder="1" applyAlignment="1">
      <alignment horizontal="centerContinuous" vertical="center"/>
    </xf>
    <xf numFmtId="0" fontId="6" fillId="0" borderId="0" xfId="2" applyFont="1" applyBorder="1" applyAlignment="1">
      <alignment horizontal="centerContinuous" vertical="center"/>
    </xf>
    <xf numFmtId="0" fontId="7" fillId="2" borderId="3" xfId="2" applyFont="1" applyFill="1" applyBorder="1" applyAlignment="1">
      <alignment horizontal="center" vertical="center"/>
    </xf>
    <xf numFmtId="0" fontId="11" fillId="0" borderId="0" xfId="2" applyFont="1" applyBorder="1" applyAlignment="1">
      <alignment vertical="center"/>
    </xf>
    <xf numFmtId="0" fontId="7" fillId="0" borderId="0" xfId="2" applyFont="1" applyBorder="1" applyAlignment="1">
      <alignment horizontal="center"/>
    </xf>
    <xf numFmtId="0" fontId="13" fillId="0" borderId="4" xfId="2" applyFont="1" applyBorder="1" applyAlignment="1">
      <alignment horizontal="center"/>
    </xf>
    <xf numFmtId="189" fontId="10" fillId="0" borderId="0" xfId="2" applyNumberFormat="1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0" fontId="7" fillId="2" borderId="17" xfId="2" applyFont="1" applyFill="1" applyBorder="1" applyAlignment="1">
      <alignment horizontal="center" vertical="center"/>
    </xf>
    <xf numFmtId="188" fontId="7" fillId="2" borderId="17" xfId="2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1" fillId="0" borderId="19" xfId="0" applyFont="1" applyBorder="1" applyAlignment="1"/>
    <xf numFmtId="0" fontId="21" fillId="0" borderId="20" xfId="0" applyFont="1" applyBorder="1" applyAlignment="1"/>
    <xf numFmtId="0" fontId="21" fillId="0" borderId="21" xfId="0" applyFont="1" applyBorder="1" applyAlignment="1">
      <alignment horizontal="center"/>
    </xf>
    <xf numFmtId="0" fontId="36" fillId="0" borderId="22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36" fillId="0" borderId="25" xfId="0" applyFont="1" applyBorder="1" applyAlignment="1">
      <alignment horizontal="center"/>
    </xf>
    <xf numFmtId="0" fontId="36" fillId="0" borderId="26" xfId="0" applyFont="1" applyBorder="1" applyAlignment="1">
      <alignment horizontal="center"/>
    </xf>
    <xf numFmtId="0" fontId="36" fillId="0" borderId="27" xfId="0" applyFont="1" applyBorder="1" applyAlignment="1">
      <alignment horizontal="center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3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34" fillId="3" borderId="0" xfId="0" applyFont="1" applyFill="1" applyBorder="1" applyProtection="1">
      <protection locked="0"/>
    </xf>
    <xf numFmtId="0" fontId="35" fillId="0" borderId="0" xfId="0" applyNumberFormat="1" applyFont="1" applyBorder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35" fillId="0" borderId="0" xfId="0" applyFont="1" applyBorder="1" applyAlignment="1" applyProtection="1">
      <alignment horizontal="center"/>
      <protection locked="0"/>
    </xf>
    <xf numFmtId="0" fontId="22" fillId="0" borderId="0" xfId="0" applyFont="1" applyAlignment="1" applyProtection="1">
      <protection locked="0"/>
    </xf>
    <xf numFmtId="0" fontId="0" fillId="0" borderId="0" xfId="0" applyProtection="1"/>
    <xf numFmtId="0" fontId="21" fillId="0" borderId="0" xfId="0" applyFont="1" applyProtection="1"/>
    <xf numFmtId="0" fontId="0" fillId="0" borderId="0" xfId="0" applyAlignment="1" applyProtection="1"/>
    <xf numFmtId="0" fontId="23" fillId="0" borderId="0" xfId="0" applyFont="1" applyAlignment="1" applyProtection="1">
      <alignment horizontal="right"/>
    </xf>
    <xf numFmtId="0" fontId="23" fillId="0" borderId="0" xfId="0" applyFont="1" applyProtection="1"/>
    <xf numFmtId="0" fontId="24" fillId="0" borderId="0" xfId="0" applyFont="1" applyAlignment="1" applyProtection="1">
      <alignment horizontal="right"/>
    </xf>
    <xf numFmtId="0" fontId="14" fillId="0" borderId="0" xfId="0" applyFont="1" applyProtection="1"/>
    <xf numFmtId="0" fontId="21" fillId="0" borderId="0" xfId="0" applyFont="1" applyAlignment="1" applyProtection="1">
      <alignment horizontal="centerContinuous"/>
    </xf>
    <xf numFmtId="0" fontId="0" fillId="0" borderId="0" xfId="0" applyAlignment="1" applyProtection="1">
      <alignment horizontal="centerContinuous"/>
    </xf>
    <xf numFmtId="0" fontId="15" fillId="0" borderId="9" xfId="0" applyFont="1" applyBorder="1" applyAlignment="1" applyProtection="1">
      <alignment horizontal="center"/>
    </xf>
    <xf numFmtId="0" fontId="21" fillId="0" borderId="0" xfId="0" applyFont="1" applyAlignment="1" applyProtection="1">
      <alignment vertical="center"/>
    </xf>
    <xf numFmtId="0" fontId="39" fillId="0" borderId="9" xfId="0" applyFont="1" applyBorder="1" applyAlignment="1" applyProtection="1">
      <alignment horizontal="center" vertical="center"/>
    </xf>
    <xf numFmtId="0" fontId="0" fillId="0" borderId="10" xfId="0" applyBorder="1" applyProtection="1"/>
    <xf numFmtId="0" fontId="25" fillId="0" borderId="0" xfId="0" applyFont="1" applyAlignment="1" applyProtection="1">
      <alignment horizontal="center"/>
    </xf>
    <xf numFmtId="0" fontId="37" fillId="0" borderId="0" xfId="0" applyFont="1" applyProtection="1"/>
    <xf numFmtId="0" fontId="26" fillId="3" borderId="0" xfId="0" applyFont="1" applyFill="1" applyProtection="1"/>
    <xf numFmtId="0" fontId="14" fillId="0" borderId="0" xfId="0" applyFont="1" applyAlignment="1" applyProtection="1">
      <alignment horizontal="center"/>
    </xf>
    <xf numFmtId="191" fontId="33" fillId="0" borderId="0" xfId="0" applyNumberFormat="1" applyFont="1" applyAlignment="1" applyProtection="1">
      <alignment horizontal="center"/>
    </xf>
    <xf numFmtId="191" fontId="27" fillId="0" borderId="0" xfId="0" applyNumberFormat="1" applyFont="1" applyAlignment="1" applyProtection="1">
      <alignment horizontal="center"/>
    </xf>
    <xf numFmtId="0" fontId="29" fillId="0" borderId="0" xfId="0" applyFont="1" applyProtection="1"/>
    <xf numFmtId="0" fontId="20" fillId="0" borderId="0" xfId="0" applyFont="1" applyAlignment="1" applyProtection="1">
      <alignment horizontal="centerContinuous"/>
    </xf>
    <xf numFmtId="0" fontId="28" fillId="0" borderId="0" xfId="0" applyNumberFormat="1" applyFont="1" applyBorder="1" applyAlignment="1" applyProtection="1"/>
    <xf numFmtId="1" fontId="15" fillId="0" borderId="0" xfId="0" applyNumberFormat="1" applyFont="1" applyAlignment="1" applyProtection="1">
      <alignment horizontal="center"/>
    </xf>
    <xf numFmtId="1" fontId="21" fillId="0" borderId="0" xfId="0" applyNumberFormat="1" applyFont="1" applyAlignment="1" applyProtection="1">
      <alignment horizontal="left"/>
    </xf>
    <xf numFmtId="0" fontId="14" fillId="0" borderId="9" xfId="0" applyFont="1" applyBorder="1" applyAlignment="1" applyProtection="1">
      <alignment horizontal="center" vertical="center"/>
    </xf>
    <xf numFmtId="0" fontId="24" fillId="0" borderId="9" xfId="0" applyFont="1" applyBorder="1" applyAlignment="1" applyProtection="1">
      <alignment horizontal="centerContinuous" vertical="center"/>
    </xf>
    <xf numFmtId="0" fontId="14" fillId="0" borderId="9" xfId="0" applyFont="1" applyBorder="1" applyAlignment="1" applyProtection="1">
      <alignment horizontal="centerContinuous" vertical="center"/>
    </xf>
    <xf numFmtId="0" fontId="14" fillId="0" borderId="8" xfId="0" applyFont="1" applyBorder="1" applyAlignment="1" applyProtection="1">
      <alignment horizontal="centerContinuous" vertical="center"/>
    </xf>
    <xf numFmtId="0" fontId="31" fillId="0" borderId="9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0" fillId="0" borderId="10" xfId="0" applyBorder="1" applyAlignment="1" applyProtection="1">
      <alignment horizontal="left"/>
    </xf>
    <xf numFmtId="190" fontId="0" fillId="0" borderId="6" xfId="1" applyNumberFormat="1" applyFont="1" applyBorder="1" applyProtection="1"/>
    <xf numFmtId="187" fontId="0" fillId="0" borderId="6" xfId="1" applyFont="1" applyBorder="1" applyProtection="1"/>
    <xf numFmtId="187" fontId="24" fillId="0" borderId="18" xfId="1" applyFont="1" applyBorder="1" applyAlignment="1" applyProtection="1"/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Continuous"/>
    </xf>
    <xf numFmtId="0" fontId="0" fillId="0" borderId="12" xfId="0" applyBorder="1" applyProtection="1"/>
    <xf numFmtId="190" fontId="0" fillId="0" borderId="11" xfId="1" applyNumberFormat="1" applyFont="1" applyBorder="1" applyProtection="1"/>
    <xf numFmtId="187" fontId="0" fillId="0" borderId="11" xfId="1" applyFont="1" applyBorder="1" applyProtection="1"/>
    <xf numFmtId="0" fontId="0" fillId="0" borderId="12" xfId="0" applyBorder="1" applyAlignment="1" applyProtection="1">
      <alignment horizontal="right"/>
    </xf>
    <xf numFmtId="0" fontId="0" fillId="0" borderId="0" xfId="0" applyBorder="1" applyProtection="1"/>
    <xf numFmtId="0" fontId="14" fillId="0" borderId="0" xfId="0" applyFont="1" applyBorder="1" applyAlignment="1" applyProtection="1">
      <alignment horizontal="right"/>
    </xf>
    <xf numFmtId="192" fontId="32" fillId="0" borderId="7" xfId="0" applyNumberFormat="1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center"/>
    </xf>
    <xf numFmtId="0" fontId="0" fillId="0" borderId="14" xfId="0" applyBorder="1" applyProtection="1"/>
    <xf numFmtId="193" fontId="9" fillId="3" borderId="28" xfId="2" applyNumberFormat="1" applyFont="1" applyFill="1" applyBorder="1" applyAlignment="1">
      <alignment horizontal="right"/>
    </xf>
    <xf numFmtId="194" fontId="9" fillId="3" borderId="30" xfId="2" applyNumberFormat="1" applyFont="1" applyFill="1" applyBorder="1" applyAlignment="1">
      <alignment horizontal="left"/>
    </xf>
    <xf numFmtId="0" fontId="7" fillId="2" borderId="33" xfId="2" applyFont="1" applyFill="1" applyBorder="1" applyAlignment="1">
      <alignment horizontal="center" vertical="center"/>
    </xf>
    <xf numFmtId="0" fontId="7" fillId="2" borderId="34" xfId="2" applyFont="1" applyFill="1" applyBorder="1" applyAlignment="1">
      <alignment horizontal="center" vertical="center"/>
    </xf>
    <xf numFmtId="0" fontId="23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1" fillId="0" borderId="0" xfId="0" applyFont="1" applyAlignment="1" applyProtection="1">
      <alignment horizontal="centerContinuous"/>
      <protection locked="0"/>
    </xf>
    <xf numFmtId="0" fontId="0" fillId="0" borderId="35" xfId="0" applyBorder="1" applyProtection="1"/>
    <xf numFmtId="1" fontId="21" fillId="0" borderId="35" xfId="0" applyNumberFormat="1" applyFont="1" applyBorder="1" applyAlignment="1" applyProtection="1"/>
    <xf numFmtId="0" fontId="0" fillId="0" borderId="35" xfId="0" applyBorder="1" applyAlignment="1" applyProtection="1">
      <alignment horizontal="centerContinuous"/>
    </xf>
    <xf numFmtId="0" fontId="24" fillId="0" borderId="0" xfId="0" applyFont="1" applyProtection="1"/>
    <xf numFmtId="0" fontId="2" fillId="0" borderId="0" xfId="0" applyFont="1" applyProtection="1"/>
    <xf numFmtId="0" fontId="17" fillId="0" borderId="35" xfId="0" applyFont="1" applyBorder="1" applyProtection="1"/>
    <xf numFmtId="0" fontId="31" fillId="0" borderId="0" xfId="0" applyFont="1" applyProtection="1"/>
    <xf numFmtId="188" fontId="7" fillId="0" borderId="0" xfId="2" quotePrefix="1" applyNumberFormat="1" applyFont="1" applyBorder="1" applyAlignment="1">
      <alignment horizontal="center"/>
    </xf>
    <xf numFmtId="0" fontId="0" fillId="0" borderId="36" xfId="0" applyBorder="1" applyProtection="1"/>
    <xf numFmtId="0" fontId="38" fillId="0" borderId="36" xfId="0" applyFont="1" applyBorder="1" applyAlignment="1" applyProtection="1">
      <alignment horizontal="center"/>
    </xf>
    <xf numFmtId="0" fontId="30" fillId="0" borderId="36" xfId="0" applyFont="1" applyBorder="1" applyProtection="1"/>
    <xf numFmtId="0" fontId="39" fillId="0" borderId="36" xfId="0" applyFont="1" applyBorder="1" applyAlignment="1" applyProtection="1">
      <alignment horizontal="centerContinuous"/>
    </xf>
    <xf numFmtId="0" fontId="30" fillId="0" borderId="36" xfId="0" applyNumberFormat="1" applyFont="1" applyBorder="1" applyProtection="1"/>
    <xf numFmtId="0" fontId="0" fillId="0" borderId="6" xfId="0" applyBorder="1"/>
    <xf numFmtId="0" fontId="0" fillId="0" borderId="37" xfId="0" applyBorder="1"/>
    <xf numFmtId="0" fontId="18" fillId="2" borderId="16" xfId="2" applyFont="1" applyFill="1" applyBorder="1" applyAlignment="1">
      <alignment horizontal="centerContinuous" vertical="center"/>
    </xf>
    <xf numFmtId="0" fontId="16" fillId="2" borderId="17" xfId="2" applyFont="1" applyFill="1" applyBorder="1" applyAlignment="1">
      <alignment horizontal="center" vertical="center"/>
    </xf>
    <xf numFmtId="0" fontId="0" fillId="0" borderId="24" xfId="0" applyBorder="1" applyProtection="1"/>
    <xf numFmtId="0" fontId="10" fillId="0" borderId="5" xfId="2" applyFont="1" applyBorder="1" applyAlignment="1">
      <alignment horizontal="centerContinuous" vertical="center"/>
    </xf>
    <xf numFmtId="188" fontId="7" fillId="4" borderId="17" xfId="2" applyNumberFormat="1" applyFont="1" applyFill="1" applyBorder="1" applyAlignment="1">
      <alignment horizontal="center" vertical="center"/>
    </xf>
    <xf numFmtId="190" fontId="33" fillId="0" borderId="15" xfId="1" applyNumberFormat="1" applyFont="1" applyBorder="1" applyAlignment="1"/>
    <xf numFmtId="187" fontId="33" fillId="0" borderId="4" xfId="1" applyFont="1" applyBorder="1" applyAlignment="1">
      <alignment horizontal="right"/>
    </xf>
    <xf numFmtId="188" fontId="41" fillId="2" borderId="3" xfId="2" applyNumberFormat="1" applyFont="1" applyFill="1" applyBorder="1" applyAlignment="1">
      <alignment horizontal="center" vertical="center"/>
    </xf>
    <xf numFmtId="187" fontId="42" fillId="0" borderId="6" xfId="1" applyFont="1" applyBorder="1" applyAlignment="1" applyProtection="1">
      <alignment horizontal="left"/>
      <protection locked="0"/>
    </xf>
    <xf numFmtId="187" fontId="40" fillId="0" borderId="18" xfId="1" applyFont="1" applyBorder="1" applyAlignment="1" applyProtection="1">
      <alignment horizontal="left"/>
      <protection locked="0"/>
    </xf>
    <xf numFmtId="194" fontId="8" fillId="3" borderId="29" xfId="2" applyNumberFormat="1" applyFont="1" applyFill="1" applyBorder="1" applyAlignment="1">
      <alignment horizontal="left"/>
    </xf>
    <xf numFmtId="193" fontId="43" fillId="0" borderId="0" xfId="0" applyNumberFormat="1" applyFont="1" applyAlignment="1" applyProtection="1">
      <alignment horizontal="right"/>
    </xf>
    <xf numFmtId="194" fontId="44" fillId="0" borderId="0" xfId="0" applyNumberFormat="1" applyFont="1" applyAlignment="1" applyProtection="1">
      <alignment horizontal="left"/>
    </xf>
    <xf numFmtId="187" fontId="33" fillId="0" borderId="0" xfId="0" applyNumberFormat="1" applyFont="1" applyBorder="1" applyAlignment="1" applyProtection="1"/>
    <xf numFmtId="0" fontId="0" fillId="0" borderId="37" xfId="0" applyBorder="1" applyAlignment="1" applyProtection="1">
      <alignment horizontal="center"/>
    </xf>
    <xf numFmtId="187" fontId="24" fillId="0" borderId="38" xfId="1" applyFont="1" applyBorder="1" applyAlignment="1" applyProtection="1"/>
    <xf numFmtId="0" fontId="0" fillId="0" borderId="39" xfId="0" applyBorder="1" applyProtection="1"/>
    <xf numFmtId="190" fontId="0" fillId="0" borderId="37" xfId="1" applyNumberFormat="1" applyFont="1" applyBorder="1" applyProtection="1"/>
    <xf numFmtId="187" fontId="0" fillId="0" borderId="37" xfId="1" applyFont="1" applyBorder="1" applyProtection="1"/>
    <xf numFmtId="187" fontId="40" fillId="0" borderId="38" xfId="1" applyFont="1" applyBorder="1" applyAlignment="1" applyProtection="1">
      <alignment horizontal="left"/>
      <protection locked="0"/>
    </xf>
    <xf numFmtId="187" fontId="42" fillId="0" borderId="37" xfId="1" applyFont="1" applyBorder="1" applyAlignment="1" applyProtection="1">
      <alignment horizontal="left"/>
      <protection locked="0"/>
    </xf>
    <xf numFmtId="0" fontId="0" fillId="0" borderId="40" xfId="0" applyBorder="1" applyProtection="1"/>
    <xf numFmtId="187" fontId="11" fillId="0" borderId="41" xfId="1" applyFont="1" applyBorder="1" applyAlignment="1">
      <alignment vertical="center"/>
    </xf>
    <xf numFmtId="187" fontId="8" fillId="0" borderId="0" xfId="0" applyNumberFormat="1" applyFont="1"/>
    <xf numFmtId="195" fontId="7" fillId="0" borderId="0" xfId="2" applyNumberFormat="1" applyFont="1" applyBorder="1" applyAlignment="1">
      <alignment horizontal="centerContinuous" vertical="center"/>
    </xf>
    <xf numFmtId="195" fontId="8" fillId="0" borderId="0" xfId="0" applyNumberFormat="1" applyFont="1" applyAlignment="1">
      <alignment horizontal="centerContinuous"/>
    </xf>
    <xf numFmtId="195" fontId="7" fillId="0" borderId="0" xfId="2" applyNumberFormat="1" applyFont="1" applyBorder="1" applyAlignment="1">
      <alignment vertical="center"/>
    </xf>
    <xf numFmtId="195" fontId="7" fillId="0" borderId="0" xfId="2" applyNumberFormat="1" applyFont="1" applyBorder="1" applyAlignment="1">
      <alignment horizontal="center"/>
    </xf>
    <xf numFmtId="195" fontId="7" fillId="2" borderId="3" xfId="2" applyNumberFormat="1" applyFont="1" applyFill="1" applyBorder="1" applyAlignment="1">
      <alignment horizontal="center" vertical="center"/>
    </xf>
    <xf numFmtId="195" fontId="7" fillId="2" borderId="17" xfId="2" applyNumberFormat="1" applyFont="1" applyFill="1" applyBorder="1" applyAlignment="1">
      <alignment horizontal="center" vertical="center"/>
    </xf>
    <xf numFmtId="195" fontId="11" fillId="0" borderId="5" xfId="2" applyNumberFormat="1" applyFont="1" applyBorder="1" applyAlignment="1">
      <alignment horizontal="centerContinuous" vertical="center"/>
    </xf>
    <xf numFmtId="195" fontId="8" fillId="0" borderId="0" xfId="0" applyNumberFormat="1" applyFont="1"/>
    <xf numFmtId="195" fontId="8" fillId="3" borderId="4" xfId="2" applyNumberFormat="1" applyFont="1" applyFill="1" applyBorder="1" applyAlignment="1">
      <alignment horizontal="center"/>
    </xf>
    <xf numFmtId="4" fontId="31" fillId="0" borderId="13" xfId="1" applyNumberFormat="1" applyFont="1" applyBorder="1" applyProtection="1"/>
    <xf numFmtId="39" fontId="31" fillId="0" borderId="13" xfId="1" applyNumberFormat="1" applyFont="1" applyBorder="1" applyProtection="1"/>
    <xf numFmtId="0" fontId="13" fillId="0" borderId="42" xfId="2" applyFont="1" applyBorder="1" applyAlignment="1">
      <alignment horizontal="center"/>
    </xf>
    <xf numFmtId="195" fontId="8" fillId="0" borderId="42" xfId="2" applyNumberFormat="1" applyFont="1" applyFill="1" applyBorder="1" applyAlignment="1">
      <alignment horizontal="center"/>
    </xf>
    <xf numFmtId="193" fontId="8" fillId="0" borderId="43" xfId="2" applyNumberFormat="1" applyFont="1" applyFill="1" applyBorder="1" applyAlignment="1">
      <alignment horizontal="right"/>
    </xf>
    <xf numFmtId="194" fontId="9" fillId="0" borderId="44" xfId="2" applyNumberFormat="1" applyFont="1" applyFill="1" applyBorder="1" applyAlignment="1">
      <alignment horizontal="left"/>
    </xf>
    <xf numFmtId="190" fontId="42" fillId="0" borderId="42" xfId="1" applyNumberFormat="1" applyFont="1" applyFill="1" applyBorder="1" applyAlignment="1"/>
    <xf numFmtId="187" fontId="42" fillId="0" borderId="42" xfId="1" applyFont="1" applyFill="1" applyBorder="1" applyAlignment="1"/>
    <xf numFmtId="190" fontId="42" fillId="0" borderId="45" xfId="1" applyNumberFormat="1" applyFont="1" applyFill="1" applyBorder="1" applyAlignment="1"/>
    <xf numFmtId="0" fontId="13" fillId="0" borderId="46" xfId="2" applyFont="1" applyBorder="1" applyAlignment="1">
      <alignment horizontal="center"/>
    </xf>
    <xf numFmtId="195" fontId="8" fillId="0" borderId="46" xfId="2" applyNumberFormat="1" applyFont="1" applyFill="1" applyBorder="1" applyAlignment="1">
      <alignment horizontal="center"/>
    </xf>
    <xf numFmtId="193" fontId="8" fillId="0" borderId="47" xfId="2" applyNumberFormat="1" applyFont="1" applyFill="1" applyBorder="1" applyAlignment="1">
      <alignment horizontal="right"/>
    </xf>
    <xf numFmtId="194" fontId="9" fillId="0" borderId="48" xfId="2" applyNumberFormat="1" applyFont="1" applyFill="1" applyBorder="1" applyAlignment="1">
      <alignment horizontal="left"/>
    </xf>
    <xf numFmtId="190" fontId="42" fillId="0" borderId="46" xfId="1" applyNumberFormat="1" applyFont="1" applyFill="1" applyBorder="1" applyAlignment="1"/>
    <xf numFmtId="187" fontId="42" fillId="0" borderId="46" xfId="1" applyFont="1" applyFill="1" applyBorder="1" applyAlignment="1"/>
    <xf numFmtId="0" fontId="21" fillId="0" borderId="49" xfId="2" applyFont="1" applyBorder="1"/>
    <xf numFmtId="0" fontId="21" fillId="0" borderId="50" xfId="2" applyFont="1" applyBorder="1"/>
    <xf numFmtId="0" fontId="21" fillId="0" borderId="35" xfId="0" applyFont="1" applyBorder="1" applyAlignment="1" applyProtection="1">
      <alignment horizontal="centerContinuous"/>
    </xf>
    <xf numFmtId="0" fontId="28" fillId="0" borderId="36" xfId="0" applyFont="1" applyBorder="1" applyAlignment="1" applyProtection="1">
      <alignment horizontal="centerContinuous"/>
    </xf>
    <xf numFmtId="0" fontId="45" fillId="0" borderId="0" xfId="0" applyFont="1" applyBorder="1" applyAlignment="1" applyProtection="1">
      <alignment horizontal="left"/>
    </xf>
    <xf numFmtId="187" fontId="30" fillId="0" borderId="35" xfId="1" applyFont="1" applyBorder="1" applyAlignment="1" applyProtection="1">
      <alignment horizontal="left"/>
    </xf>
    <xf numFmtId="187" fontId="28" fillId="0" borderId="35" xfId="1" applyFont="1" applyBorder="1" applyAlignment="1" applyProtection="1">
      <alignment horizontal="left"/>
    </xf>
    <xf numFmtId="0" fontId="42" fillId="0" borderId="0" xfId="1" applyNumberFormat="1" applyFont="1" applyBorder="1" applyAlignment="1" applyProtection="1">
      <alignment horizontal="left"/>
    </xf>
    <xf numFmtId="187" fontId="46" fillId="0" borderId="35" xfId="1" applyFont="1" applyBorder="1" applyAlignment="1" applyProtection="1">
      <alignment horizontal="left"/>
    </xf>
    <xf numFmtId="187" fontId="47" fillId="0" borderId="35" xfId="1" applyFont="1" applyBorder="1" applyAlignment="1" applyProtection="1">
      <alignment horizontal="left"/>
    </xf>
    <xf numFmtId="187" fontId="33" fillId="0" borderId="6" xfId="1" applyFont="1" applyBorder="1" applyProtection="1"/>
    <xf numFmtId="187" fontId="33" fillId="0" borderId="37" xfId="1" applyFont="1" applyBorder="1" applyProtection="1"/>
    <xf numFmtId="0" fontId="48" fillId="5" borderId="51" xfId="0" applyFont="1" applyFill="1" applyBorder="1" applyAlignment="1" applyProtection="1">
      <alignment horizontal="center"/>
    </xf>
    <xf numFmtId="0" fontId="48" fillId="6" borderId="51" xfId="0" applyFont="1" applyFill="1" applyBorder="1" applyAlignment="1" applyProtection="1">
      <alignment horizontal="center"/>
    </xf>
    <xf numFmtId="0" fontId="0" fillId="0" borderId="51" xfId="0" applyBorder="1" applyAlignment="1" applyProtection="1">
      <alignment horizontal="center"/>
    </xf>
    <xf numFmtId="0" fontId="48" fillId="7" borderId="51" xfId="0" applyFont="1" applyFill="1" applyBorder="1" applyAlignment="1" applyProtection="1">
      <alignment horizontal="center"/>
    </xf>
    <xf numFmtId="0" fontId="48" fillId="8" borderId="51" xfId="0" applyFont="1" applyFill="1" applyBorder="1" applyAlignment="1" applyProtection="1">
      <alignment horizontal="center"/>
    </xf>
    <xf numFmtId="194" fontId="0" fillId="0" borderId="0" xfId="0" applyNumberFormat="1" applyProtection="1"/>
    <xf numFmtId="0" fontId="0" fillId="0" borderId="0" xfId="0" applyBorder="1" applyAlignment="1" applyProtection="1">
      <alignment horizontal="center"/>
    </xf>
    <xf numFmtId="188" fontId="10" fillId="4" borderId="3" xfId="2" applyNumberFormat="1" applyFont="1" applyFill="1" applyBorder="1" applyAlignment="1">
      <alignment horizontal="center" vertical="center"/>
    </xf>
    <xf numFmtId="187" fontId="33" fillId="9" borderId="4" xfId="1" applyFont="1" applyFill="1" applyBorder="1" applyAlignment="1">
      <alignment horizontal="right"/>
    </xf>
    <xf numFmtId="187" fontId="42" fillId="9" borderId="42" xfId="1" applyFont="1" applyFill="1" applyBorder="1" applyAlignment="1"/>
    <xf numFmtId="0" fontId="7" fillId="2" borderId="31" xfId="2" applyFont="1" applyFill="1" applyBorder="1" applyAlignment="1">
      <alignment horizontal="center" vertical="center"/>
    </xf>
    <xf numFmtId="0" fontId="7" fillId="2" borderId="32" xfId="2" applyFont="1" applyFill="1" applyBorder="1" applyAlignment="1">
      <alignment horizontal="center" vertical="center"/>
    </xf>
    <xf numFmtId="194" fontId="0" fillId="0" borderId="51" xfId="0" applyNumberFormat="1" applyBorder="1" applyAlignment="1" applyProtection="1">
      <alignment horizontal="center"/>
    </xf>
    <xf numFmtId="0" fontId="0" fillId="10" borderId="51" xfId="0" applyFill="1" applyBorder="1" applyAlignment="1" applyProtection="1">
      <alignment horizontal="center"/>
    </xf>
    <xf numFmtId="0" fontId="0" fillId="4" borderId="51" xfId="0" applyFill="1" applyBorder="1" applyAlignment="1" applyProtection="1">
      <alignment horizontal="center"/>
    </xf>
  </cellXfs>
  <cellStyles count="4">
    <cellStyle name="Comma" xfId="1" builtinId="3"/>
    <cellStyle name="Normal" xfId="0" builtinId="0"/>
    <cellStyle name="Normal 2" xfId="2" xr:uid="{00000000-0005-0000-0000-000002000000}"/>
    <cellStyle name="ปกติ 4" xfId="3" xr:uid="{00000000-0005-0000-0000-000003000000}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15</xdr:row>
          <xdr:rowOff>0</xdr:rowOff>
        </xdr:from>
        <xdr:to>
          <xdr:col>14</xdr:col>
          <xdr:colOff>628650</xdr:colOff>
          <xdr:row>16</xdr:row>
          <xdr:rowOff>161925</xdr:rowOff>
        </xdr:to>
        <xdr:sp macro="" textlink="">
          <xdr:nvSpPr>
            <xdr:cNvPr id="16387" name="CommandButton1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1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134</xdr:row>
      <xdr:rowOff>165100</xdr:rowOff>
    </xdr:to>
    <xdr:pic>
      <xdr:nvPicPr>
        <xdr:cNvPr id="2" name="รูปภาพ 1" descr="http://54.251.118.154:8080/iresorts/web/org.openbravo.userinterface.smartclient/openbravo/skins/Default/smartclient/images/blank.gif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2171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3" name="รูปภาพ 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1717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4" name="รูปภาพ 3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1717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5" name="รูปภาพ 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28028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6" name="รูปภาพ 5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28028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7" name="รูปภาพ 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38887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8" name="รูปภาพ 7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8887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9" name="รูปภาพ 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4612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10" name="รูปภาพ 9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4612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11" name="รูปภาพ 1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60604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12" name="รูปภาพ 11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60604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13" name="รูปภาพ 1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75082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14" name="รูปภาพ 13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5082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15" name="รูปภาพ 1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85940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16" name="รูปภาพ 15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85940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17" name="รูปภาพ 1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9136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18" name="รูปภาพ 17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1369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19" name="รูปภาพ 1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294989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20" name="รูปภาพ 19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94989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21" name="รูปภาพ 2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00418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22" name="รูปภาพ 21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00418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23" name="รูปภาพ 2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11277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24" name="รูปภาพ 23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1277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25" name="รูปภาพ 2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16706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26" name="รูปภาพ 25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16706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27" name="รูปภาพ 2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257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28" name="รูปภาพ 27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5755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29" name="รูปภาพ 2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3480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30" name="รูปภาพ 29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3480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31" name="รูปภาพ 3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49281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32" name="รูปภาพ 31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49281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33" name="รูปภาพ 3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6195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34" name="รูปภาพ 33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1950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35" name="รูปภาพ 3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76428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36" name="รูปภาพ 35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76428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37" name="รูปภาพ 3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387286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38" name="รูปภาพ 37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7286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39" name="รูปภาพ 3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03574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40" name="รูปภาพ 39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03574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41" name="รูปภาพ 4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1805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42" name="รูปภาพ 41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1805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43" name="รูปภาพ 4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28910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44" name="รูปภาพ 43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28910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45" name="รูปภาพ 4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43388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46" name="รูปภาพ 45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43388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47" name="รูปภาพ 4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57866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48" name="รูปภาพ 47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57866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49" name="รูปภาพ 4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75964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50" name="รูปภาพ 49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75964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51" name="รูปภาพ 5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88632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52" name="รูปภาพ 51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88632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53" name="รูปภาพ 5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01300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123825</xdr:colOff>
      <xdr:row>44</xdr:row>
      <xdr:rowOff>123825</xdr:rowOff>
    </xdr:to>
    <xdr:pic>
      <xdr:nvPicPr>
        <xdr:cNvPr id="54" name="รูปภาพ 53" descr="http://54.251.118.154:8080/iresorts/web/org.openbravo.userinterface.smartclient/openbravo/skins/Default/smartclient/images/DynamicForm/unchecked.png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01300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</xdr:col>
      <xdr:colOff>9525</xdr:colOff>
      <xdr:row>65</xdr:row>
      <xdr:rowOff>28575</xdr:rowOff>
    </xdr:to>
    <xdr:pic>
      <xdr:nvPicPr>
        <xdr:cNvPr id="55" name="รูปภาพ 54" descr="http://54.251.118.154:8080/iresorts/web/org.openbravo.userinterface.smartclient/openbravo/skins/Default/smartclient/images/blank.gif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396900"/>
          <a:ext cx="9525" cy="382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56" name="รูปภาพ 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6484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57" name="รูปภาพ 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6675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58" name="รูปภาพ 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7056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59" name="รูปภาพ 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7246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0" name="รูปภาพ 1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7627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1" name="รูปภาพ 1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8008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2" name="รูปภาพ 1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8389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3" name="รูปภาพ 1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8580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4" name="รูปภาพ 1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8770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5" name="รูปภาพ 2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8961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6" name="รูปภาพ 2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9342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7" name="รูปภาพ 2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9532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8" name="รูปภาพ 2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19723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69" name="รูปภาพ 2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20104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70" name="รูปภาพ 30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20485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71" name="รูปภาพ 32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20866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72" name="รูปภาพ 34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21247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73" name="รูปภาพ 36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216281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44</xdr:row>
      <xdr:rowOff>0</xdr:rowOff>
    </xdr:from>
    <xdr:to>
      <xdr:col>6</xdr:col>
      <xdr:colOff>123825</xdr:colOff>
      <xdr:row>44</xdr:row>
      <xdr:rowOff>123825</xdr:rowOff>
    </xdr:to>
    <xdr:pic>
      <xdr:nvPicPr>
        <xdr:cNvPr id="74" name="รูปภาพ 38" descr="http://54.251.118.154:8080/iresorts/web/org.openbravo.userinterface.smartclient/openbravo/skins/Default/smartclient/images/DynamicForm/checked.png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7700" y="2181860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Perspective">
      <a:dk1>
        <a:sysClr val="windowText" lastClr="000000"/>
      </a:dk1>
      <a:lt1>
        <a:sysClr val="window" lastClr="FFFFFF"/>
      </a:lt1>
      <a:dk2>
        <a:srgbClr val="283138"/>
      </a:dk2>
      <a:lt2>
        <a:srgbClr val="FF8600"/>
      </a:lt2>
      <a:accent1>
        <a:srgbClr val="838D9B"/>
      </a:accent1>
      <a:accent2>
        <a:srgbClr val="D2610C"/>
      </a:accent2>
      <a:accent3>
        <a:srgbClr val="80716A"/>
      </a:accent3>
      <a:accent4>
        <a:srgbClr val="94147C"/>
      </a:accent4>
      <a:accent5>
        <a:srgbClr val="5D5AD2"/>
      </a:accent5>
      <a:accent6>
        <a:srgbClr val="6F6C7D"/>
      </a:accent6>
      <a:hlink>
        <a:srgbClr val="6187E3"/>
      </a:hlink>
      <a:folHlink>
        <a:srgbClr val="7B8EB8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50"/>
  </sheetPr>
  <dimension ref="B2:J24"/>
  <sheetViews>
    <sheetView showGridLines="0" zoomScaleNormal="100" workbookViewId="0">
      <pane xSplit="5" ySplit="10" topLeftCell="F11" activePane="bottomRight" state="frozen"/>
      <selection pane="topRight" activeCell="H1" sqref="H1"/>
      <selection pane="bottomLeft" activeCell="A10" sqref="A10"/>
      <selection pane="bottomRight" activeCell="D16" sqref="D16"/>
    </sheetView>
  </sheetViews>
  <sheetFormatPr defaultColWidth="9" defaultRowHeight="12.75" x14ac:dyDescent="0.2"/>
  <cols>
    <col min="1" max="1" width="11.625" style="3" customWidth="1"/>
    <col min="2" max="2" width="4.25" style="3" customWidth="1"/>
    <col min="3" max="3" width="10.75" style="134" customWidth="1"/>
    <col min="4" max="4" width="6.625" style="3" customWidth="1"/>
    <col min="5" max="5" width="6.375" style="3" customWidth="1"/>
    <col min="6" max="6" width="26" style="3" customWidth="1"/>
    <col min="7" max="7" width="18.375" style="3" customWidth="1"/>
    <col min="8" max="9" width="17.75" style="3" customWidth="1"/>
    <col min="10" max="10" width="1.25" style="3" customWidth="1"/>
    <col min="11" max="16384" width="9" style="3"/>
  </cols>
  <sheetData>
    <row r="2" spans="2:9" ht="22.5" x14ac:dyDescent="0.2">
      <c r="B2" s="8" t="s">
        <v>35</v>
      </c>
      <c r="C2" s="127"/>
      <c r="D2" s="6"/>
      <c r="E2" s="6"/>
      <c r="F2" s="6"/>
      <c r="G2" s="6"/>
      <c r="H2" s="6"/>
      <c r="I2" s="6"/>
    </row>
    <row r="3" spans="2:9" ht="18" x14ac:dyDescent="0.2">
      <c r="B3" s="13">
        <f>+C11</f>
        <v>43405</v>
      </c>
      <c r="C3" s="128"/>
      <c r="D3" s="13"/>
      <c r="E3" s="6"/>
      <c r="F3" s="6"/>
      <c r="G3" s="6"/>
      <c r="H3" s="6"/>
      <c r="I3" s="6"/>
    </row>
    <row r="4" spans="2:9" ht="18" x14ac:dyDescent="0.2">
      <c r="B4" s="13"/>
      <c r="C4" s="128"/>
      <c r="D4" s="13"/>
      <c r="E4" s="6"/>
      <c r="F4" s="6"/>
      <c r="G4" s="7"/>
      <c r="H4" s="7"/>
    </row>
    <row r="5" spans="2:9" ht="16.5" customHeight="1" x14ac:dyDescent="0.2">
      <c r="B5" s="10" t="str">
        <f>Vat!C3</f>
        <v>บจก. ABC</v>
      </c>
      <c r="C5" s="129"/>
      <c r="D5" s="5"/>
      <c r="E5" s="5"/>
      <c r="F5" s="4"/>
      <c r="G5" s="87"/>
      <c r="H5" s="87"/>
      <c r="I5" s="7" t="s">
        <v>4</v>
      </c>
    </row>
    <row r="6" spans="2:9" ht="15" customHeight="1" x14ac:dyDescent="0.2">
      <c r="B6" s="5" t="str">
        <f>Vat!C5</f>
        <v>123  Thailand</v>
      </c>
      <c r="C6" s="129"/>
      <c r="D6" s="5"/>
      <c r="E6" s="5"/>
      <c r="F6" s="4"/>
      <c r="G6" s="95"/>
      <c r="H6" s="95"/>
      <c r="I6" s="87" t="str">
        <f>Vat!J7</f>
        <v xml:space="preserve"> 123-456789-012</v>
      </c>
    </row>
    <row r="7" spans="2:9" ht="15" customHeight="1" x14ac:dyDescent="0.3">
      <c r="B7" s="5" t="str">
        <f>Vat!C6</f>
        <v>โทร.(02) 123456789</v>
      </c>
      <c r="C7" s="129"/>
      <c r="D7" s="5"/>
      <c r="E7" s="5"/>
      <c r="G7" s="95"/>
      <c r="H7" s="95" t="s">
        <v>37</v>
      </c>
      <c r="I7" s="95" t="s">
        <v>38</v>
      </c>
    </row>
    <row r="8" spans="2:9" ht="5.25" customHeight="1" x14ac:dyDescent="0.2">
      <c r="B8" s="11"/>
      <c r="C8" s="130"/>
      <c r="D8" s="11"/>
      <c r="E8" s="11"/>
    </row>
    <row r="9" spans="2:9" ht="26.25" customHeight="1" x14ac:dyDescent="0.2">
      <c r="B9" s="9" t="s">
        <v>5</v>
      </c>
      <c r="C9" s="131" t="s">
        <v>6</v>
      </c>
      <c r="D9" s="173" t="s">
        <v>7</v>
      </c>
      <c r="E9" s="174"/>
      <c r="F9" s="103" t="s">
        <v>8</v>
      </c>
      <c r="G9" s="170" t="s">
        <v>24</v>
      </c>
      <c r="H9" s="110" t="s">
        <v>24</v>
      </c>
      <c r="I9" s="110" t="s">
        <v>34</v>
      </c>
    </row>
    <row r="10" spans="2:9" ht="12.75" customHeight="1" x14ac:dyDescent="0.2">
      <c r="B10" s="15"/>
      <c r="C10" s="132"/>
      <c r="D10" s="82"/>
      <c r="E10" s="83"/>
      <c r="F10" s="104"/>
      <c r="G10" s="107"/>
      <c r="H10" s="16"/>
      <c r="I10" s="16"/>
    </row>
    <row r="11" spans="2:9" ht="21" customHeight="1" x14ac:dyDescent="0.2">
      <c r="B11" s="12">
        <v>1</v>
      </c>
      <c r="C11" s="135">
        <v>43405</v>
      </c>
      <c r="D11" s="80">
        <f>C11</f>
        <v>43405</v>
      </c>
      <c r="E11" s="113">
        <v>1</v>
      </c>
      <c r="F11" s="108" t="s">
        <v>26</v>
      </c>
      <c r="G11" s="109">
        <v>5806.8</v>
      </c>
      <c r="H11" s="171">
        <f>IF(F11="ค่าห้องพัก Chq.","",G11)</f>
        <v>5806.8</v>
      </c>
      <c r="I11" s="171" t="str">
        <f>IF(F11="ค่าห้องพัก Chq.",G11,"")</f>
        <v/>
      </c>
    </row>
    <row r="12" spans="2:9" ht="21" customHeight="1" x14ac:dyDescent="0.2">
      <c r="B12" s="12">
        <f>B11+1</f>
        <v>2</v>
      </c>
      <c r="C12" s="135">
        <v>43405</v>
      </c>
      <c r="D12" s="80">
        <f>IF(C12="","",C12)</f>
        <v>43405</v>
      </c>
      <c r="E12" s="81">
        <f>IF(D12="","",(E11))</f>
        <v>1</v>
      </c>
      <c r="F12" s="108" t="s">
        <v>53</v>
      </c>
      <c r="G12" s="109">
        <v>4230.8</v>
      </c>
      <c r="H12" s="171" t="str">
        <f>IF(F12="ค่าห้องพัก Chq.","",G12)</f>
        <v/>
      </c>
      <c r="I12" s="171">
        <f>IF(F12="ค่าห้องพัก Chq.",G12,"")</f>
        <v>4230.8</v>
      </c>
    </row>
    <row r="13" spans="2:9" ht="21" customHeight="1" x14ac:dyDescent="0.2">
      <c r="B13" s="12">
        <f t="shared" ref="B13:B20" si="0">B12+1</f>
        <v>3</v>
      </c>
      <c r="C13" s="135">
        <v>43406</v>
      </c>
      <c r="D13" s="80">
        <f t="shared" ref="D13:D20" si="1">IF(C13="","",C13)</f>
        <v>43406</v>
      </c>
      <c r="E13" s="81">
        <f t="shared" ref="E13:E20" si="2">IF(D13="","",(E12+1))</f>
        <v>2</v>
      </c>
      <c r="F13" s="108" t="s">
        <v>29</v>
      </c>
      <c r="G13" s="109">
        <v>3400</v>
      </c>
      <c r="H13" s="171">
        <f t="shared" ref="H13:H20" si="3">IF(F13="ค่าห้องพัก Chq.","",G13)</f>
        <v>3400</v>
      </c>
      <c r="I13" s="171" t="str">
        <f t="shared" ref="I13:I20" si="4">IF(F13="ค่าห้องพัก Chq.",G13,"")</f>
        <v/>
      </c>
    </row>
    <row r="14" spans="2:9" ht="21" customHeight="1" x14ac:dyDescent="0.2">
      <c r="B14" s="12">
        <f t="shared" si="0"/>
        <v>4</v>
      </c>
      <c r="C14" s="135">
        <v>43407</v>
      </c>
      <c r="D14" s="80">
        <f t="shared" si="1"/>
        <v>43407</v>
      </c>
      <c r="E14" s="81">
        <f t="shared" si="2"/>
        <v>3</v>
      </c>
      <c r="F14" s="108" t="s">
        <v>30</v>
      </c>
      <c r="G14" s="109">
        <v>16109.3</v>
      </c>
      <c r="H14" s="171">
        <f t="shared" si="3"/>
        <v>16109.3</v>
      </c>
      <c r="I14" s="171" t="str">
        <f t="shared" si="4"/>
        <v/>
      </c>
    </row>
    <row r="15" spans="2:9" ht="21" customHeight="1" x14ac:dyDescent="0.2">
      <c r="B15" s="12">
        <f t="shared" si="0"/>
        <v>5</v>
      </c>
      <c r="C15" s="135">
        <v>43407</v>
      </c>
      <c r="D15" s="80">
        <f t="shared" si="1"/>
        <v>43407</v>
      </c>
      <c r="E15" s="81">
        <f>IF(D15="","",(E14))</f>
        <v>3</v>
      </c>
      <c r="F15" s="108" t="s">
        <v>32</v>
      </c>
      <c r="G15" s="109">
        <v>3655</v>
      </c>
      <c r="H15" s="171">
        <f t="shared" si="3"/>
        <v>3655</v>
      </c>
      <c r="I15" s="171" t="str">
        <f t="shared" si="4"/>
        <v/>
      </c>
    </row>
    <row r="16" spans="2:9" ht="21" customHeight="1" x14ac:dyDescent="0.2">
      <c r="B16" s="12">
        <f t="shared" si="0"/>
        <v>6</v>
      </c>
      <c r="C16" s="135">
        <v>43409</v>
      </c>
      <c r="D16" s="80">
        <f t="shared" si="1"/>
        <v>43409</v>
      </c>
      <c r="E16" s="81">
        <f t="shared" si="2"/>
        <v>4</v>
      </c>
      <c r="F16" s="108" t="s">
        <v>26</v>
      </c>
      <c r="G16" s="109">
        <v>7468.1</v>
      </c>
      <c r="H16" s="171">
        <f t="shared" si="3"/>
        <v>7468.1</v>
      </c>
      <c r="I16" s="171" t="str">
        <f t="shared" si="4"/>
        <v/>
      </c>
    </row>
    <row r="17" spans="2:10" ht="21" customHeight="1" x14ac:dyDescent="0.2">
      <c r="B17" s="12">
        <f t="shared" si="0"/>
        <v>7</v>
      </c>
      <c r="C17" s="135">
        <v>43412</v>
      </c>
      <c r="D17" s="80">
        <f t="shared" si="1"/>
        <v>43412</v>
      </c>
      <c r="E17" s="81">
        <f t="shared" si="2"/>
        <v>5</v>
      </c>
      <c r="F17" s="108" t="s">
        <v>27</v>
      </c>
      <c r="G17" s="109">
        <v>17031.95</v>
      </c>
      <c r="H17" s="171">
        <f t="shared" si="3"/>
        <v>17031.95</v>
      </c>
      <c r="I17" s="171" t="str">
        <f t="shared" si="4"/>
        <v/>
      </c>
    </row>
    <row r="18" spans="2:10" ht="21" customHeight="1" x14ac:dyDescent="0.2">
      <c r="B18" s="12">
        <f t="shared" si="0"/>
        <v>8</v>
      </c>
      <c r="C18" s="135">
        <v>43412</v>
      </c>
      <c r="D18" s="80">
        <f t="shared" si="1"/>
        <v>43412</v>
      </c>
      <c r="E18" s="81">
        <f>IF(D18="","",(E17))</f>
        <v>5</v>
      </c>
      <c r="F18" s="108" t="s">
        <v>28</v>
      </c>
      <c r="G18" s="109">
        <v>1500</v>
      </c>
      <c r="H18" s="171">
        <f t="shared" si="3"/>
        <v>1500</v>
      </c>
      <c r="I18" s="171" t="str">
        <f t="shared" si="4"/>
        <v/>
      </c>
    </row>
    <row r="19" spans="2:10" ht="21" customHeight="1" x14ac:dyDescent="0.2">
      <c r="B19" s="12">
        <f t="shared" si="0"/>
        <v>9</v>
      </c>
      <c r="C19" s="135">
        <v>43412</v>
      </c>
      <c r="D19" s="80">
        <f t="shared" si="1"/>
        <v>43412</v>
      </c>
      <c r="E19" s="81">
        <f>IF(D19="","",(E18))</f>
        <v>5</v>
      </c>
      <c r="F19" s="108" t="s">
        <v>32</v>
      </c>
      <c r="G19" s="109">
        <v>3809</v>
      </c>
      <c r="H19" s="171">
        <f t="shared" si="3"/>
        <v>3809</v>
      </c>
      <c r="I19" s="171" t="str">
        <f t="shared" si="4"/>
        <v/>
      </c>
    </row>
    <row r="20" spans="2:10" ht="21" customHeight="1" x14ac:dyDescent="0.2">
      <c r="B20" s="12">
        <f t="shared" si="0"/>
        <v>10</v>
      </c>
      <c r="C20" s="135">
        <v>43419</v>
      </c>
      <c r="D20" s="80">
        <f t="shared" si="1"/>
        <v>43419</v>
      </c>
      <c r="E20" s="81">
        <f t="shared" si="2"/>
        <v>6</v>
      </c>
      <c r="F20" s="108" t="s">
        <v>33</v>
      </c>
      <c r="G20" s="109">
        <v>39660</v>
      </c>
      <c r="H20" s="171">
        <f t="shared" si="3"/>
        <v>39660</v>
      </c>
      <c r="I20" s="171" t="str">
        <f t="shared" si="4"/>
        <v/>
      </c>
    </row>
    <row r="21" spans="2:10" ht="21.75" customHeight="1" x14ac:dyDescent="0.2">
      <c r="B21" s="138"/>
      <c r="C21" s="139"/>
      <c r="D21" s="140"/>
      <c r="E21" s="141"/>
      <c r="F21" s="142"/>
      <c r="G21" s="143"/>
      <c r="H21" s="172"/>
      <c r="I21" s="172"/>
      <c r="J21" s="126"/>
    </row>
    <row r="22" spans="2:10" ht="21.75" hidden="1" customHeight="1" x14ac:dyDescent="0.2">
      <c r="B22" s="145"/>
      <c r="C22" s="146"/>
      <c r="D22" s="147"/>
      <c r="E22" s="148"/>
      <c r="F22" s="149"/>
      <c r="G22" s="150"/>
      <c r="H22" s="150"/>
      <c r="I22" s="150"/>
      <c r="J22" s="126"/>
    </row>
    <row r="23" spans="2:10" ht="18.75" thickBot="1" x14ac:dyDescent="0.25">
      <c r="B23" s="106" t="s">
        <v>10</v>
      </c>
      <c r="C23" s="133"/>
      <c r="D23" s="14"/>
      <c r="E23" s="14"/>
      <c r="F23" s="144"/>
      <c r="G23" s="125">
        <f>SUM(G11:G22)</f>
        <v>102670.95</v>
      </c>
      <c r="H23" s="125">
        <f t="shared" ref="H23:I23" si="5">SUM(H11:H22)</f>
        <v>98440.15</v>
      </c>
      <c r="I23" s="125">
        <f t="shared" si="5"/>
        <v>4230.8</v>
      </c>
    </row>
    <row r="24" spans="2:10" ht="13.5" thickTop="1" x14ac:dyDescent="0.2"/>
  </sheetData>
  <autoFilter ref="C10:I10" xr:uid="{00000000-0009-0000-0000-000000000000}"/>
  <mergeCells count="1">
    <mergeCell ref="D9:E9"/>
  </mergeCells>
  <pageMargins left="0.23622047244094491" right="0.09" top="0.31496062992125984" bottom="0.59055118110236227" header="0.15748031496062992" footer="0.27559055118110237"/>
  <pageSetup paperSize="9" scale="76" orientation="portrait" r:id="rId1"/>
  <headerFooter>
    <oddFooter>&amp;C&amp;8P. &amp;P /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Code!$G$6:$G$16</xm:f>
          </x14:formula1>
          <xm:sqref>F11:F23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</sheetPr>
  <dimension ref="A1:AB58"/>
  <sheetViews>
    <sheetView showGridLines="0" tabSelected="1" zoomScale="90" zoomScaleNormal="90" workbookViewId="0">
      <selection activeCell="O19" sqref="O19"/>
    </sheetView>
  </sheetViews>
  <sheetFormatPr defaultColWidth="9.125" defaultRowHeight="14.25" x14ac:dyDescent="0.2"/>
  <cols>
    <col min="1" max="1" width="4.75" style="35" customWidth="1"/>
    <col min="2" max="2" width="6.625" style="35" customWidth="1"/>
    <col min="3" max="3" width="10.75" style="35" customWidth="1"/>
    <col min="4" max="5" width="9.125" style="35"/>
    <col min="6" max="6" width="4.75" style="35" customWidth="1"/>
    <col min="7" max="7" width="9.125" style="35"/>
    <col min="8" max="8" width="8" style="35" customWidth="1"/>
    <col min="9" max="9" width="6.875" style="35" customWidth="1"/>
    <col min="10" max="10" width="9.75" style="35" customWidth="1"/>
    <col min="11" max="11" width="17" style="35" customWidth="1"/>
    <col min="12" max="12" width="0.875" style="35" customWidth="1"/>
    <col min="13" max="13" width="2.875" style="35" customWidth="1"/>
    <col min="14" max="14" width="10" style="35" customWidth="1"/>
    <col min="15" max="15" width="10.75" style="35" customWidth="1"/>
    <col min="16" max="17" width="9.125" style="35"/>
    <col min="18" max="18" width="4.625" style="35" customWidth="1"/>
    <col min="19" max="19" width="9.125" style="35"/>
    <col min="20" max="20" width="8" style="35" customWidth="1"/>
    <col min="21" max="21" width="6.875" style="35" customWidth="1"/>
    <col min="22" max="22" width="9.75" style="35" customWidth="1"/>
    <col min="23" max="23" width="15" style="35" customWidth="1"/>
    <col min="24" max="24" width="1.875" style="27" customWidth="1"/>
    <col min="25" max="25" width="10.375" style="27" customWidth="1"/>
    <col min="26" max="26" width="3" style="27" customWidth="1"/>
    <col min="27" max="27" width="17.125" style="27" customWidth="1"/>
    <col min="28" max="28" width="6.75" style="27" bestFit="1" customWidth="1"/>
    <col min="29" max="16384" width="9.125" style="27"/>
  </cols>
  <sheetData>
    <row r="1" spans="2:28" ht="7.5" customHeight="1" x14ac:dyDescent="0.2">
      <c r="Z1" s="30"/>
      <c r="AA1" s="29"/>
      <c r="AB1" s="29"/>
    </row>
    <row r="2" spans="2:28" ht="18" x14ac:dyDescent="0.25">
      <c r="J2" s="37"/>
      <c r="K2" s="38" t="s">
        <v>12</v>
      </c>
      <c r="Z2" s="30"/>
      <c r="AA2" s="31"/>
      <c r="AB2" s="29"/>
    </row>
    <row r="3" spans="2:28" ht="18" x14ac:dyDescent="0.25">
      <c r="C3" s="84" t="s">
        <v>43</v>
      </c>
      <c r="J3" s="37"/>
      <c r="K3" s="40" t="s">
        <v>54</v>
      </c>
      <c r="Z3" s="28"/>
      <c r="AA3" s="29"/>
      <c r="AB3" s="29"/>
    </row>
    <row r="4" spans="2:28" ht="15" x14ac:dyDescent="0.2">
      <c r="C4" s="85"/>
      <c r="J4" s="37"/>
      <c r="K4" s="40" t="s">
        <v>55</v>
      </c>
      <c r="Z4" s="28"/>
      <c r="AA4" s="33"/>
      <c r="AB4" s="29"/>
    </row>
    <row r="5" spans="2:28" ht="15" customHeight="1" x14ac:dyDescent="0.2">
      <c r="C5" s="86" t="s">
        <v>44</v>
      </c>
      <c r="Y5" s="32"/>
      <c r="Z5" s="28"/>
      <c r="AA5" s="33"/>
      <c r="AB5" s="29"/>
    </row>
    <row r="6" spans="2:28" ht="15.75" customHeight="1" x14ac:dyDescent="0.2">
      <c r="C6" s="86" t="s">
        <v>45</v>
      </c>
      <c r="J6" s="42" t="s">
        <v>13</v>
      </c>
      <c r="K6" s="43"/>
      <c r="Y6" s="32"/>
      <c r="Z6" s="28"/>
      <c r="AA6" s="29"/>
      <c r="AB6" s="29"/>
    </row>
    <row r="7" spans="2:28" x14ac:dyDescent="0.2">
      <c r="C7" s="86"/>
      <c r="J7" s="87" t="s">
        <v>46</v>
      </c>
      <c r="K7" s="43"/>
      <c r="Y7" s="32"/>
      <c r="Z7" s="28"/>
      <c r="AA7" s="29"/>
      <c r="AB7" s="29"/>
    </row>
    <row r="8" spans="2:28" ht="15.75" x14ac:dyDescent="0.2">
      <c r="G8" s="46" t="s">
        <v>11</v>
      </c>
      <c r="H8" s="45" t="s">
        <v>3</v>
      </c>
      <c r="J8" s="46">
        <v>0</v>
      </c>
      <c r="K8" s="45" t="s">
        <v>39</v>
      </c>
      <c r="N8" s="167" t="s">
        <v>42</v>
      </c>
      <c r="O8" s="175">
        <v>6</v>
      </c>
      <c r="Y8" s="32"/>
      <c r="Z8" s="28"/>
      <c r="AA8" s="29"/>
      <c r="AB8" s="29"/>
    </row>
    <row r="9" spans="2:28" ht="5.25" customHeight="1" x14ac:dyDescent="0.2">
      <c r="B9" s="47"/>
      <c r="C9" s="47"/>
      <c r="D9" s="47"/>
      <c r="E9" s="47"/>
      <c r="F9" s="47"/>
      <c r="G9" s="47"/>
      <c r="H9" s="47"/>
      <c r="I9" s="47"/>
      <c r="J9" s="47"/>
      <c r="K9" s="47"/>
      <c r="Y9" s="32"/>
      <c r="Z9" s="32"/>
    </row>
    <row r="10" spans="2:28" ht="5.25" customHeight="1" x14ac:dyDescent="0.2">
      <c r="B10" s="48"/>
      <c r="C10" s="49" t="e">
        <f>IF($Y$5=0,VLOOKUP($K$11,#REF!,7,0),VLOOKUP($Y$5,#REF!,7,0))</f>
        <v>#REF!</v>
      </c>
      <c r="D10" s="36"/>
      <c r="Y10" s="32"/>
      <c r="Z10" s="32"/>
    </row>
    <row r="11" spans="2:28" ht="18" x14ac:dyDescent="0.25">
      <c r="B11" s="92" t="s">
        <v>21</v>
      </c>
      <c r="D11" s="155">
        <v>1005</v>
      </c>
      <c r="J11" s="114">
        <f>'Report Vat'!D11</f>
        <v>43405</v>
      </c>
      <c r="K11" s="115">
        <f>No</f>
        <v>6</v>
      </c>
      <c r="N11" s="166" t="s">
        <v>10</v>
      </c>
      <c r="O11" s="165">
        <f>MAX('Report Vat'!E:E)</f>
        <v>6</v>
      </c>
      <c r="Y11" s="32"/>
      <c r="Z11" s="32"/>
    </row>
    <row r="12" spans="2:28" ht="18" x14ac:dyDescent="0.25">
      <c r="B12" s="41" t="s">
        <v>14</v>
      </c>
      <c r="D12" s="156" t="str">
        <f>VLOOKUP(D11,Code!B:F,2)</f>
        <v>EFGH</v>
      </c>
      <c r="E12" s="93"/>
      <c r="F12" s="88"/>
      <c r="G12" s="88"/>
      <c r="H12" s="88"/>
      <c r="I12" s="88"/>
      <c r="J12" s="51" t="s">
        <v>6</v>
      </c>
      <c r="K12" s="52">
        <f>VLOOKUP($K$11,CHOOSE({1,2},'Report Vat'!$E8:$E8545,'Report Vat'!$C8:$C8545),2,0)</f>
        <v>43419</v>
      </c>
      <c r="N12" s="163" t="s">
        <v>40</v>
      </c>
      <c r="O12" s="176">
        <v>1</v>
      </c>
      <c r="Y12" s="32"/>
      <c r="Z12" s="32"/>
      <c r="AA12" s="34"/>
    </row>
    <row r="13" spans="2:28" ht="15" x14ac:dyDescent="0.2">
      <c r="B13" s="91" t="s">
        <v>22</v>
      </c>
      <c r="D13" s="157" t="str">
        <f>VLOOKUP(D11,Code!B:F,3)</f>
        <v>789 Bangkok</v>
      </c>
      <c r="E13" s="88"/>
      <c r="F13" s="89"/>
      <c r="G13" s="88"/>
      <c r="H13" s="88"/>
      <c r="I13" s="90"/>
      <c r="J13" s="153"/>
      <c r="K13" s="43"/>
      <c r="N13" s="164" t="s">
        <v>41</v>
      </c>
      <c r="O13" s="177">
        <v>6</v>
      </c>
      <c r="Y13" s="32"/>
      <c r="Z13" s="32"/>
    </row>
    <row r="14" spans="2:28" ht="15" customHeight="1" x14ac:dyDescent="0.25">
      <c r="B14" s="91" t="s">
        <v>23</v>
      </c>
      <c r="D14" s="157" t="str">
        <f>VLOOKUP(D11,Code!B:F,4)</f>
        <v>Bangkok</v>
      </c>
      <c r="E14" s="96"/>
      <c r="F14" s="96"/>
      <c r="G14" s="97"/>
      <c r="H14" s="98"/>
      <c r="I14" s="96"/>
      <c r="J14" s="154"/>
      <c r="K14" s="55"/>
      <c r="Y14" s="32"/>
      <c r="Z14" s="32"/>
    </row>
    <row r="15" spans="2:28" ht="5.25" customHeight="1" x14ac:dyDescent="0.3">
      <c r="B15" s="56"/>
      <c r="D15" s="54"/>
      <c r="G15" s="57"/>
      <c r="H15" s="58"/>
      <c r="I15" s="57"/>
      <c r="J15" s="58"/>
      <c r="K15" s="58"/>
    </row>
    <row r="16" spans="2:28" ht="21" customHeight="1" x14ac:dyDescent="0.2">
      <c r="B16" s="59" t="s">
        <v>5</v>
      </c>
      <c r="C16" s="60" t="s">
        <v>8</v>
      </c>
      <c r="D16" s="61"/>
      <c r="E16" s="61"/>
      <c r="F16" s="61"/>
      <c r="G16" s="61"/>
      <c r="H16" s="62"/>
      <c r="I16" s="61" t="s">
        <v>15</v>
      </c>
      <c r="J16" s="63" t="s">
        <v>16</v>
      </c>
      <c r="K16" s="63" t="s">
        <v>9</v>
      </c>
    </row>
    <row r="17" spans="1:28" ht="15" x14ac:dyDescent="0.2">
      <c r="A17" s="168"/>
      <c r="B17" s="64">
        <v>1</v>
      </c>
      <c r="C17" s="112" t="str">
        <f>IF(ISERROR(INDEX('Report Vat'!$C:$V,$AB17,4)),"",INDEX('Report Vat'!$C:$V,$AB17,4))</f>
        <v>ค่าห้องพัก.</v>
      </c>
      <c r="D17" s="65"/>
      <c r="E17" s="47"/>
      <c r="F17" s="47"/>
      <c r="G17" s="47"/>
      <c r="H17" s="47"/>
      <c r="I17" s="66"/>
      <c r="J17" s="67"/>
      <c r="K17" s="111">
        <f>IF(ISERROR(INDEX('Report Vat'!$C:$V,$AB17,5)),"",INDEX('Report Vat'!$C:$V,$AB17,5))</f>
        <v>39660</v>
      </c>
      <c r="AB17" s="26">
        <f t="array" ref="AB17">SMALL(IF('Report Vat'!$E$10:$E$3547=$K$11,ROW('Report Vat'!$E$10:$E$3547),FALSE),B17)</f>
        <v>20</v>
      </c>
    </row>
    <row r="18" spans="1:28" ht="15" x14ac:dyDescent="0.2">
      <c r="B18" s="69">
        <v>2</v>
      </c>
      <c r="C18" s="112" t="str">
        <f>IF(ISERROR(INDEX('Report Vat'!$C:$V,$AB18,4)),"",INDEX('Report Vat'!$C:$V,$AB18,4))</f>
        <v/>
      </c>
      <c r="D18" s="70"/>
      <c r="E18" s="71"/>
      <c r="F18" s="71"/>
      <c r="G18" s="71"/>
      <c r="H18" s="71"/>
      <c r="I18" s="72"/>
      <c r="J18" s="73"/>
      <c r="K18" s="111" t="str">
        <f>IF(ISERROR(INDEX('Report Vat'!$C:$V,$AB18,5)),"",INDEX('Report Vat'!$C:$V,$AB18,5))</f>
        <v/>
      </c>
      <c r="AB18" s="26" t="e">
        <f t="array" ref="AB18">SMALL(IF('Report Vat'!$E$10:$E$3547=$K$11,ROW('Report Vat'!$E$10:$E$3547),FALSE),B18)</f>
        <v>#NUM!</v>
      </c>
    </row>
    <row r="19" spans="1:28" ht="15" x14ac:dyDescent="0.2">
      <c r="B19" s="69">
        <v>3</v>
      </c>
      <c r="C19" s="112" t="str">
        <f>IF(ISERROR(INDEX('Report Vat'!$C:$V,$AB19,4)),"",INDEX('Report Vat'!$C:$V,$AB19,4))</f>
        <v/>
      </c>
      <c r="D19" s="74"/>
      <c r="E19" s="71"/>
      <c r="F19" s="71"/>
      <c r="G19" s="71"/>
      <c r="H19" s="71"/>
      <c r="I19" s="72"/>
      <c r="J19" s="73"/>
      <c r="K19" s="111" t="str">
        <f>IF(ISERROR(INDEX('Report Vat'!$C:$V,$AB19,5)),"",INDEX('Report Vat'!$C:$V,$AB19,5))</f>
        <v/>
      </c>
      <c r="AB19" s="26" t="e">
        <f t="array" ref="AB19">SMALL(IF('Report Vat'!$E$10:$E$3547=$K$11,ROW('Report Vat'!$E$10:$E$3547),FALSE),B19)</f>
        <v>#NUM!</v>
      </c>
    </row>
    <row r="20" spans="1:28" ht="15" x14ac:dyDescent="0.2">
      <c r="B20" s="69">
        <v>4</v>
      </c>
      <c r="C20" s="112" t="str">
        <f>IF(ISERROR(INDEX('Report Vat'!$C:$V,$AB20,4)),"",INDEX('Report Vat'!$C:$V,$AB20,4))</f>
        <v/>
      </c>
      <c r="D20" s="71"/>
      <c r="E20" s="71"/>
      <c r="F20" s="71"/>
      <c r="G20" s="71"/>
      <c r="H20" s="71"/>
      <c r="I20" s="72"/>
      <c r="J20" s="73"/>
      <c r="K20" s="111" t="str">
        <f>IF(ISERROR(INDEX('Report Vat'!$C:$V,$AB20,5)),"",INDEX('Report Vat'!$C:$V,$AB20,5))</f>
        <v/>
      </c>
      <c r="AB20" s="26" t="e">
        <f t="array" ref="AB20">SMALL(IF('Report Vat'!$E$10:$E$3547=$K$11,ROW('Report Vat'!$E$10:$E$3547),FALSE),B20)</f>
        <v>#NUM!</v>
      </c>
    </row>
    <row r="21" spans="1:28" ht="15" x14ac:dyDescent="0.2">
      <c r="B21" s="69">
        <v>5</v>
      </c>
      <c r="C21" s="112" t="str">
        <f>IF(ISERROR(INDEX('Report Vat'!$C:$V,$AB21,4)),"",INDEX('Report Vat'!$C:$V,$AB21,4))</f>
        <v/>
      </c>
      <c r="D21" s="105"/>
      <c r="E21" s="105"/>
      <c r="F21" s="105"/>
      <c r="G21" s="105"/>
      <c r="H21" s="105"/>
      <c r="I21" s="72"/>
      <c r="J21" s="73"/>
      <c r="K21" s="111" t="str">
        <f>IF(ISERROR(INDEX('Report Vat'!$C:$V,$AB21,5)),"",INDEX('Report Vat'!$C:$V,$AB21,5))</f>
        <v/>
      </c>
      <c r="AB21" s="26" t="e">
        <f t="array" ref="AB21">SMALL(IF('Report Vat'!$E$10:$E$3547=$K$11,ROW('Report Vat'!$E$10:$E$3547),FALSE),B21)</f>
        <v>#NUM!</v>
      </c>
    </row>
    <row r="22" spans="1:28" ht="15" x14ac:dyDescent="0.2">
      <c r="B22" s="69">
        <v>6</v>
      </c>
      <c r="C22" s="112" t="str">
        <f>IF(ISERROR(INDEX('Report Vat'!$C:$V,$AB22,4)),"",INDEX('Report Vat'!$C:$V,$AB22,4))</f>
        <v/>
      </c>
      <c r="D22" s="105"/>
      <c r="E22" s="105"/>
      <c r="F22" s="105"/>
      <c r="G22" s="105"/>
      <c r="H22" s="105"/>
      <c r="I22" s="72"/>
      <c r="J22" s="73"/>
      <c r="K22" s="111" t="str">
        <f>IF(ISERROR(INDEX('Report Vat'!$C:$V,$AB22,5)),"",INDEX('Report Vat'!$C:$V,$AB22,5))</f>
        <v/>
      </c>
      <c r="AB22" s="26" t="e">
        <f t="array" ref="AB22">SMALL(IF('Report Vat'!$E$10:$E$3547=$K$11,ROW('Report Vat'!$E$10:$E$3547),FALSE),B22)</f>
        <v>#NUM!</v>
      </c>
    </row>
    <row r="23" spans="1:28" ht="15" x14ac:dyDescent="0.2">
      <c r="B23" s="69">
        <v>7</v>
      </c>
      <c r="C23" s="112" t="str">
        <f>IF(ISERROR(INDEX('Report Vat'!$C:$V,$AB23,4)),"",INDEX('Report Vat'!$C:$V,$AB23,4))</f>
        <v/>
      </c>
      <c r="D23" s="105"/>
      <c r="E23" s="105"/>
      <c r="F23" s="105"/>
      <c r="G23" s="105"/>
      <c r="H23" s="105"/>
      <c r="I23" s="72"/>
      <c r="J23" s="73"/>
      <c r="K23" s="111" t="str">
        <f>IF(ISERROR(INDEX('Report Vat'!$C:$V,$AB23,5)),"",INDEX('Report Vat'!$C:$V,$AB23,5))</f>
        <v/>
      </c>
      <c r="AB23" s="26" t="e">
        <f t="array" ref="AB23">SMALL(IF('Report Vat'!$E$10:$E$3547=$K$11,ROW('Report Vat'!$E$10:$E$3547),FALSE),B23)</f>
        <v>#NUM!</v>
      </c>
    </row>
    <row r="24" spans="1:28" ht="15" x14ac:dyDescent="0.2">
      <c r="B24" s="117">
        <v>8</v>
      </c>
      <c r="C24" s="122" t="str">
        <f>IF(ISERROR(INDEX('Report Vat'!$C:$V,$AB24,4)),"",INDEX('Report Vat'!$C:$V,$AB24,4))</f>
        <v/>
      </c>
      <c r="D24" s="119"/>
      <c r="E24" s="119"/>
      <c r="F24" s="119"/>
      <c r="G24" s="119"/>
      <c r="H24" s="119"/>
      <c r="I24" s="120"/>
      <c r="J24" s="121"/>
      <c r="K24" s="123" t="str">
        <f>IF(ISERROR(INDEX('Report Vat'!$C:$V,$AB24,5)),"",INDEX('Report Vat'!$C:$V,$AB24,5))</f>
        <v/>
      </c>
      <c r="AB24" s="26" t="e">
        <f t="array" ref="AB24">SMALL(IF('Report Vat'!$E$10:$E$3547=$K$11,ROW('Report Vat'!$E$10:$E$3547),FALSE),B24)</f>
        <v>#NUM!</v>
      </c>
    </row>
    <row r="25" spans="1:28" ht="20.25" customHeight="1" thickBot="1" x14ac:dyDescent="0.25">
      <c r="B25" s="75"/>
      <c r="C25" s="75"/>
      <c r="D25" s="75"/>
      <c r="E25" s="75"/>
      <c r="F25" s="75"/>
      <c r="G25" s="75"/>
      <c r="H25" s="75"/>
      <c r="I25" s="76" t="s">
        <v>17</v>
      </c>
      <c r="J25" s="77" t="e">
        <f>IF(#REF!=#REF!,((#REF!+#REF!)*100),0)</f>
        <v>#REF!</v>
      </c>
      <c r="K25" s="136">
        <f>SUM(K17:K24)</f>
        <v>39660</v>
      </c>
      <c r="M25" s="27"/>
      <c r="N25" s="27"/>
      <c r="O25" s="27"/>
      <c r="P25" s="27"/>
      <c r="R25" s="27"/>
      <c r="S25" s="27"/>
      <c r="T25" s="27"/>
      <c r="U25" s="27"/>
      <c r="V25" s="27"/>
      <c r="W25" s="27"/>
    </row>
    <row r="26" spans="1:28" ht="15.75" thickTop="1" x14ac:dyDescent="0.2">
      <c r="B26" s="78" t="s">
        <v>18</v>
      </c>
      <c r="C26" s="116" t="str">
        <f>BAHTTEXT(K25)</f>
        <v>สามหมื่นเก้าพันหกร้อยหกสิบบาทถ้วน</v>
      </c>
      <c r="M26" s="27"/>
      <c r="N26" s="27"/>
      <c r="O26" s="27"/>
      <c r="P26" s="27"/>
      <c r="R26" s="27"/>
      <c r="S26" s="27"/>
      <c r="T26" s="27"/>
      <c r="U26" s="27"/>
      <c r="V26" s="27"/>
      <c r="W26" s="27"/>
    </row>
    <row r="27" spans="1:28" ht="5.25" customHeight="1" x14ac:dyDescent="0.2">
      <c r="B27" s="78"/>
      <c r="C27" s="116"/>
      <c r="M27" s="27"/>
      <c r="N27" s="27"/>
      <c r="O27" s="27"/>
      <c r="P27" s="27"/>
      <c r="R27" s="27"/>
      <c r="S27" s="27"/>
      <c r="T27" s="27"/>
      <c r="U27" s="27"/>
      <c r="V27" s="27"/>
      <c r="W27" s="27"/>
    </row>
    <row r="28" spans="1:28" x14ac:dyDescent="0.2">
      <c r="F28" s="41"/>
      <c r="G28" s="169" t="s">
        <v>56</v>
      </c>
      <c r="H28" s="79"/>
      <c r="I28" s="79"/>
      <c r="J28" s="79"/>
      <c r="K28" s="35" t="s">
        <v>57</v>
      </c>
      <c r="M28" s="27"/>
      <c r="N28" s="27"/>
      <c r="O28" s="27"/>
      <c r="P28" s="27"/>
      <c r="R28" s="27"/>
      <c r="S28" s="27"/>
      <c r="T28" s="27"/>
      <c r="U28" s="27"/>
      <c r="V28" s="27"/>
      <c r="W28" s="27"/>
    </row>
    <row r="29" spans="1:28" x14ac:dyDescent="0.2">
      <c r="F29" s="41"/>
      <c r="G29" s="75"/>
      <c r="H29" s="75"/>
      <c r="I29" s="75"/>
      <c r="J29" s="75"/>
      <c r="M29" s="27"/>
      <c r="N29" s="27"/>
      <c r="O29" s="27"/>
      <c r="P29" s="27"/>
      <c r="R29" s="27"/>
      <c r="S29" s="27"/>
      <c r="T29" s="27"/>
      <c r="U29" s="27"/>
      <c r="V29" s="27"/>
      <c r="W29" s="27"/>
    </row>
    <row r="30" spans="1:28" x14ac:dyDescent="0.2">
      <c r="A30" s="124"/>
      <c r="L30" s="124"/>
      <c r="M30" s="27"/>
      <c r="N30" s="27"/>
      <c r="O30" s="27"/>
      <c r="P30" s="27"/>
      <c r="R30" s="27"/>
      <c r="S30" s="27"/>
      <c r="T30" s="27"/>
      <c r="U30" s="27"/>
      <c r="V30" s="27"/>
      <c r="W30" s="27"/>
    </row>
    <row r="32" spans="1:28" ht="18" x14ac:dyDescent="0.25">
      <c r="J32" s="37"/>
      <c r="K32" s="38" t="s">
        <v>19</v>
      </c>
    </row>
    <row r="33" spans="2:11" ht="18" x14ac:dyDescent="0.25">
      <c r="C33" s="39" t="str">
        <f>C3</f>
        <v>บจก. ABC</v>
      </c>
      <c r="J33" s="37"/>
      <c r="K33" s="40" t="str">
        <f>K3</f>
        <v>ใบเสร็จรับเงิน/ใบกำกับภาษี</v>
      </c>
    </row>
    <row r="34" spans="2:11" ht="15" x14ac:dyDescent="0.2">
      <c r="C34" s="41"/>
      <c r="J34" s="37"/>
      <c r="K34" s="40" t="str">
        <f>K4</f>
        <v>RECEIPT / TAX INVOICE</v>
      </c>
    </row>
    <row r="35" spans="2:11" x14ac:dyDescent="0.2">
      <c r="C35" s="36" t="str">
        <f>C5</f>
        <v>123  Thailand</v>
      </c>
    </row>
    <row r="36" spans="2:11" x14ac:dyDescent="0.2">
      <c r="C36" s="36" t="str">
        <f>C6</f>
        <v>โทร.(02) 123456789</v>
      </c>
      <c r="J36" s="42" t="s">
        <v>13</v>
      </c>
      <c r="K36" s="43"/>
    </row>
    <row r="37" spans="2:11" x14ac:dyDescent="0.2">
      <c r="C37" s="36"/>
      <c r="J37" s="42" t="str">
        <f>J7</f>
        <v xml:space="preserve"> 123-456789-012</v>
      </c>
      <c r="K37" s="43"/>
    </row>
    <row r="38" spans="2:11" ht="15.75" x14ac:dyDescent="0.3">
      <c r="G38" s="44" t="str">
        <f>G8</f>
        <v>a</v>
      </c>
      <c r="H38" s="45" t="s">
        <v>3</v>
      </c>
      <c r="J38" s="46">
        <f>J8</f>
        <v>0</v>
      </c>
      <c r="K38" s="45" t="str">
        <f>K8</f>
        <v>สาขาที่  00000</v>
      </c>
    </row>
    <row r="39" spans="2:11" ht="5.25" customHeight="1" x14ac:dyDescent="0.2">
      <c r="B39" s="47"/>
      <c r="C39" s="47"/>
      <c r="D39" s="47"/>
      <c r="E39" s="47"/>
      <c r="F39" s="47"/>
      <c r="G39" s="47"/>
      <c r="H39" s="47"/>
      <c r="I39" s="47"/>
      <c r="J39" s="47"/>
      <c r="K39" s="47"/>
    </row>
    <row r="40" spans="2:11" ht="5.25" customHeight="1" x14ac:dyDescent="0.2">
      <c r="B40" s="48"/>
      <c r="C40" s="50" t="e">
        <f>C10</f>
        <v>#REF!</v>
      </c>
      <c r="D40" s="36"/>
    </row>
    <row r="41" spans="2:11" ht="18" x14ac:dyDescent="0.25">
      <c r="B41" s="94" t="str">
        <f>B11</f>
        <v>ได้รับเงินจาก</v>
      </c>
      <c r="D41" s="158">
        <f>IF(D11=0,"",D11)</f>
        <v>1005</v>
      </c>
      <c r="J41" s="114">
        <f>J11</f>
        <v>43405</v>
      </c>
      <c r="K41" s="115">
        <f>K11</f>
        <v>6</v>
      </c>
    </row>
    <row r="42" spans="2:11" ht="18" x14ac:dyDescent="0.25">
      <c r="B42" s="41" t="str">
        <f>B12</f>
        <v>Received From</v>
      </c>
      <c r="D42" s="159" t="str">
        <f>IF(D12=0,"",D12)</f>
        <v>EFGH</v>
      </c>
      <c r="E42" s="93"/>
      <c r="F42" s="88"/>
      <c r="G42" s="88"/>
      <c r="H42" s="88"/>
      <c r="I42" s="88"/>
      <c r="J42" s="51" t="s">
        <v>6</v>
      </c>
      <c r="K42" s="53">
        <f>K12</f>
        <v>43419</v>
      </c>
    </row>
    <row r="43" spans="2:11" x14ac:dyDescent="0.2">
      <c r="B43" s="94" t="str">
        <f>B13</f>
        <v>ที่อยู่</v>
      </c>
      <c r="D43" s="160" t="str">
        <f>IF(D13=0,"",D13)</f>
        <v>789 Bangkok</v>
      </c>
      <c r="E43" s="88"/>
      <c r="F43" s="89"/>
      <c r="G43" s="88"/>
      <c r="H43" s="88"/>
      <c r="I43" s="90"/>
      <c r="J43" s="153"/>
      <c r="K43" s="43"/>
    </row>
    <row r="44" spans="2:11" ht="15" customHeight="1" x14ac:dyDescent="0.3">
      <c r="B44" s="94" t="str">
        <f>B14</f>
        <v>Address</v>
      </c>
      <c r="D44" s="160" t="str">
        <f>IF(D14=0,"",D14)</f>
        <v>Bangkok</v>
      </c>
      <c r="E44" s="96"/>
      <c r="F44" s="96"/>
      <c r="G44" s="99"/>
      <c r="H44" s="100"/>
      <c r="I44" s="96"/>
      <c r="J44" s="154"/>
      <c r="K44" s="55"/>
    </row>
    <row r="45" spans="2:11" ht="5.25" customHeight="1" x14ac:dyDescent="0.3">
      <c r="B45" s="56"/>
      <c r="D45" s="54"/>
      <c r="G45" s="57"/>
      <c r="H45" s="58"/>
      <c r="I45" s="57"/>
      <c r="J45" s="58"/>
      <c r="K45" s="58"/>
    </row>
    <row r="46" spans="2:11" ht="15" x14ac:dyDescent="0.2">
      <c r="B46" s="59" t="s">
        <v>5</v>
      </c>
      <c r="C46" s="60" t="s">
        <v>8</v>
      </c>
      <c r="D46" s="61"/>
      <c r="E46" s="61"/>
      <c r="F46" s="61"/>
      <c r="G46" s="61"/>
      <c r="H46" s="62"/>
      <c r="I46" s="61" t="s">
        <v>15</v>
      </c>
      <c r="J46" s="63" t="s">
        <v>16</v>
      </c>
      <c r="K46" s="63" t="s">
        <v>9</v>
      </c>
    </row>
    <row r="47" spans="2:11" ht="15" x14ac:dyDescent="0.2">
      <c r="B47" s="64">
        <v>1</v>
      </c>
      <c r="C47" s="68" t="str">
        <f t="shared" ref="C47:C54" si="0">C17</f>
        <v>ค่าห้องพัก.</v>
      </c>
      <c r="D47" s="47"/>
      <c r="E47" s="47"/>
      <c r="F47" s="47"/>
      <c r="G47" s="47"/>
      <c r="H47" s="47"/>
      <c r="I47" s="66"/>
      <c r="J47" s="67"/>
      <c r="K47" s="161">
        <f t="shared" ref="K47:K55" si="1">K17</f>
        <v>39660</v>
      </c>
    </row>
    <row r="48" spans="2:11" ht="15" x14ac:dyDescent="0.2">
      <c r="B48" s="69">
        <v>2</v>
      </c>
      <c r="C48" s="68" t="str">
        <f t="shared" si="0"/>
        <v/>
      </c>
      <c r="D48" s="71"/>
      <c r="E48" s="71"/>
      <c r="F48" s="71"/>
      <c r="G48" s="71"/>
      <c r="H48" s="71"/>
      <c r="I48" s="72"/>
      <c r="J48" s="73"/>
      <c r="K48" s="161" t="str">
        <f t="shared" si="1"/>
        <v/>
      </c>
    </row>
    <row r="49" spans="2:11" ht="15" x14ac:dyDescent="0.2">
      <c r="B49" s="69">
        <v>3</v>
      </c>
      <c r="C49" s="68" t="str">
        <f t="shared" si="0"/>
        <v/>
      </c>
      <c r="D49" s="71"/>
      <c r="E49" s="71"/>
      <c r="F49" s="71"/>
      <c r="G49" s="71"/>
      <c r="H49" s="71"/>
      <c r="I49" s="72"/>
      <c r="J49" s="73"/>
      <c r="K49" s="161" t="str">
        <f t="shared" si="1"/>
        <v/>
      </c>
    </row>
    <row r="50" spans="2:11" ht="15" x14ac:dyDescent="0.2">
      <c r="B50" s="69">
        <v>4</v>
      </c>
      <c r="C50" s="68" t="str">
        <f t="shared" si="0"/>
        <v/>
      </c>
      <c r="D50" s="71"/>
      <c r="E50" s="71"/>
      <c r="F50" s="71"/>
      <c r="G50" s="71"/>
      <c r="H50" s="71"/>
      <c r="I50" s="72"/>
      <c r="J50" s="73"/>
      <c r="K50" s="161" t="str">
        <f t="shared" si="1"/>
        <v/>
      </c>
    </row>
    <row r="51" spans="2:11" ht="15" x14ac:dyDescent="0.2">
      <c r="B51" s="69">
        <v>5</v>
      </c>
      <c r="C51" s="68" t="str">
        <f t="shared" si="0"/>
        <v/>
      </c>
      <c r="D51" s="105"/>
      <c r="E51" s="105"/>
      <c r="F51" s="105"/>
      <c r="G51" s="105"/>
      <c r="H51" s="105"/>
      <c r="I51" s="72"/>
      <c r="J51" s="73"/>
      <c r="K51" s="161" t="str">
        <f t="shared" si="1"/>
        <v/>
      </c>
    </row>
    <row r="52" spans="2:11" ht="15" x14ac:dyDescent="0.2">
      <c r="B52" s="69">
        <v>6</v>
      </c>
      <c r="C52" s="68" t="str">
        <f t="shared" si="0"/>
        <v/>
      </c>
      <c r="D52" s="105"/>
      <c r="E52" s="105"/>
      <c r="F52" s="105"/>
      <c r="G52" s="105"/>
      <c r="H52" s="105"/>
      <c r="I52" s="72"/>
      <c r="J52" s="73"/>
      <c r="K52" s="161" t="str">
        <f t="shared" si="1"/>
        <v/>
      </c>
    </row>
    <row r="53" spans="2:11" ht="15" x14ac:dyDescent="0.2">
      <c r="B53" s="69">
        <v>7</v>
      </c>
      <c r="C53" s="68" t="str">
        <f t="shared" si="0"/>
        <v/>
      </c>
      <c r="D53" s="105"/>
      <c r="E53" s="105"/>
      <c r="F53" s="105"/>
      <c r="G53" s="105"/>
      <c r="H53" s="105"/>
      <c r="I53" s="72"/>
      <c r="J53" s="73"/>
      <c r="K53" s="161" t="str">
        <f t="shared" si="1"/>
        <v/>
      </c>
    </row>
    <row r="54" spans="2:11" ht="15" x14ac:dyDescent="0.2">
      <c r="B54" s="117">
        <v>8</v>
      </c>
      <c r="C54" s="118" t="str">
        <f t="shared" si="0"/>
        <v/>
      </c>
      <c r="D54" s="119"/>
      <c r="E54" s="119"/>
      <c r="F54" s="119"/>
      <c r="G54" s="119"/>
      <c r="H54" s="119"/>
      <c r="I54" s="120"/>
      <c r="J54" s="121"/>
      <c r="K54" s="162" t="str">
        <f t="shared" si="1"/>
        <v/>
      </c>
    </row>
    <row r="55" spans="2:11" ht="21" customHeight="1" thickBot="1" x14ac:dyDescent="0.25">
      <c r="B55" s="75"/>
      <c r="C55" s="75"/>
      <c r="D55" s="75"/>
      <c r="E55" s="75"/>
      <c r="F55" s="75"/>
      <c r="G55" s="75"/>
      <c r="H55" s="75"/>
      <c r="I55" s="76" t="s">
        <v>17</v>
      </c>
      <c r="J55" s="77" t="e">
        <f>IF(#REF!=#REF!,((#REF!+#REF!)*100),0)</f>
        <v>#REF!</v>
      </c>
      <c r="K55" s="137">
        <f t="shared" si="1"/>
        <v>39660</v>
      </c>
    </row>
    <row r="56" spans="2:11" ht="15.75" thickTop="1" x14ac:dyDescent="0.2">
      <c r="B56" s="78" t="s">
        <v>18</v>
      </c>
      <c r="C56" s="116" t="str">
        <f>C26</f>
        <v>สามหมื่นเก้าพันหกร้อยหกสิบบาทถ้วน</v>
      </c>
    </row>
    <row r="57" spans="2:11" ht="5.25" customHeight="1" x14ac:dyDescent="0.2"/>
    <row r="58" spans="2:11" x14ac:dyDescent="0.2">
      <c r="F58" s="41"/>
      <c r="G58" s="75" t="str">
        <f>G28</f>
        <v>ลงชื่อ</v>
      </c>
      <c r="H58" s="79"/>
      <c r="I58" s="79"/>
      <c r="J58" s="79"/>
      <c r="K58" s="35" t="str">
        <f>K28</f>
        <v>ผู้รับเงิน</v>
      </c>
    </row>
  </sheetData>
  <pageMargins left="0.05" right="0" top="0.15" bottom="0.04" header="0.11" footer="0.03"/>
  <pageSetup paperSize="9" scale="98" orientation="portrait" r:id="rId1"/>
  <drawing r:id="rId2"/>
  <legacyDrawing r:id="rId3"/>
  <controls>
    <mc:AlternateContent xmlns:mc="http://schemas.openxmlformats.org/markup-compatibility/2006">
      <mc:Choice Requires="x14">
        <control shapeId="16387" r:id="rId4" name="CommandButton1">
          <controlPr defaultSize="0" autoLine="0" r:id="rId5">
            <anchor moveWithCells="1">
              <from>
                <xdr:col>13</xdr:col>
                <xdr:colOff>190500</xdr:colOff>
                <xdr:row>15</xdr:row>
                <xdr:rowOff>0</xdr:rowOff>
              </from>
              <to>
                <xdr:col>14</xdr:col>
                <xdr:colOff>628650</xdr:colOff>
                <xdr:row>16</xdr:row>
                <xdr:rowOff>161925</xdr:rowOff>
              </to>
            </anchor>
          </controlPr>
        </control>
      </mc:Choice>
      <mc:Fallback>
        <control shapeId="1638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Code!$B$6:$B$16</xm:f>
          </x14:formula1>
          <xm:sqref>D11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>
    <tabColor rgb="FFFF0000"/>
  </sheetPr>
  <dimension ref="B4:G16"/>
  <sheetViews>
    <sheetView showGridLines="0" zoomScale="75" zoomScaleNormal="7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27" sqref="D27"/>
    </sheetView>
  </sheetViews>
  <sheetFormatPr defaultRowHeight="14.25" x14ac:dyDescent="0.2"/>
  <cols>
    <col min="1" max="1" width="1.875" customWidth="1"/>
    <col min="2" max="2" width="9.125" customWidth="1"/>
    <col min="3" max="3" width="32.125" customWidth="1"/>
    <col min="4" max="4" width="36.625" customWidth="1"/>
    <col min="5" max="5" width="33.75" customWidth="1"/>
    <col min="6" max="6" width="7.625" customWidth="1"/>
    <col min="7" max="7" width="23.25" customWidth="1"/>
  </cols>
  <sheetData>
    <row r="4" spans="2:7" ht="23.25" customHeight="1" x14ac:dyDescent="0.2">
      <c r="B4" s="2" t="s">
        <v>0</v>
      </c>
      <c r="C4" s="17" t="s">
        <v>47</v>
      </c>
      <c r="D4" s="17" t="s">
        <v>1</v>
      </c>
      <c r="E4" s="17" t="s">
        <v>2</v>
      </c>
      <c r="F4" s="2"/>
      <c r="G4" s="17" t="s">
        <v>20</v>
      </c>
    </row>
    <row r="5" spans="2:7" x14ac:dyDescent="0.2">
      <c r="B5" s="1"/>
      <c r="C5" s="1"/>
      <c r="D5" s="1"/>
      <c r="E5" s="1"/>
      <c r="F5" s="1"/>
      <c r="G5" s="102"/>
    </row>
    <row r="6" spans="2:7" ht="15.75" customHeight="1" x14ac:dyDescent="0.2">
      <c r="B6" s="23">
        <v>1001</v>
      </c>
      <c r="C6" s="18" t="s">
        <v>24</v>
      </c>
      <c r="D6" s="18"/>
      <c r="E6" s="19"/>
      <c r="F6" s="20"/>
      <c r="G6" s="101" t="s">
        <v>53</v>
      </c>
    </row>
    <row r="7" spans="2:7" x14ac:dyDescent="0.2">
      <c r="B7" s="24">
        <v>1002</v>
      </c>
      <c r="C7" s="151" t="s">
        <v>48</v>
      </c>
      <c r="D7" s="151" t="s">
        <v>50</v>
      </c>
      <c r="E7" s="152" t="s">
        <v>52</v>
      </c>
      <c r="F7" s="22"/>
      <c r="G7" s="101" t="s">
        <v>25</v>
      </c>
    </row>
    <row r="8" spans="2:7" x14ac:dyDescent="0.2">
      <c r="B8" s="24">
        <v>1003</v>
      </c>
      <c r="C8" s="151" t="s">
        <v>49</v>
      </c>
      <c r="D8" s="151" t="s">
        <v>51</v>
      </c>
      <c r="E8" s="152" t="s">
        <v>52</v>
      </c>
      <c r="F8" s="22"/>
      <c r="G8" s="1" t="s">
        <v>26</v>
      </c>
    </row>
    <row r="9" spans="2:7" x14ac:dyDescent="0.2">
      <c r="B9" s="24"/>
      <c r="C9" s="151"/>
      <c r="D9" s="151"/>
      <c r="E9" s="152"/>
      <c r="F9" s="22"/>
      <c r="G9" s="1" t="s">
        <v>29</v>
      </c>
    </row>
    <row r="10" spans="2:7" x14ac:dyDescent="0.2">
      <c r="B10" s="24"/>
      <c r="C10" s="151"/>
      <c r="D10" s="151"/>
      <c r="E10" s="152"/>
      <c r="F10" s="22"/>
      <c r="G10" s="1" t="s">
        <v>30</v>
      </c>
    </row>
    <row r="11" spans="2:7" x14ac:dyDescent="0.2">
      <c r="B11" s="24"/>
      <c r="C11" s="151"/>
      <c r="D11" s="151"/>
      <c r="E11" s="152"/>
      <c r="F11" s="22"/>
      <c r="G11" s="1" t="s">
        <v>31</v>
      </c>
    </row>
    <row r="12" spans="2:7" ht="15" customHeight="1" x14ac:dyDescent="0.2">
      <c r="B12" s="25"/>
      <c r="C12" s="151"/>
      <c r="D12" s="151"/>
      <c r="E12" s="152"/>
      <c r="F12" s="22"/>
      <c r="G12" s="1" t="s">
        <v>27</v>
      </c>
    </row>
    <row r="13" spans="2:7" ht="15" customHeight="1" x14ac:dyDescent="0.2">
      <c r="B13" s="21"/>
      <c r="C13" s="151"/>
      <c r="D13" s="151"/>
      <c r="E13" s="152"/>
      <c r="F13" s="22"/>
      <c r="G13" s="1" t="s">
        <v>28</v>
      </c>
    </row>
    <row r="14" spans="2:7" ht="15" customHeight="1" x14ac:dyDescent="0.2">
      <c r="B14" s="21"/>
      <c r="C14" s="151"/>
      <c r="D14" s="151"/>
      <c r="E14" s="152"/>
      <c r="F14" s="22"/>
      <c r="G14" s="1" t="s">
        <v>36</v>
      </c>
    </row>
    <row r="15" spans="2:7" x14ac:dyDescent="0.2">
      <c r="B15" s="21"/>
      <c r="C15" s="151"/>
      <c r="D15" s="151"/>
      <c r="E15" s="152"/>
      <c r="F15" s="22"/>
      <c r="G15" s="1" t="s">
        <v>32</v>
      </c>
    </row>
    <row r="16" spans="2:7" ht="15.75" customHeight="1" x14ac:dyDescent="0.2">
      <c r="B16" s="21"/>
      <c r="C16" s="151"/>
      <c r="D16" s="151"/>
      <c r="E16" s="152"/>
      <c r="F16" s="22"/>
      <c r="G16" s="1"/>
    </row>
  </sheetData>
  <autoFilter ref="B5:F5" xr:uid="{00000000-0009-0000-0000-000004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Report Vat</vt:lpstr>
      <vt:lpstr>Vat</vt:lpstr>
      <vt:lpstr>Code</vt:lpstr>
      <vt:lpstr>'Report Vat'!Bill</vt:lpstr>
      <vt:lpstr>Data</vt:lpstr>
      <vt:lpstr>Finish</vt:lpstr>
      <vt:lpstr>No</vt:lpstr>
      <vt:lpstr>Vat!Print_Area</vt:lpstr>
      <vt:lpstr>'Report Vat'!Print_Titles</vt:lpstr>
      <vt:lpstr>Start</vt:lpstr>
      <vt:lpstr>Total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Start Up...!</cp:lastModifiedBy>
  <cp:lastPrinted>2018-11-30T06:34:07Z</cp:lastPrinted>
  <dcterms:created xsi:type="dcterms:W3CDTF">2014-09-06T03:13:42Z</dcterms:created>
  <dcterms:modified xsi:type="dcterms:W3CDTF">2018-11-30T06:40:02Z</dcterms:modified>
</cp:coreProperties>
</file>