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s\Desktop\"/>
    </mc:Choice>
  </mc:AlternateContent>
  <bookViews>
    <workbookView xWindow="-2040" yWindow="-216" windowWidth="28836" windowHeight="12648"/>
  </bookViews>
  <sheets>
    <sheet name="form" sheetId="1" r:id="rId1"/>
    <sheet name="List NON Conform" sheetId="22" r:id="rId2"/>
    <sheet name="MAT Code" sheetId="2" r:id="rId3"/>
    <sheet name="Errorcode" sheetId="6" r:id="rId4"/>
    <sheet name="Shop Code" sheetId="3" r:id="rId5"/>
  </sheets>
  <definedNames>
    <definedName name="_xlnm._FilterDatabase" localSheetId="0" hidden="1">form!#REF!</definedName>
    <definedName name="_xlnm._FilterDatabase" localSheetId="1" hidden="1">'List NON Conform'!$C$2:$G$3</definedName>
    <definedName name="_xlnm._FilterDatabase" localSheetId="2" hidden="1">'MAT Code'!$A$1:$C$13</definedName>
    <definedName name="_xlnm._FilterDatabase" localSheetId="4" hidden="1">'Shop Code'!$A$1:$C$11</definedName>
    <definedName name="_Order1" hidden="1">0</definedName>
    <definedName name="_Order2" hidden="1">0</definedName>
    <definedName name="AWB">form!$C$4</definedName>
    <definedName name="Box_no">form!$E$10</definedName>
    <definedName name="Code">Errorcode!$A$3:$A$31</definedName>
    <definedName name="Date">form!$G$3</definedName>
    <definedName name="Er_code">form!$E$8</definedName>
    <definedName name="HTML_CodePage" hidden="1">874</definedName>
    <definedName name="HTML_Description" hidden="1">""</definedName>
    <definedName name="HTML_Email" hidden="1">""</definedName>
    <definedName name="HTML_Header" hidden="1">""</definedName>
    <definedName name="HTML_LastUpdate" hidden="1">"11/2/99"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"R:\telephone\phonecsn.html.htm"</definedName>
    <definedName name="HTML_Title" hidden="1">"phonecsa"</definedName>
    <definedName name="IMEI">form!$C$10</definedName>
    <definedName name="IMEI_Box">form!$C$12</definedName>
    <definedName name="IMEI_TSM">form!$C$11</definedName>
    <definedName name="list_สถานะปัญหา">Errorcode!$D$16:$D$18</definedName>
    <definedName name="Mat_code">form!$C$3</definedName>
    <definedName name="Mat_Des">form!$E$3</definedName>
    <definedName name="Order_No">form!$C$6</definedName>
    <definedName name="Pallet_no">form!$G$10</definedName>
    <definedName name="Problem_status">form!$E$7</definedName>
    <definedName name="Qty">form!$E$5</definedName>
    <definedName name="Shop_code">form!$C$2</definedName>
    <definedName name="Shop_Name">form!$E$2</definedName>
    <definedName name="Shop_type">form!$G$2</definedName>
    <definedName name="Sum_Problem">form!$E$6</definedName>
    <definedName name="TSM">form!$C$5</definedName>
    <definedName name="จำนวน_ที่ติดปัญหา">Non_conform[[#All],[จำนวน(ที่ติดปัญหา)]]</definedName>
    <definedName name="สถานะปัญหา2">Non_conform[[#All],[สถานะปัญหา]]</definedName>
  </definedNames>
  <calcPr calcId="152511"/>
</workbook>
</file>

<file path=xl/calcChain.xml><?xml version="1.0" encoding="utf-8"?>
<calcChain xmlns="http://schemas.openxmlformats.org/spreadsheetml/2006/main">
  <c r="X27" i="22" l="1"/>
  <c r="X26" i="22" l="1"/>
  <c r="X25" i="22"/>
  <c r="X24" i="22"/>
  <c r="X23" i="22" l="1"/>
  <c r="X22" i="22"/>
  <c r="X21" i="22" l="1"/>
  <c r="X20" i="22" l="1"/>
  <c r="X19" i="22"/>
  <c r="X18" i="22"/>
  <c r="X17" i="22" l="1"/>
  <c r="A6" i="22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X16" i="22"/>
  <c r="X15" i="22"/>
  <c r="X14" i="22"/>
  <c r="X13" i="22"/>
  <c r="X12" i="22"/>
  <c r="X11" i="22"/>
  <c r="X10" i="22"/>
  <c r="X9" i="22"/>
  <c r="X8" i="22"/>
  <c r="X7" i="22"/>
  <c r="X6" i="22"/>
  <c r="E7" i="1" l="1"/>
  <c r="G4" i="1" l="1"/>
  <c r="E2" i="1" l="1"/>
  <c r="G3" i="1" l="1"/>
  <c r="E8" i="1"/>
  <c r="E6" i="1" s="1"/>
  <c r="E3" i="1" l="1"/>
  <c r="G2" i="1"/>
</calcChain>
</file>

<file path=xl/sharedStrings.xml><?xml version="1.0" encoding="utf-8"?>
<sst xmlns="http://schemas.openxmlformats.org/spreadsheetml/2006/main" count="342" uniqueCount="160">
  <si>
    <t>ลำดับ</t>
  </si>
  <si>
    <t>รหัสช้อป</t>
  </si>
  <si>
    <t>ชื่อช้อป</t>
  </si>
  <si>
    <t>เลขที่เอกสาร</t>
  </si>
  <si>
    <t xml:space="preserve">เลขที่ Approve </t>
  </si>
  <si>
    <t>รหัสสินค้า</t>
  </si>
  <si>
    <t>ชื่อสินค้า</t>
  </si>
  <si>
    <t>จำนวน(ที่ติดปัญหา)</t>
  </si>
  <si>
    <t>ปัญหาของวันที่</t>
  </si>
  <si>
    <t>AWB</t>
  </si>
  <si>
    <t>สถานะปัญหา</t>
  </si>
  <si>
    <t>เดือน</t>
  </si>
  <si>
    <t>วันที่แจ้งปัญหา</t>
  </si>
  <si>
    <t>Box</t>
  </si>
  <si>
    <t>Acc,Small Talk AWEI S120i PIN</t>
  </si>
  <si>
    <t>Acc,Small Talk AWEI S120i WHI</t>
  </si>
  <si>
    <t>Acc,Small Talk AWEI S120i BLU</t>
  </si>
  <si>
    <t>Acc,Small Talk AWEI TS-130vi RED</t>
  </si>
  <si>
    <t>Acc,Small Talk AWEI TS-130vi PIN</t>
  </si>
  <si>
    <t>Acc,Small Talk AWEI TS-130vi BLU</t>
  </si>
  <si>
    <t>Acc,Small Talk AWEI TS-130vi BLK</t>
  </si>
  <si>
    <t>ACC,H/S,UAG,PLASMA CASE IP7/6S,ICE</t>
  </si>
  <si>
    <t>ACC,H/S,UAG,PATHFINDER CASE IP7/6SP,BLK</t>
  </si>
  <si>
    <t>ACC,H/S,OEM,IPH7,SILICONE,PINK&amp;nbsp;&amp;nbsp;</t>
  </si>
  <si>
    <t>ACC,H/S,POKEMON,PIN_SQUIRTEL</t>
  </si>
  <si>
    <t>H/S,HUAWEI,NOVA PLUS,GOLD</t>
  </si>
  <si>
    <t>Shop Code</t>
  </si>
  <si>
    <t>Shop Name (Eng)</t>
  </si>
  <si>
    <t>Shop Name (Thai)</t>
  </si>
  <si>
    <t>สาขาซีคอน สแควร์</t>
  </si>
  <si>
    <t>สาขายูไนเต็ด เซ็นเตอร์</t>
  </si>
  <si>
    <t>สาขาบิ๊กซี รามคำแหง</t>
  </si>
  <si>
    <t>สาขาเดอะมอลล์ บางแค</t>
  </si>
  <si>
    <t>สาขาเซ็นทรัล บางนา</t>
  </si>
  <si>
    <t>สาขาฟิวเจอร์พาร์ค รังสิต</t>
  </si>
  <si>
    <t>สาขาแฟชั่นไอส์แลนด์</t>
  </si>
  <si>
    <t>สาขาอื้อจือเหลียง</t>
  </si>
  <si>
    <t>สาขาบิ๊กซี บางปะกอก</t>
  </si>
  <si>
    <t>สาขาเดอะมอลล์ รามคำแหง 3</t>
  </si>
  <si>
    <t>สาขาบิ๊กซี แพร่</t>
  </si>
  <si>
    <t>GD457302928WW</t>
  </si>
  <si>
    <t>ERROR CODE RETURN</t>
  </si>
  <si>
    <t>Update 5/8/18</t>
  </si>
  <si>
    <t>Code</t>
  </si>
  <si>
    <t>Description</t>
  </si>
  <si>
    <t>เครื่องซ่อมลูกค้า</t>
  </si>
  <si>
    <t>Return TDS</t>
  </si>
  <si>
    <t>A1-เขียน Order หน้า AWB ไม่ครบ ส่งของจริงมาเกิน</t>
  </si>
  <si>
    <t>Return Modem</t>
  </si>
  <si>
    <t>A2-เขียน Order หน้า AWB เกินจากของจริงที่ส่งมา ส่งมาขาด</t>
  </si>
  <si>
    <t>Return TVG</t>
  </si>
  <si>
    <t>A3-เขียน Order หน้า AWB สลับกับ order จริงที่ส่งมา</t>
  </si>
  <si>
    <t>Document</t>
  </si>
  <si>
    <t>A4-เขียน Order หน้า AWB  ถูกต้องแต่ส่งสินค้ามาไม่ครบตามจำนวน</t>
  </si>
  <si>
    <t>D3-เปิด Order จำนวนเกินจาก จำนวนที่คลังได้รับสินค้า (RDR,Manual)</t>
  </si>
  <si>
    <t>S1-ปัญหา Serial Number ที่เปิดมาในระบบไม่ตรงกับของจริง (RDR,Manual)</t>
  </si>
  <si>
    <t>S2-sticker IMEI ข้างกล่องลอก,ฉีกขาด,มีรอยขีดเขียน</t>
  </si>
  <si>
    <t>P1-สินค้ามีรอยปากกา,รอยลิควิด</t>
  </si>
  <si>
    <t>P2-สินค้าไม่ครบตามจำนวนที่ระบุใน Order</t>
  </si>
  <si>
    <t>P3-อุปกรณ์ในกล่องไม่ครบ</t>
  </si>
  <si>
    <t>P4-ตัวเครื่องชำรุด,แตกหัก</t>
  </si>
  <si>
    <t>P5-กล่อง Package สินค้าไม่ตรงกับตัวสินค้าจริง เช่น กล่องเป็น J7 แต่เครื่องเป็น J5</t>
  </si>
  <si>
    <t>Immediate Return ยกเลิก order นำสินค้ากลับเข้าคลัง</t>
  </si>
  <si>
    <t>ERROR CODE</t>
  </si>
  <si>
    <t>ERROR-กลุ่มปัญหา</t>
  </si>
  <si>
    <t>D1-สินค้าแกะไม่มีใบคุม(ขาดใบ special Requst/Service form)</t>
  </si>
  <si>
    <t>วิธีแก้ไข</t>
  </si>
  <si>
    <t>Pallet</t>
  </si>
  <si>
    <t>วันที่แจ้งแก้ไขปัญหา</t>
  </si>
  <si>
    <t>Pending Or SLA(day)</t>
  </si>
  <si>
    <t>Material code</t>
  </si>
  <si>
    <t>P6-สินค้าเสียหาย สภาพPagkage ไม่สมบูรณ์,กล่องสีซีด,ฉีกขาด,กล่องบุบ</t>
  </si>
  <si>
    <t>S3-IMEI ตัวเครื่องไม่ตรงกับเอกสาร TSM</t>
  </si>
  <si>
    <t>S4-IMEI ตัวเครื่องกับข้างกล่องไม่ตรงกัน</t>
  </si>
  <si>
    <t>S7-IMEI ตัวเครื่องกับเอกสารและข้างกล่องไม่ตรงกันทั้ง 3 จุด</t>
  </si>
  <si>
    <t>S8- ทั้งMat.สินค้าจริงและIMEI ไม่ตรงกับเอกสาร TSM</t>
  </si>
  <si>
    <t>Action by</t>
  </si>
  <si>
    <t>Shop Type</t>
  </si>
  <si>
    <t>สินค้าอยู่ที่ NON</t>
  </si>
  <si>
    <t>ส่งสินค้าคืนช้อป</t>
  </si>
  <si>
    <t>ส่งสินค้าQC</t>
  </si>
  <si>
    <t>ส่งสินค้า WH1</t>
  </si>
  <si>
    <t>ส่งสินค้าทีมSIM</t>
  </si>
  <si>
    <t>แยกรอ write off</t>
  </si>
  <si>
    <t>D5-สินค้ามีปัญหามากกว่า2 อย่างขึ้นไป ดูที่รายละเอียดปัญหา</t>
  </si>
  <si>
    <t>K.Chatmongkol</t>
  </si>
  <si>
    <t>Imei/Serial Number ตัวเครื่อง</t>
  </si>
  <si>
    <t>Imei/Serial Number กล่อง</t>
  </si>
  <si>
    <t>Imei/Serial Number ในเอกสาร TSM</t>
  </si>
  <si>
    <r>
      <t>D2-ขาดเอกสาร TSM (GT/RA) ส่งคืนโดย</t>
    </r>
    <r>
      <rPr>
        <sz val="9"/>
        <rFont val="Tahoma"/>
        <family val="2"/>
        <scheme val="minor"/>
      </rPr>
      <t>ไม่ Approve Return</t>
    </r>
  </si>
  <si>
    <t>S6- Mat. Code สินค้าจริง ไม่ตรงกับเอกสาร TSM</t>
  </si>
  <si>
    <t>S5-เครื่องติด password ไม่สามารถเช็ค IMEI ที่ตัวเครื่องได้</t>
  </si>
  <si>
    <t>P7- ไม่มีสินค้าส่งมา</t>
  </si>
  <si>
    <t>A1-ส่งของจริงเกินจากหน้า AWB</t>
  </si>
  <si>
    <t>D1-สินค้าแกะไม่มีใบคุม</t>
  </si>
  <si>
    <t>D2-ขาดเอกสาร TSM (GT/RA)</t>
  </si>
  <si>
    <t>D4-ไม่เปิด Order สินค้าที่ Bundle กันมาด้วย</t>
  </si>
  <si>
    <t>A3-ส่งของจริงสลับกับหน้า AWB อื่น</t>
  </si>
  <si>
    <t>A4-ส่งของจริงมาไม่ครบตามจำนวนใน order</t>
  </si>
  <si>
    <t>A2-ส่งของจริงมาไม่ครบตามหน้า AWB</t>
  </si>
  <si>
    <t>D4-ไม่เปิด Order สินค้าที่ Bundle กันมาด้วย เช่น Air card bundle SIM แต่ไม่เปิด Order SIM มาให้รับเข้าระบบ</t>
  </si>
  <si>
    <t>S1-ปัญหา Serial Number ที่เปิดมาในระบบไม่ตรงกับของจริง</t>
  </si>
  <si>
    <t>P8- ไม่มีตัวเครื่องมีแต่กล่อง</t>
  </si>
  <si>
    <t>Imd-mediate Return</t>
  </si>
  <si>
    <t>P5-กล่องสินค้าไม่ตรงกับตัวสินค้าจริง</t>
  </si>
  <si>
    <t>สรุปรายละเอียดปัญหา</t>
  </si>
  <si>
    <t>รายละเอียดปัญหาเพิ่มเติม</t>
  </si>
  <si>
    <t>AWB No.</t>
  </si>
  <si>
    <t>ยังติดปัญหาอยู่ที่คลัง</t>
  </si>
  <si>
    <t>รับเข้าระบบแล้วส่งคืน Shop</t>
  </si>
  <si>
    <t>รับเข้าระบบแล้วไปตามขั้นตอนต่อไป</t>
  </si>
  <si>
    <t>*ระบุเฉพาะกรณี imei/Serial สินค้าจริงไม่ตรงกับเอกสาร TSM เท่านั้น</t>
  </si>
  <si>
    <t>**ระบุเฉพาะกรณี imei/Serial สินค้าจริงไม่ตรงกับข้างกล่องเท่านั้น</t>
  </si>
  <si>
    <t>BOX No.</t>
  </si>
  <si>
    <t>PALLET No.</t>
  </si>
  <si>
    <t>จำนวนที่ติดปัญหาทั้งหมด</t>
  </si>
  <si>
    <t>D6-ส่งคืนด้วย Order ที่ยกเลิกไปแล้ว</t>
  </si>
  <si>
    <t>D6-ส่งคืนด้วย Order ที่ยกเลิกไปแล้ว (system only)</t>
  </si>
  <si>
    <t>D7- Seqos No Record</t>
  </si>
  <si>
    <t>True shop</t>
  </si>
  <si>
    <t>Shop in Shop</t>
  </si>
  <si>
    <t>NON Conform Record V.3</t>
  </si>
  <si>
    <t>Update : 16/3/19</t>
  </si>
  <si>
    <t>****กรอกข้อมูลในช่องสีขาวเท่านั้นและกด Save เพื่อบันทึกข้อมูลไปที่ Sheet List Non conform***</t>
  </si>
  <si>
    <t>บันทึกข้อมูล===&gt;</t>
  </si>
  <si>
    <t>H/S,HUAWEI,Y92019,PURPLE</t>
  </si>
  <si>
    <t>RA00354TDS190300002</t>
  </si>
  <si>
    <t>861709046990911</t>
  </si>
  <si>
    <t>6901443263448</t>
  </si>
  <si>
    <t>S7-IMEI ตัวเครื่องกับเอกสารและข้างกล่องไม่ตรงกันทั้ง 3 จุด  imei ตัวเครื่อง 861709046990911 imei เอกสาร 861709046990911</t>
  </si>
  <si>
    <t xml:space="preserve">S7-IMEI ตัวเครื่องกับเอกสารและข้างกล่องไม่ตรงกันทั้ง 3 จุด  imei ตัวเครื่อง  imei เอกสาร </t>
  </si>
  <si>
    <t xml:space="preserve">S4-IMEI ตัวเครื่องกับข้างกล่องไม่ตรงกัน  imei ตัวเครื่อง  imei เอกสาร </t>
  </si>
  <si>
    <t>690144326345655555</t>
  </si>
  <si>
    <t>S4-IMEI ตัวเครื่องกับข้างกล่องไม่ตรงกัน  imei ตัวเครื่อง 861709046990911 imei เอกสาร 6901443263448</t>
  </si>
  <si>
    <t>861709046990912</t>
  </si>
  <si>
    <t>861709046990913</t>
  </si>
  <si>
    <t>D5-สินค้ามีปัญหามากกว่า2 อย่างขึ้นไป (imei อาจไม่ตรงด้วย)</t>
  </si>
  <si>
    <t>D5-สินค้ามีปัญหามากกว่า2 อย่างขึ้นไป (imei อาจไม่ตรงด้วย)  imei ตัวเครื่อง 861709046990911 imei เอกสาร 861709046990912</t>
  </si>
  <si>
    <t>356510080259136</t>
  </si>
  <si>
    <t>35651008025911111</t>
  </si>
  <si>
    <t>35651008025919999</t>
  </si>
  <si>
    <t>D5-สินค้ามีปัญหามากกว่า2 อย่างขึ้นไป (imei อาจไม่ตรงด้วย)  imei ตัวเครื่อง 356510080259136 imei เอกสาร 35651008025911111</t>
  </si>
  <si>
    <t>865940031019079</t>
  </si>
  <si>
    <t>356143096069123</t>
  </si>
  <si>
    <t>356143096387491</t>
  </si>
  <si>
    <t>D5-สินค้ามีปัญหามากกว่า2 อย่างขึ้นไป (imei อาจไม่ตรงด้วย)  imei ตัวเครื่อง 865940031019079 imei เอกสาร 356143096069123imei ข้างกล่อง 356143096387491</t>
  </si>
  <si>
    <t xml:space="preserve">D5-สินค้ามีปัญหามากกว่า2 อย่างขึ้นไป (imei อาจไม่ตรงด้วย)  imei ตัวเครื่อง  imei เอกสาร imei ข้างกล่อง </t>
  </si>
  <si>
    <t>D3-เปิด Order จำนวนเกินจากของจริง</t>
  </si>
  <si>
    <t>S3-IMEI ตัวเครื่องไม่ตรงกับเอกสาร TSM  imei ตัวเครื่อง 865940031019079 imei เอกสาร 356143096069123imei ข้างกล่อง 356143096387491</t>
  </si>
  <si>
    <t xml:space="preserve">S5-เครื่องติด password ไม่สามารถเช็ค IMEI ที่ตัวเครื่องได้  imei ตัวเครื่อง 1111111111 imei เอกสาร imei ข้างกล่อง </t>
  </si>
  <si>
    <t>S5-เครื่องติด password เช็คอิมี่ไม่ได้</t>
  </si>
  <si>
    <t xml:space="preserve">S5-เครื่องติด password เช็คอิมี่ไม่ได้ - </t>
  </si>
  <si>
    <t>351888080336277</t>
  </si>
  <si>
    <t>S3-IMEI ตัวเครื่องไม่ตรงกับเอกสาร TSM  imei ตัวเครื่อง 1111111111 imei เอกสาร 356143096387491imei ข้างกล่อง 351888080336277</t>
  </si>
  <si>
    <t xml:space="preserve">S3-IMEI ตัวเครื่องไม่ตรงกับเอกสาร TSM  imei ตัวเครื่อง 33333 imei เอกสาร imei ข้างกล่อง </t>
  </si>
  <si>
    <t xml:space="preserve">S4-IMEI ตัวเครื่องกับข้างกล่องไม่ตรงกัน  imei ตัวเครื่อง 8888888888888880000 imei เอกสาร imei ข้างกล่อง </t>
  </si>
  <si>
    <t xml:space="preserve">S4-IMEI ตัวเครื่องกับข้างกล่องไม่ตรงกัน  imei ตัวเครื่อง  imei เอกสาร imei ข้างกล่อง </t>
  </si>
  <si>
    <t>GT00778TDS181200001</t>
  </si>
  <si>
    <t>Mat ไม่ตรง</t>
  </si>
  <si>
    <t xml:space="preserve">S3-IMEI ตัวเครื่องไม่ตรงกับเอกสาร TSM  imei ตัวเครื่อง 865940031019079 imei เอกสาร imei ข้างกล่อง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</si>
</sst>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[$-409]d/mmm/yy;@"/>
    <numFmt numFmtId="189" formatCode="_(* #,##0_);_(* \(#,##0\);_(* &quot;-&quot;??_);_(@_)"/>
  </numFmts>
  <fonts count="36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Tahoma"/>
      <family val="2"/>
      <scheme val="minor"/>
    </font>
    <font>
      <sz val="9"/>
      <name val="Tahoma"/>
      <family val="2"/>
      <scheme val="minor"/>
    </font>
    <font>
      <sz val="12"/>
      <color theme="1"/>
      <name val="Tahoma"/>
      <family val="2"/>
      <scheme val="minor"/>
    </font>
    <font>
      <sz val="12"/>
      <color theme="0"/>
      <name val="Tahoma"/>
      <family val="2"/>
      <scheme val="minor"/>
    </font>
    <font>
      <b/>
      <sz val="12"/>
      <name val="Tahoma"/>
      <family val="2"/>
      <scheme val="minor"/>
    </font>
    <font>
      <b/>
      <sz val="12"/>
      <color rgb="FFFF0000"/>
      <name val="Tahoma"/>
      <family val="2"/>
      <scheme val="minor"/>
    </font>
    <font>
      <sz val="12"/>
      <name val="Tahoma"/>
      <family val="2"/>
      <scheme val="minor"/>
    </font>
    <font>
      <sz val="12"/>
      <color rgb="FFFF0000"/>
      <name val="Tahoma"/>
      <family val="2"/>
      <scheme val="minor"/>
    </font>
    <font>
      <sz val="10"/>
      <name val="MS Sans Serif"/>
      <family val="2"/>
      <charset val="222"/>
    </font>
    <font>
      <sz val="10"/>
      <color rgb="FFFF0000"/>
      <name val="Tahoma"/>
      <family val="2"/>
      <scheme val="minor"/>
    </font>
    <font>
      <sz val="10"/>
      <name val="Tahoma"/>
      <family val="2"/>
      <scheme val="minor"/>
    </font>
    <font>
      <b/>
      <sz val="10"/>
      <name val="Tahoma"/>
      <family val="2"/>
      <scheme val="minor"/>
    </font>
    <font>
      <b/>
      <sz val="12"/>
      <color theme="0"/>
      <name val="Tahoma"/>
      <family val="2"/>
      <scheme val="minor"/>
    </font>
    <font>
      <b/>
      <sz val="10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0"/>
      <name val="Tahoma"/>
      <family val="2"/>
      <scheme val="minor"/>
    </font>
    <font>
      <b/>
      <sz val="10"/>
      <color rgb="FFFF0000"/>
      <name val="Tahoma"/>
      <family val="2"/>
      <scheme val="minor"/>
    </font>
    <font>
      <b/>
      <sz val="10"/>
      <color theme="3" tint="-0.249977111117893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6"/>
      <color rgb="FFFF0000"/>
      <name val="Tahoma"/>
      <family val="2"/>
      <scheme val="minor"/>
    </font>
    <font>
      <b/>
      <i/>
      <sz val="14"/>
      <color theme="3" tint="-0.249977111117893"/>
      <name val="Tahoma"/>
      <family val="2"/>
      <scheme val="minor"/>
    </font>
    <font>
      <sz val="12"/>
      <color theme="1"/>
      <name val="Tahoma"/>
      <scheme val="minor"/>
    </font>
    <font>
      <sz val="12"/>
      <color rgb="FFFF0000"/>
      <name val="Tahoma"/>
      <scheme val="minor"/>
    </font>
    <font>
      <sz val="12"/>
      <name val="Tahoma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</borders>
  <cellStyleXfs count="40">
    <xf numFmtId="0" fontId="0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9" fillId="0" borderId="0"/>
    <xf numFmtId="0" fontId="1" fillId="0" borderId="0"/>
    <xf numFmtId="0" fontId="5" fillId="0" borderId="0"/>
    <xf numFmtId="0" fontId="1" fillId="0" borderId="0"/>
    <xf numFmtId="43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5" fillId="0" borderId="0"/>
  </cellStyleXfs>
  <cellXfs count="147">
    <xf numFmtId="0" fontId="0" fillId="0" borderId="0" xfId="0"/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1" fillId="0" borderId="0" xfId="0" applyFont="1"/>
    <xf numFmtId="0" fontId="7" fillId="0" borderId="0" xfId="0" applyFont="1"/>
    <xf numFmtId="0" fontId="7" fillId="4" borderId="3" xfId="0" applyFont="1" applyFill="1" applyBorder="1"/>
    <xf numFmtId="0" fontId="7" fillId="0" borderId="3" xfId="0" applyFont="1" applyBorder="1"/>
    <xf numFmtId="0" fontId="7" fillId="4" borderId="4" xfId="0" applyFont="1" applyFill="1" applyBorder="1"/>
    <xf numFmtId="0" fontId="7" fillId="4" borderId="0" xfId="0" applyFont="1" applyFill="1" applyBorder="1"/>
    <xf numFmtId="1" fontId="8" fillId="0" borderId="0" xfId="0" applyNumberFormat="1" applyFont="1" applyAlignment="1">
      <alignment horizontal="left" vertical="center"/>
    </xf>
    <xf numFmtId="1" fontId="8" fillId="0" borderId="6" xfId="0" applyNumberFormat="1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1" fontId="8" fillId="0" borderId="8" xfId="0" applyNumberFormat="1" applyFont="1" applyBorder="1" applyAlignment="1">
      <alignment horizontal="center" vertical="center"/>
    </xf>
    <xf numFmtId="49" fontId="9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ont="1" applyFill="1" applyBorder="1"/>
    <xf numFmtId="0" fontId="0" fillId="3" borderId="0" xfId="0" applyFont="1" applyFill="1" applyBorder="1" applyAlignment="1">
      <alignment horizont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quotePrefix="1" applyNumberFormat="1" applyFont="1" applyFill="1" applyBorder="1" applyAlignment="1">
      <alignment horizontal="left" vertical="center"/>
    </xf>
    <xf numFmtId="49" fontId="13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 vertical="center"/>
    </xf>
    <xf numFmtId="1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left"/>
    </xf>
    <xf numFmtId="49" fontId="13" fillId="0" borderId="0" xfId="0" applyNumberFormat="1" applyFont="1" applyBorder="1" applyAlignment="1"/>
    <xf numFmtId="0" fontId="13" fillId="0" borderId="0" xfId="0" applyNumberFormat="1" applyFont="1" applyBorder="1" applyAlignment="1">
      <alignment horizontal="center"/>
    </xf>
    <xf numFmtId="188" fontId="13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7" fillId="2" borderId="0" xfId="0" applyNumberFormat="1" applyFont="1" applyFill="1" applyBorder="1" applyAlignment="1">
      <alignment horizontal="center"/>
    </xf>
    <xf numFmtId="188" fontId="13" fillId="0" borderId="0" xfId="0" applyNumberFormat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3" fontId="13" fillId="0" borderId="0" xfId="0" applyNumberFormat="1" applyFont="1" applyBorder="1" applyAlignment="1">
      <alignment horizontal="left"/>
    </xf>
    <xf numFmtId="0" fontId="13" fillId="9" borderId="0" xfId="0" applyFont="1" applyFill="1" applyBorder="1" applyAlignment="1">
      <alignment horizontal="left" vertical="center"/>
    </xf>
    <xf numFmtId="1" fontId="13" fillId="9" borderId="0" xfId="0" applyNumberFormat="1" applyFont="1" applyFill="1" applyBorder="1" applyAlignment="1">
      <alignment horizontal="center"/>
    </xf>
    <xf numFmtId="0" fontId="13" fillId="9" borderId="0" xfId="0" applyFont="1" applyFill="1" applyBorder="1" applyAlignment="1">
      <alignment horizontal="left"/>
    </xf>
    <xf numFmtId="0" fontId="13" fillId="9" borderId="0" xfId="0" applyFont="1" applyFill="1" applyBorder="1" applyAlignment="1">
      <alignment horizontal="center"/>
    </xf>
    <xf numFmtId="49" fontId="13" fillId="9" borderId="0" xfId="0" applyNumberFormat="1" applyFont="1" applyFill="1" applyBorder="1" applyAlignment="1">
      <alignment horizontal="left"/>
    </xf>
    <xf numFmtId="0" fontId="25" fillId="0" borderId="0" xfId="0" applyFont="1"/>
    <xf numFmtId="0" fontId="1" fillId="0" borderId="0" xfId="0" applyFont="1"/>
    <xf numFmtId="0" fontId="1" fillId="9" borderId="0" xfId="0" applyFont="1" applyFill="1" applyBorder="1" applyAlignment="1">
      <alignment horizontal="left" vertical="center"/>
    </xf>
    <xf numFmtId="0" fontId="22" fillId="12" borderId="0" xfId="0" applyFont="1" applyFill="1" applyBorder="1" applyAlignment="1">
      <alignment horizontal="left"/>
    </xf>
    <xf numFmtId="0" fontId="26" fillId="9" borderId="0" xfId="1" applyFont="1" applyFill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88" fontId="1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3" fontId="1" fillId="0" borderId="0" xfId="0" applyNumberFormat="1" applyFont="1" applyBorder="1" applyAlignment="1">
      <alignment horizontal="left"/>
    </xf>
    <xf numFmtId="0" fontId="1" fillId="9" borderId="0" xfId="0" applyFont="1" applyFill="1" applyBorder="1" applyAlignment="1">
      <alignment horizontal="left"/>
    </xf>
    <xf numFmtId="1" fontId="1" fillId="9" borderId="0" xfId="0" applyNumberFormat="1" applyFont="1" applyFill="1" applyBorder="1" applyAlignment="1">
      <alignment horizontal="center"/>
    </xf>
    <xf numFmtId="49" fontId="1" fillId="9" borderId="0" xfId="0" applyNumberFormat="1" applyFont="1" applyFill="1" applyBorder="1" applyAlignment="1">
      <alignment horizontal="left"/>
    </xf>
    <xf numFmtId="0" fontId="1" fillId="9" borderId="0" xfId="0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center"/>
    </xf>
    <xf numFmtId="188" fontId="1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5" fillId="7" borderId="10" xfId="1" applyNumberFormat="1" applyFont="1" applyFill="1" applyBorder="1" applyAlignment="1">
      <alignment horizontal="center" vertical="center" wrapText="1"/>
    </xf>
    <xf numFmtId="49" fontId="15" fillId="8" borderId="10" xfId="1" applyNumberFormat="1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center"/>
    </xf>
    <xf numFmtId="0" fontId="14" fillId="11" borderId="10" xfId="1" applyFont="1" applyFill="1" applyBorder="1" applyAlignment="1">
      <alignment horizontal="center" vertical="center" wrapText="1"/>
    </xf>
    <xf numFmtId="1" fontId="14" fillId="11" borderId="10" xfId="1" applyNumberFormat="1" applyFont="1" applyFill="1" applyBorder="1" applyAlignment="1">
      <alignment horizontal="center" vertical="center" wrapText="1"/>
    </xf>
    <xf numFmtId="0" fontId="14" fillId="11" borderId="10" xfId="1" applyFont="1" applyFill="1" applyBorder="1" applyAlignment="1">
      <alignment horizontal="left" vertical="center" wrapText="1"/>
    </xf>
    <xf numFmtId="49" fontId="14" fillId="11" borderId="10" xfId="1" applyNumberFormat="1" applyFont="1" applyFill="1" applyBorder="1" applyAlignment="1">
      <alignment horizontal="center" vertical="center" wrapText="1"/>
    </xf>
    <xf numFmtId="0" fontId="23" fillId="11" borderId="10" xfId="0" applyFont="1" applyFill="1" applyBorder="1" applyAlignment="1">
      <alignment horizontal="center"/>
    </xf>
    <xf numFmtId="49" fontId="13" fillId="0" borderId="0" xfId="0" applyNumberFormat="1" applyFont="1" applyBorder="1" applyAlignment="1">
      <alignment horizontal="left" vertical="center"/>
    </xf>
    <xf numFmtId="49" fontId="14" fillId="10" borderId="10" xfId="1" applyNumberFormat="1" applyFont="1" applyFill="1" applyBorder="1" applyAlignment="1">
      <alignment vertical="center" wrapText="1"/>
    </xf>
    <xf numFmtId="49" fontId="14" fillId="10" borderId="10" xfId="1" applyNumberFormat="1" applyFont="1" applyFill="1" applyBorder="1" applyAlignment="1">
      <alignment horizontal="center" vertical="center" wrapText="1"/>
    </xf>
    <xf numFmtId="0" fontId="14" fillId="10" borderId="10" xfId="1" applyFont="1" applyFill="1" applyBorder="1" applyAlignment="1">
      <alignment horizontal="center" vertical="center" wrapText="1"/>
    </xf>
    <xf numFmtId="188" fontId="14" fillId="10" borderId="10" xfId="1" applyNumberFormat="1" applyFont="1" applyFill="1" applyBorder="1" applyAlignment="1">
      <alignment horizontal="center" vertical="center" wrapText="1"/>
    </xf>
    <xf numFmtId="0" fontId="14" fillId="10" borderId="10" xfId="1" applyNumberFormat="1" applyFont="1" applyFill="1" applyBorder="1" applyAlignment="1">
      <alignment horizontal="center" vertical="center"/>
    </xf>
    <xf numFmtId="0" fontId="23" fillId="10" borderId="10" xfId="1" applyFont="1" applyFill="1" applyBorder="1" applyAlignment="1">
      <alignment horizontal="center" vertical="center" wrapText="1"/>
    </xf>
    <xf numFmtId="188" fontId="23" fillId="10" borderId="10" xfId="1" applyNumberFormat="1" applyFont="1" applyFill="1" applyBorder="1" applyAlignment="1">
      <alignment horizontal="center" vertical="center" wrapText="1"/>
    </xf>
    <xf numFmtId="3" fontId="23" fillId="10" borderId="10" xfId="1" applyNumberFormat="1" applyFont="1" applyFill="1" applyBorder="1" applyAlignment="1">
      <alignment horizontal="center" vertical="center" wrapText="1"/>
    </xf>
    <xf numFmtId="49" fontId="24" fillId="11" borderId="5" xfId="1" applyNumberFormat="1" applyFont="1" applyFill="1" applyBorder="1" applyAlignment="1">
      <alignment vertical="center" wrapText="1"/>
    </xf>
    <xf numFmtId="49" fontId="1" fillId="16" borderId="0" xfId="0" applyNumberFormat="1" applyFont="1" applyFill="1" applyBorder="1" applyAlignment="1">
      <alignment horizontal="left"/>
    </xf>
    <xf numFmtId="1" fontId="24" fillId="11" borderId="5" xfId="1" applyNumberFormat="1" applyFont="1" applyFill="1" applyBorder="1" applyAlignment="1" applyProtection="1">
      <alignment wrapText="1"/>
    </xf>
    <xf numFmtId="0" fontId="24" fillId="11" borderId="5" xfId="1" applyFont="1" applyFill="1" applyBorder="1" applyAlignment="1" applyProtection="1">
      <alignment wrapText="1"/>
    </xf>
    <xf numFmtId="49" fontId="24" fillId="11" borderId="5" xfId="1" applyNumberFormat="1" applyFont="1" applyFill="1" applyBorder="1" applyAlignment="1" applyProtection="1">
      <alignment wrapText="1"/>
    </xf>
    <xf numFmtId="49" fontId="24" fillId="11" borderId="0" xfId="1" applyNumberFormat="1" applyFont="1" applyFill="1" applyBorder="1" applyAlignment="1" applyProtection="1">
      <alignment wrapText="1"/>
    </xf>
    <xf numFmtId="49" fontId="24" fillId="14" borderId="0" xfId="1" applyNumberFormat="1" applyFont="1" applyFill="1" applyBorder="1" applyAlignment="1" applyProtection="1">
      <alignment wrapText="1"/>
    </xf>
    <xf numFmtId="49" fontId="24" fillId="15" borderId="1" xfId="1" applyNumberFormat="1" applyFont="1" applyFill="1" applyBorder="1" applyAlignment="1" applyProtection="1">
      <alignment wrapText="1"/>
    </xf>
    <xf numFmtId="49" fontId="24" fillId="5" borderId="1" xfId="1" applyNumberFormat="1" applyFont="1" applyFill="1" applyBorder="1" applyAlignment="1" applyProtection="1">
      <alignment wrapText="1"/>
    </xf>
    <xf numFmtId="0" fontId="24" fillId="11" borderId="5" xfId="1" applyFont="1" applyFill="1" applyBorder="1" applyAlignment="1" applyProtection="1">
      <alignment vertical="center" wrapText="1"/>
    </xf>
    <xf numFmtId="0" fontId="24" fillId="10" borderId="5" xfId="1" applyFont="1" applyFill="1" applyBorder="1" applyAlignment="1" applyProtection="1">
      <alignment horizontal="left" vertical="center" wrapText="1"/>
    </xf>
    <xf numFmtId="49" fontId="24" fillId="11" borderId="5" xfId="1" applyNumberFormat="1" applyFont="1" applyFill="1" applyBorder="1" applyAlignment="1" applyProtection="1">
      <alignment vertical="center" wrapText="1"/>
    </xf>
    <xf numFmtId="0" fontId="1" fillId="9" borderId="0" xfId="0" applyFont="1" applyFill="1" applyBorder="1" applyAlignment="1" applyProtection="1">
      <alignment horizontal="left"/>
      <protection locked="0"/>
    </xf>
    <xf numFmtId="0" fontId="20" fillId="3" borderId="0" xfId="0" applyFont="1" applyFill="1" applyBorder="1" applyAlignment="1" applyProtection="1">
      <alignment horizontal="left"/>
      <protection locked="0"/>
    </xf>
    <xf numFmtId="0" fontId="22" fillId="12" borderId="0" xfId="0" applyFont="1" applyFill="1" applyBorder="1" applyAlignment="1" applyProtection="1">
      <alignment horizontal="left"/>
      <protection hidden="1"/>
    </xf>
    <xf numFmtId="0" fontId="22" fillId="13" borderId="0" xfId="0" applyNumberFormat="1" applyFont="1" applyFill="1" applyBorder="1" applyAlignment="1" applyProtection="1">
      <alignment horizontal="left"/>
      <protection hidden="1"/>
    </xf>
    <xf numFmtId="188" fontId="22" fillId="13" borderId="0" xfId="0" applyNumberFormat="1" applyFont="1" applyFill="1" applyBorder="1" applyAlignment="1" applyProtection="1">
      <alignment horizontal="left"/>
      <protection hidden="1"/>
    </xf>
    <xf numFmtId="0" fontId="0" fillId="13" borderId="0" xfId="0" applyNumberFormat="1" applyFont="1" applyFill="1" applyBorder="1" applyAlignment="1" applyProtection="1">
      <alignment horizontal="left"/>
      <protection hidden="1"/>
    </xf>
    <xf numFmtId="188" fontId="24" fillId="10" borderId="10" xfId="1" applyNumberFormat="1" applyFont="1" applyFill="1" applyBorder="1" applyAlignment="1" applyProtection="1">
      <alignment horizontal="left" vertical="center" wrapText="1"/>
    </xf>
    <xf numFmtId="1" fontId="27" fillId="7" borderId="1" xfId="0" applyNumberFormat="1" applyFont="1" applyFill="1" applyBorder="1" applyAlignment="1">
      <alignment horizontal="center" vertical="center" wrapText="1"/>
    </xf>
    <xf numFmtId="0" fontId="27" fillId="17" borderId="0" xfId="0" applyFont="1" applyFill="1" applyBorder="1" applyAlignment="1" applyProtection="1">
      <alignment horizontal="left"/>
      <protection hidden="1"/>
    </xf>
    <xf numFmtId="0" fontId="25" fillId="13" borderId="2" xfId="0" applyFont="1" applyFill="1" applyBorder="1" applyAlignment="1" applyProtection="1">
      <protection hidden="1"/>
    </xf>
    <xf numFmtId="0" fontId="24" fillId="11" borderId="10" xfId="1" applyNumberFormat="1" applyFont="1" applyFill="1" applyBorder="1" applyAlignment="1" applyProtection="1">
      <alignment vertical="center" wrapText="1"/>
    </xf>
    <xf numFmtId="1" fontId="23" fillId="11" borderId="5" xfId="0" applyNumberFormat="1" applyFont="1" applyFill="1" applyBorder="1" applyAlignment="1" applyProtection="1">
      <alignment horizontal="left"/>
    </xf>
    <xf numFmtId="1" fontId="29" fillId="9" borderId="0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1" fontId="31" fillId="3" borderId="1" xfId="0" applyNumberFormat="1" applyFont="1" applyFill="1" applyBorder="1" applyAlignment="1" applyProtection="1">
      <alignment horizontal="left"/>
      <protection locked="0"/>
    </xf>
    <xf numFmtId="0" fontId="30" fillId="3" borderId="0" xfId="0" applyFont="1" applyFill="1" applyBorder="1" applyAlignment="1" applyProtection="1">
      <alignment horizontal="left"/>
      <protection locked="0"/>
    </xf>
    <xf numFmtId="0" fontId="30" fillId="3" borderId="0" xfId="0" applyFont="1" applyFill="1" applyBorder="1" applyAlignment="1" applyProtection="1">
      <alignment horizontal="center"/>
      <protection locked="0"/>
    </xf>
    <xf numFmtId="0" fontId="13" fillId="0" borderId="14" xfId="0" applyFont="1" applyBorder="1" applyAlignment="1">
      <alignment horizontal="center"/>
    </xf>
    <xf numFmtId="0" fontId="13" fillId="9" borderId="11" xfId="0" applyFont="1" applyFill="1" applyBorder="1" applyAlignment="1">
      <alignment horizontal="left"/>
    </xf>
    <xf numFmtId="189" fontId="31" fillId="7" borderId="1" xfId="38" applyNumberFormat="1" applyFont="1" applyFill="1" applyBorder="1" applyAlignment="1" applyProtection="1">
      <alignment horizontal="left"/>
      <protection hidden="1"/>
    </xf>
    <xf numFmtId="1" fontId="32" fillId="9" borderId="0" xfId="0" applyNumberFormat="1" applyFont="1" applyFill="1" applyBorder="1" applyAlignment="1">
      <alignment horizontal="left"/>
    </xf>
    <xf numFmtId="0" fontId="13" fillId="0" borderId="1" xfId="0" applyFont="1" applyBorder="1" applyAlignment="1">
      <alignment horizontal="left"/>
    </xf>
    <xf numFmtId="1" fontId="23" fillId="19" borderId="15" xfId="1" applyNumberFormat="1" applyFont="1" applyFill="1" applyBorder="1" applyAlignment="1">
      <alignment horizontal="center" vertical="center" wrapText="1"/>
    </xf>
    <xf numFmtId="0" fontId="23" fillId="19" borderId="15" xfId="1" applyNumberFormat="1" applyFont="1" applyFill="1" applyBorder="1" applyAlignment="1">
      <alignment horizontal="center" vertical="center" wrapText="1"/>
    </xf>
    <xf numFmtId="49" fontId="23" fillId="19" borderId="15" xfId="1" applyNumberFormat="1" applyFont="1" applyFill="1" applyBorder="1" applyAlignment="1">
      <alignment horizontal="center" vertical="center" wrapText="1"/>
    </xf>
    <xf numFmtId="49" fontId="15" fillId="18" borderId="10" xfId="1" applyNumberFormat="1" applyFont="1" applyFill="1" applyBorder="1" applyAlignment="1">
      <alignment horizontal="center" vertical="center" wrapText="1"/>
    </xf>
    <xf numFmtId="1" fontId="13" fillId="4" borderId="14" xfId="0" applyNumberFormat="1" applyFont="1" applyFill="1" applyBorder="1" applyAlignment="1">
      <alignment horizontal="center"/>
    </xf>
    <xf numFmtId="0" fontId="13" fillId="0" borderId="1" xfId="39" applyFont="1" applyBorder="1" applyAlignment="1">
      <alignment horizontal="center"/>
    </xf>
    <xf numFmtId="49" fontId="13" fillId="0" borderId="14" xfId="0" applyNumberFormat="1" applyFont="1" applyFill="1" applyBorder="1" applyAlignment="1">
      <alignment horizontal="left"/>
    </xf>
    <xf numFmtId="0" fontId="33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horizontal="left"/>
    </xf>
    <xf numFmtId="1" fontId="33" fillId="0" borderId="0" xfId="0" applyNumberFormat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49" fontId="33" fillId="0" borderId="0" xfId="0" applyNumberFormat="1" applyFont="1" applyBorder="1" applyAlignment="1">
      <alignment horizontal="left"/>
    </xf>
    <xf numFmtId="49" fontId="33" fillId="0" borderId="0" xfId="0" applyNumberFormat="1" applyFont="1" applyBorder="1" applyAlignment="1">
      <alignment horizontal="center"/>
    </xf>
    <xf numFmtId="49" fontId="33" fillId="0" borderId="0" xfId="0" applyNumberFormat="1" applyFont="1" applyBorder="1" applyAlignment="1"/>
    <xf numFmtId="0" fontId="34" fillId="0" borderId="0" xfId="0" applyFont="1" applyBorder="1" applyAlignment="1">
      <alignment horizontal="center"/>
    </xf>
    <xf numFmtId="188" fontId="33" fillId="0" borderId="0" xfId="0" applyNumberFormat="1" applyFont="1" applyBorder="1" applyAlignment="1">
      <alignment horizontal="center"/>
    </xf>
    <xf numFmtId="188" fontId="33" fillId="0" borderId="0" xfId="0" applyNumberFormat="1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3" fontId="33" fillId="0" borderId="0" xfId="0" applyNumberFormat="1" applyFont="1" applyBorder="1" applyAlignment="1">
      <alignment horizontal="left"/>
    </xf>
    <xf numFmtId="0" fontId="35" fillId="2" borderId="0" xfId="0" applyNumberFormat="1" applyFont="1" applyFill="1" applyBorder="1" applyAlignment="1">
      <alignment horizontal="center"/>
    </xf>
    <xf numFmtId="1" fontId="8" fillId="4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/>
      <protection locked="0"/>
    </xf>
    <xf numFmtId="0" fontId="20" fillId="0" borderId="9" xfId="0" applyFont="1" applyFill="1" applyBorder="1" applyAlignment="1" applyProtection="1">
      <alignment horizontal="left"/>
      <protection locked="0"/>
    </xf>
    <xf numFmtId="0" fontId="0" fillId="13" borderId="2" xfId="0" applyNumberFormat="1" applyFont="1" applyFill="1" applyBorder="1" applyAlignment="1" applyProtection="1">
      <alignment horizontal="left"/>
      <protection hidden="1"/>
    </xf>
    <xf numFmtId="0" fontId="0" fillId="13" borderId="0" xfId="0" applyNumberFormat="1" applyFont="1" applyFill="1" applyBorder="1" applyAlignment="1" applyProtection="1">
      <alignment horizontal="left"/>
      <protection hidden="1"/>
    </xf>
    <xf numFmtId="49" fontId="20" fillId="6" borderId="2" xfId="1" applyNumberFormat="1" applyFont="1" applyFill="1" applyBorder="1" applyAlignment="1" applyProtection="1">
      <alignment horizontal="left" vertical="center" wrapText="1"/>
    </xf>
    <xf numFmtId="49" fontId="20" fillId="6" borderId="0" xfId="1" applyNumberFormat="1" applyFont="1" applyFill="1" applyBorder="1" applyAlignment="1" applyProtection="1">
      <alignment horizontal="left" vertical="center" wrapText="1"/>
    </xf>
    <xf numFmtId="1" fontId="16" fillId="16" borderId="11" xfId="0" applyNumberFormat="1" applyFont="1" applyFill="1" applyBorder="1" applyAlignment="1" applyProtection="1">
      <alignment horizontal="center" vertical="center"/>
    </xf>
    <xf numFmtId="1" fontId="16" fillId="16" borderId="0" xfId="0" applyNumberFormat="1" applyFont="1" applyFill="1" applyBorder="1" applyAlignment="1" applyProtection="1">
      <alignment horizontal="center" vertical="center"/>
    </xf>
    <xf numFmtId="1" fontId="28" fillId="16" borderId="12" xfId="0" applyNumberFormat="1" applyFont="1" applyFill="1" applyBorder="1" applyAlignment="1" applyProtection="1">
      <alignment horizontal="center" vertical="center" wrapText="1"/>
    </xf>
    <xf numFmtId="1" fontId="28" fillId="16" borderId="7" xfId="0" applyNumberFormat="1" applyFont="1" applyFill="1" applyBorder="1" applyAlignment="1" applyProtection="1">
      <alignment horizontal="center" vertical="center" wrapText="1"/>
    </xf>
    <xf numFmtId="1" fontId="28" fillId="16" borderId="13" xfId="0" applyNumberFormat="1" applyFont="1" applyFill="1" applyBorder="1" applyAlignment="1" applyProtection="1">
      <alignment horizontal="center" vertical="center" wrapText="1"/>
    </xf>
    <xf numFmtId="1" fontId="28" fillId="16" borderId="6" xfId="0" applyNumberFormat="1" applyFont="1" applyFill="1" applyBorder="1" applyAlignment="1" applyProtection="1">
      <alignment horizontal="center" vertical="center" wrapText="1"/>
    </xf>
  </cellXfs>
  <cellStyles count="40">
    <cellStyle name="0,0_x000d__x000a_NA_x000d__x000a_" xfId="33"/>
    <cellStyle name="Comma" xfId="38" builtinId="3"/>
    <cellStyle name="Comma 2" xfId="37"/>
    <cellStyle name="Normal" xfId="0" builtinId="0"/>
    <cellStyle name="Normal 10" xfId="26"/>
    <cellStyle name="Normal 11" xfId="25"/>
    <cellStyle name="Normal 11 2" xfId="30"/>
    <cellStyle name="Normal 12" xfId="28"/>
    <cellStyle name="Normal 13" xfId="32"/>
    <cellStyle name="Normal 13 2" xfId="36"/>
    <cellStyle name="Normal 14" xfId="35"/>
    <cellStyle name="Normal 15" xfId="34"/>
    <cellStyle name="Normal 16" xfId="39"/>
    <cellStyle name="Normal 2" xfId="1"/>
    <cellStyle name="Normal 2 2" xfId="27"/>
    <cellStyle name="Normal 2 2 2" xfId="31"/>
    <cellStyle name="Normal 2 3" xfId="29"/>
    <cellStyle name="Normal 3" xfId="2"/>
    <cellStyle name="Normal 4" xfId="3"/>
    <cellStyle name="Normal 4 2" xfId="4"/>
    <cellStyle name="Normal 4 3" xfId="5"/>
    <cellStyle name="Normal 4 4" xfId="6"/>
    <cellStyle name="Normal 4 5" xfId="7"/>
    <cellStyle name="Normal 5" xfId="8"/>
    <cellStyle name="Normal 6" xfId="9"/>
    <cellStyle name="Normal 6 2" xfId="10"/>
    <cellStyle name="Normal 6 3" xfId="11"/>
    <cellStyle name="Normal 6 4" xfId="12"/>
    <cellStyle name="Normal 6 5" xfId="13"/>
    <cellStyle name="Normal 7" xfId="14"/>
    <cellStyle name="Normal 7 2" xfId="15"/>
    <cellStyle name="Normal 7 3" xfId="16"/>
    <cellStyle name="Normal 7 4" xfId="17"/>
    <cellStyle name="Normal 7 5" xfId="18"/>
    <cellStyle name="Normal 8" xfId="19"/>
    <cellStyle name="Normal 9" xfId="20"/>
    <cellStyle name="Normal 9 2" xfId="21"/>
    <cellStyle name="Normal 9 3" xfId="22"/>
    <cellStyle name="Normal 9 4" xfId="23"/>
    <cellStyle name="Normal 9 5" xfId="24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88" formatCode="[$-409]d/mmm/yy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88" formatCode="[$-409]d/mm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66CC"/>
      <color rgb="FFFF99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$C$8" fmlaRange="Code" noThreeD="1" sel="15" val="9"/>
</file>

<file path=xl/ctrlProps/ctrlProp2.xml><?xml version="1.0" encoding="utf-8"?>
<formControlPr xmlns="http://schemas.microsoft.com/office/spreadsheetml/2009/9/main" objectType="Drop" dropStyle="combo" dx="16" fmlaLink="#REF!" fmlaRange="list_สถานะปัญหา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7</xdr:row>
          <xdr:rowOff>30480</xdr:rowOff>
        </xdr:from>
        <xdr:to>
          <xdr:col>2</xdr:col>
          <xdr:colOff>3040380</xdr:colOff>
          <xdr:row>7</xdr:row>
          <xdr:rowOff>449580</xdr:rowOff>
        </xdr:to>
        <xdr:sp macro="" textlink="">
          <xdr:nvSpPr>
            <xdr:cNvPr id="3133" name="Drop Dow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107156</xdr:colOff>
      <xdr:row>10</xdr:row>
      <xdr:rowOff>59532</xdr:rowOff>
    </xdr:from>
    <xdr:to>
      <xdr:col>6</xdr:col>
      <xdr:colOff>702469</xdr:colOff>
      <xdr:row>11</xdr:row>
      <xdr:rowOff>285751</xdr:rowOff>
    </xdr:to>
    <xdr:pic macro="[0]!Macro1"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1562" y="3833813"/>
          <a:ext cx="595313" cy="59531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6</xdr:row>
          <xdr:rowOff>22860</xdr:rowOff>
        </xdr:from>
        <xdr:to>
          <xdr:col>2</xdr:col>
          <xdr:colOff>3048000</xdr:colOff>
          <xdr:row>6</xdr:row>
          <xdr:rowOff>441960</xdr:rowOff>
        </xdr:to>
        <xdr:sp macro="" textlink="">
          <xdr:nvSpPr>
            <xdr:cNvPr id="3137" name="Drop Dow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Non_conform" displayName="Non_conform" ref="A5:X27" totalsRowShown="0">
  <autoFilter ref="A5:X27"/>
  <tableColumns count="24">
    <tableColumn id="1" name="ลำดับ" dataDxfId="39"/>
    <tableColumn id="2" name="Shop Type" dataDxfId="38"/>
    <tableColumn id="3" name="รหัสช้อป" dataDxfId="37"/>
    <tableColumn id="4" name="ชื่อช้อป" dataDxfId="36"/>
    <tableColumn id="5" name="เลขที่เอกสาร" dataDxfId="35"/>
    <tableColumn id="6" name="เลขที่ Approve " dataDxfId="34"/>
    <tableColumn id="7" name="รหัสสินค้า" dataDxfId="33"/>
    <tableColumn id="8" name="ชื่อสินค้า" dataDxfId="32"/>
    <tableColumn id="9" name="จำนวน(ที่ติดปัญหา)" dataDxfId="31"/>
    <tableColumn id="10" name="Imei/Serial Number ตัวเครื่อง" dataDxfId="30"/>
    <tableColumn id="11" name="Imei/Serial Number ในเอกสาร TSM" dataDxfId="29"/>
    <tableColumn id="12" name="Imei/Serial Number กล่อง" dataDxfId="28"/>
    <tableColumn id="13" name="ERROR CODE" dataDxfId="27"/>
    <tableColumn id="14" name="สรุปรายละเอียดปัญหา" dataDxfId="26"/>
    <tableColumn id="15" name="AWB" dataDxfId="25"/>
    <tableColumn id="16" name="สถานะปัญหา" dataDxfId="24"/>
    <tableColumn id="17" name="Box" dataDxfId="23"/>
    <tableColumn id="18" name="Pallet" dataDxfId="22"/>
    <tableColumn id="19" name="วันที่แจ้งปัญหา" dataDxfId="21"/>
    <tableColumn id="20" name="Action by" dataDxfId="20"/>
    <tableColumn id="21" name="วันที่แจ้งแก้ไขปัญหา" dataDxfId="19"/>
    <tableColumn id="22" name="วิธีแก้ไข" dataDxfId="18"/>
    <tableColumn id="23" name="Pending Or SLA(day)" dataDxfId="17"/>
    <tableColumn id="24" name="เดือน" dataDxfId="16">
      <calculatedColumnFormula>TEXT(Non_conform[[#This Row],[วันที่แจ้งปัญหา]],"[$-]mmm yyyy")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ListMat" displayName="ListMat" ref="A1:B13" totalsRowShown="0" headerRowDxfId="15" headerRowBorderDxfId="14" tableBorderDxfId="13">
  <autoFilter ref="A1:B13"/>
  <tableColumns count="2">
    <tableColumn id="1" name="Material code" dataDxfId="12"/>
    <tableColumn id="2" name="Description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Errorcode" displayName="Errorcode" ref="A3:B31" totalsRowShown="0" headerRowDxfId="10" dataDxfId="9">
  <autoFilter ref="A3:B31"/>
  <tableColumns count="2">
    <tableColumn id="1" name="Code" dataDxfId="8"/>
    <tableColumn id="2" name="Description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Shop_list" displayName="Shop_list" ref="A1:C11" totalsRowShown="0" headerRowDxfId="6" headerRowBorderDxfId="5" tableBorderDxfId="4" totalsRowBorderDxfId="3">
  <autoFilter ref="A1:C11"/>
  <tableColumns count="3">
    <tableColumn id="1" name="Shop Code" dataDxfId="2"/>
    <tableColumn id="2" name="Shop Name (Eng)" dataDxfId="1"/>
    <tableColumn id="3" name="Shop Name (Thai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99FF"/>
  </sheetPr>
  <dimension ref="A1:Z13"/>
  <sheetViews>
    <sheetView showGridLines="0" tabSelected="1" zoomScale="80" zoomScaleNormal="80" workbookViewId="0">
      <selection activeCell="B19" sqref="B19"/>
    </sheetView>
  </sheetViews>
  <sheetFormatPr defaultColWidth="9.09765625" defaultRowHeight="15" outlineLevelCol="1" x14ac:dyDescent="0.25"/>
  <cols>
    <col min="1" max="1" width="6.296875" style="24" customWidth="1"/>
    <col min="2" max="2" width="33.59765625" style="25" customWidth="1"/>
    <col min="3" max="3" width="46" style="23" customWidth="1"/>
    <col min="4" max="4" width="27" style="22" customWidth="1"/>
    <col min="5" max="5" width="49.69921875" style="23" customWidth="1"/>
    <col min="6" max="6" width="23.3984375" style="25" customWidth="1"/>
    <col min="7" max="7" width="17.3984375" style="26" customWidth="1"/>
    <col min="8" max="8" width="9.296875" style="22" customWidth="1"/>
    <col min="9" max="9" width="25.69921875" style="21" bestFit="1" customWidth="1"/>
    <col min="10" max="10" width="29.3984375" style="21" customWidth="1"/>
    <col min="11" max="11" width="25.69921875" style="21" customWidth="1"/>
    <col min="12" max="12" width="9.59765625" style="27" customWidth="1"/>
    <col min="13" max="13" width="58.296875" style="28" customWidth="1" outlineLevel="1"/>
    <col min="14" max="14" width="49.69921875" style="23" customWidth="1" outlineLevel="1"/>
    <col min="15" max="15" width="13.09765625" style="29" customWidth="1" outlineLevel="1"/>
    <col min="16" max="16" width="20.296875" style="26" customWidth="1"/>
    <col min="17" max="17" width="17.8984375" style="30" customWidth="1"/>
    <col min="18" max="18" width="17.296875" style="22" customWidth="1"/>
    <col min="19" max="19" width="12.09765625" style="23" customWidth="1"/>
    <col min="20" max="20" width="11.59765625" style="29" customWidth="1" outlineLevel="1"/>
    <col min="21" max="21" width="19.3984375" style="30" customWidth="1" outlineLevel="1"/>
    <col min="22" max="22" width="13.8984375" style="32" customWidth="1" outlineLevel="1"/>
    <col min="23" max="23" width="70" style="33" customWidth="1" outlineLevel="1"/>
    <col min="24" max="24" width="9.3984375" style="34" customWidth="1"/>
    <col min="25" max="25" width="11.09765625" style="63" customWidth="1"/>
    <col min="26" max="26" width="12.8984375" style="23" bestFit="1" customWidth="1"/>
    <col min="27" max="27" width="9.09765625" style="3"/>
    <col min="28" max="28" width="16.296875" style="3" customWidth="1"/>
    <col min="29" max="29" width="15.296875" style="3" customWidth="1"/>
    <col min="30" max="30" width="20" style="3" bestFit="1" customWidth="1"/>
    <col min="31" max="16384" width="9.09765625" style="3"/>
  </cols>
  <sheetData>
    <row r="1" spans="1:25" ht="17.399999999999999" x14ac:dyDescent="0.3">
      <c r="A1" s="35"/>
      <c r="B1" s="112" t="s">
        <v>121</v>
      </c>
      <c r="C1" s="37"/>
      <c r="D1" s="38"/>
      <c r="E1" s="37"/>
      <c r="F1" s="104" t="s">
        <v>122</v>
      </c>
      <c r="G1" s="39"/>
      <c r="H1" s="38"/>
    </row>
    <row r="2" spans="1:25" s="47" customFormat="1" ht="22.5" customHeight="1" x14ac:dyDescent="0.25">
      <c r="A2" s="42"/>
      <c r="B2" s="82" t="s">
        <v>1</v>
      </c>
      <c r="C2" s="19">
        <v>80000001</v>
      </c>
      <c r="D2" s="89" t="s">
        <v>2</v>
      </c>
      <c r="E2" s="94" t="str">
        <f>VLOOKUP(Shop_code,Shop_list[],3,FALSE)</f>
        <v>สาขาซีคอน สแควร์</v>
      </c>
      <c r="F2" s="90" t="s">
        <v>77</v>
      </c>
      <c r="G2" s="95" t="str">
        <f>IF(ISNUMBER(SEARCH("7-11",E2)),"Shop in Shop","True shop")</f>
        <v>True shop</v>
      </c>
      <c r="H2" s="44"/>
      <c r="I2" s="45"/>
      <c r="J2" s="45"/>
      <c r="K2" s="45"/>
      <c r="L2" s="45"/>
      <c r="M2" s="46"/>
      <c r="O2" s="48"/>
      <c r="P2" s="45"/>
      <c r="Q2" s="49"/>
      <c r="T2" s="48"/>
      <c r="U2" s="49"/>
      <c r="V2" s="48"/>
      <c r="W2" s="49"/>
      <c r="X2" s="50"/>
      <c r="Y2" s="64"/>
    </row>
    <row r="3" spans="1:25" s="47" customFormat="1" ht="22.5" customHeight="1" x14ac:dyDescent="0.25">
      <c r="A3" s="42"/>
      <c r="B3" s="82" t="s">
        <v>5</v>
      </c>
      <c r="C3" s="134">
        <v>3000021788</v>
      </c>
      <c r="D3" s="91" t="s">
        <v>6</v>
      </c>
      <c r="E3" s="94" t="str">
        <f>VLOOKUP(C3,ListMat[],2,FALSE)</f>
        <v>Acc,Small Talk AWEI S120i PIN</v>
      </c>
      <c r="F3" s="98" t="s">
        <v>8</v>
      </c>
      <c r="G3" s="96">
        <f ca="1">TODAY()</f>
        <v>43542</v>
      </c>
      <c r="H3" s="51"/>
      <c r="I3" s="45"/>
      <c r="J3" s="45"/>
      <c r="K3" s="45"/>
      <c r="L3" s="45"/>
      <c r="M3" s="46"/>
      <c r="O3" s="48"/>
      <c r="P3" s="45"/>
      <c r="Q3" s="49"/>
      <c r="T3" s="48"/>
      <c r="U3" s="49"/>
      <c r="V3" s="48"/>
      <c r="W3" s="49"/>
      <c r="X3" s="50"/>
      <c r="Y3" s="64"/>
    </row>
    <row r="4" spans="1:25" s="47" customFormat="1" ht="29.25" customHeight="1" x14ac:dyDescent="0.35">
      <c r="A4" s="42"/>
      <c r="B4" s="82" t="s">
        <v>107</v>
      </c>
      <c r="C4" s="120" t="s">
        <v>40</v>
      </c>
      <c r="D4" s="80"/>
      <c r="E4" s="43"/>
      <c r="F4" s="99" t="s">
        <v>115</v>
      </c>
      <c r="G4" s="111">
        <f>SUMIFS(จำนวน_ที่ติดปัญหา,สถานะปัญหา2,"ยังติดปัญหาอยู่ที่คลัง")</f>
        <v>19</v>
      </c>
      <c r="H4" s="51"/>
      <c r="I4" s="45"/>
      <c r="J4" s="45"/>
      <c r="K4" s="45"/>
      <c r="L4" s="45"/>
      <c r="M4" s="46"/>
      <c r="O4" s="48"/>
      <c r="P4" s="45"/>
      <c r="Q4" s="49"/>
      <c r="T4" s="48"/>
      <c r="U4" s="49"/>
      <c r="V4" s="48"/>
      <c r="W4" s="49"/>
      <c r="X4" s="50"/>
      <c r="Y4" s="64"/>
    </row>
    <row r="5" spans="1:25" s="47" customFormat="1" ht="24.75" customHeight="1" x14ac:dyDescent="0.35">
      <c r="A5" s="42"/>
      <c r="B5" s="83" t="s">
        <v>3</v>
      </c>
      <c r="C5" s="119" t="s">
        <v>157</v>
      </c>
      <c r="D5" s="89" t="s">
        <v>7</v>
      </c>
      <c r="E5" s="106">
        <v>1</v>
      </c>
      <c r="F5" s="52"/>
      <c r="G5" s="53"/>
      <c r="H5" s="54"/>
      <c r="I5" s="55"/>
      <c r="J5" s="55"/>
      <c r="K5" s="55"/>
      <c r="L5" s="56"/>
      <c r="M5" s="57"/>
      <c r="O5" s="58"/>
      <c r="P5" s="45"/>
      <c r="Q5" s="59"/>
      <c r="R5" s="60"/>
      <c r="T5" s="58"/>
      <c r="U5" s="59"/>
      <c r="V5" s="48"/>
      <c r="W5" s="49"/>
      <c r="X5" s="50"/>
      <c r="Y5" s="65"/>
    </row>
    <row r="6" spans="1:25" s="47" customFormat="1" ht="24.75" customHeight="1" x14ac:dyDescent="0.25">
      <c r="A6" s="42"/>
      <c r="B6" s="83" t="s">
        <v>4</v>
      </c>
      <c r="C6" s="119">
        <v>4400544460</v>
      </c>
      <c r="D6" s="91" t="s">
        <v>105</v>
      </c>
      <c r="E6" s="137" t="str">
        <f>IF(ISNUMBER(SEARCH("imei",Er_code)),Er_code&amp;"  imei ตัวเครื่อง "&amp;IMEI&amp;" imei เอกสาร "&amp;IMEI_TSM&amp;"imei ข้างกล่อง "&amp;IMEI_Box,E8&amp;" - "&amp;C9)</f>
        <v xml:space="preserve">S3-IMEI ตัวเครื่องไม่ตรงกับเอกสาร TSM  imei ตัวเครื่อง  imei เอกสาร imei ข้างกล่อง </v>
      </c>
      <c r="F6" s="138"/>
      <c r="G6" s="138"/>
      <c r="H6" s="54"/>
      <c r="I6" s="55"/>
      <c r="J6" s="55"/>
      <c r="K6" s="55"/>
      <c r="L6" s="56"/>
      <c r="M6" s="57"/>
      <c r="O6" s="58"/>
      <c r="P6" s="45"/>
      <c r="Q6" s="59"/>
      <c r="R6" s="60"/>
      <c r="T6" s="58"/>
      <c r="U6" s="59"/>
      <c r="V6" s="48"/>
      <c r="W6" s="49"/>
      <c r="X6" s="50"/>
      <c r="Y6" s="65"/>
    </row>
    <row r="7" spans="1:25" s="47" customFormat="1" ht="35.25" customHeight="1" x14ac:dyDescent="0.25">
      <c r="A7" s="42"/>
      <c r="B7" s="85" t="s">
        <v>10</v>
      </c>
      <c r="C7" s="93">
        <v>1</v>
      </c>
      <c r="D7" s="85" t="s">
        <v>10</v>
      </c>
      <c r="E7" s="100" t="str">
        <f>INDEX(list_สถานะปัญหา,C7)</f>
        <v>ยังติดปัญหาอยู่ที่คลัง</v>
      </c>
      <c r="F7" s="97"/>
      <c r="G7" s="97"/>
      <c r="H7" s="54"/>
      <c r="I7" s="55"/>
      <c r="J7" s="55"/>
      <c r="K7" s="55"/>
      <c r="L7" s="56"/>
      <c r="M7" s="57"/>
      <c r="O7" s="58"/>
      <c r="P7" s="45"/>
      <c r="Q7" s="59"/>
      <c r="R7" s="60"/>
      <c r="T7" s="58"/>
      <c r="U7" s="59"/>
      <c r="V7" s="48"/>
      <c r="W7" s="49"/>
      <c r="X7" s="50"/>
      <c r="Y7" s="65"/>
    </row>
    <row r="8" spans="1:25" s="47" customFormat="1" ht="37.5" customHeight="1" x14ac:dyDescent="0.25">
      <c r="A8" s="42"/>
      <c r="B8" s="84" t="s">
        <v>63</v>
      </c>
      <c r="C8" s="92">
        <v>15</v>
      </c>
      <c r="D8" s="102" t="s">
        <v>64</v>
      </c>
      <c r="E8" s="101" t="str">
        <f>INDEX(Code,C8)</f>
        <v>S3-IMEI ตัวเครื่องไม่ตรงกับเอกสาร TSM</v>
      </c>
      <c r="F8" s="143" t="s">
        <v>123</v>
      </c>
      <c r="G8" s="144"/>
      <c r="H8" s="54"/>
      <c r="I8" s="55"/>
      <c r="J8" s="55"/>
      <c r="K8" s="55"/>
      <c r="L8" s="56"/>
      <c r="M8" s="57"/>
      <c r="O8" s="58"/>
      <c r="P8" s="45"/>
      <c r="Q8" s="59"/>
      <c r="R8" s="60"/>
      <c r="T8" s="58"/>
      <c r="U8" s="59"/>
      <c r="V8" s="48"/>
      <c r="W8" s="49"/>
      <c r="X8" s="50"/>
      <c r="Y8" s="65"/>
    </row>
    <row r="9" spans="1:25" s="47" customFormat="1" ht="29.25" customHeight="1" x14ac:dyDescent="0.25">
      <c r="A9" s="42"/>
      <c r="B9" s="84" t="s">
        <v>106</v>
      </c>
      <c r="C9" s="135" t="s">
        <v>158</v>
      </c>
      <c r="D9" s="135"/>
      <c r="E9" s="136"/>
      <c r="F9" s="145"/>
      <c r="G9" s="146"/>
      <c r="H9" s="54"/>
      <c r="I9" s="55"/>
      <c r="J9" s="55"/>
      <c r="K9" s="55"/>
      <c r="L9" s="56"/>
      <c r="M9" s="57"/>
      <c r="O9" s="58"/>
      <c r="P9" s="45"/>
      <c r="Q9" s="59"/>
      <c r="R9" s="60"/>
      <c r="T9" s="58"/>
      <c r="U9" s="59"/>
      <c r="V9" s="48"/>
      <c r="W9" s="49"/>
      <c r="X9" s="50"/>
      <c r="Y9" s="65"/>
    </row>
    <row r="10" spans="1:25" s="47" customFormat="1" ht="29.25" customHeight="1" x14ac:dyDescent="0.3">
      <c r="A10" s="42"/>
      <c r="B10" s="86" t="s">
        <v>86</v>
      </c>
      <c r="C10"/>
      <c r="D10" s="103" t="s">
        <v>113</v>
      </c>
      <c r="E10" s="107">
        <v>34</v>
      </c>
      <c r="F10" s="103" t="s">
        <v>114</v>
      </c>
      <c r="G10" s="108">
        <v>13</v>
      </c>
      <c r="H10" s="54"/>
      <c r="I10" s="55"/>
      <c r="J10" s="55"/>
      <c r="K10" s="55"/>
      <c r="L10" s="56"/>
      <c r="M10" s="57"/>
      <c r="O10" s="58"/>
      <c r="P10" s="45"/>
      <c r="Q10" s="59"/>
      <c r="R10" s="60"/>
      <c r="T10" s="58"/>
      <c r="U10" s="59"/>
      <c r="V10" s="48"/>
      <c r="W10" s="49"/>
      <c r="X10" s="50"/>
      <c r="Y10" s="65"/>
    </row>
    <row r="11" spans="1:25" s="47" customFormat="1" ht="29.25" customHeight="1" x14ac:dyDescent="0.25">
      <c r="A11" s="42"/>
      <c r="B11" s="87" t="s">
        <v>88</v>
      </c>
      <c r="C11"/>
      <c r="D11" s="139" t="s">
        <v>111</v>
      </c>
      <c r="E11" s="140"/>
      <c r="F11" s="141" t="s">
        <v>124</v>
      </c>
      <c r="G11" s="81"/>
      <c r="H11" s="54"/>
      <c r="I11" s="55"/>
      <c r="J11" s="55"/>
      <c r="K11" s="55"/>
      <c r="L11" s="56"/>
      <c r="M11" s="57"/>
      <c r="O11" s="58"/>
      <c r="P11" s="45"/>
      <c r="Q11" s="59"/>
      <c r="R11" s="60"/>
      <c r="T11" s="58"/>
      <c r="U11" s="59"/>
      <c r="V11" s="48"/>
      <c r="W11" s="49"/>
      <c r="X11" s="50"/>
      <c r="Y11" s="65"/>
    </row>
    <row r="12" spans="1:25" s="47" customFormat="1" ht="29.25" customHeight="1" x14ac:dyDescent="0.25">
      <c r="A12" s="42"/>
      <c r="B12" s="88" t="s">
        <v>87</v>
      </c>
      <c r="C12"/>
      <c r="D12" s="139" t="s">
        <v>112</v>
      </c>
      <c r="E12" s="140"/>
      <c r="F12" s="142"/>
      <c r="G12" s="81"/>
      <c r="H12" s="54"/>
      <c r="I12" s="55"/>
      <c r="J12" s="55"/>
      <c r="K12" s="55"/>
      <c r="L12" s="56"/>
      <c r="M12" s="57"/>
      <c r="O12" s="58"/>
      <c r="P12" s="45"/>
      <c r="Q12" s="59"/>
      <c r="R12" s="60"/>
      <c r="T12" s="58"/>
      <c r="U12" s="59"/>
      <c r="V12" s="48"/>
      <c r="W12" s="49"/>
      <c r="X12" s="50"/>
      <c r="Y12" s="65"/>
    </row>
    <row r="13" spans="1:25" x14ac:dyDescent="0.25">
      <c r="A13" s="35"/>
      <c r="B13" s="36"/>
      <c r="C13" s="110"/>
      <c r="D13" s="38"/>
      <c r="E13" s="37"/>
      <c r="F13" s="36"/>
      <c r="G13" s="39"/>
      <c r="H13" s="38"/>
    </row>
  </sheetData>
  <mergeCells count="6">
    <mergeCell ref="C9:E9"/>
    <mergeCell ref="E6:G6"/>
    <mergeCell ref="D11:E11"/>
    <mergeCell ref="D12:E12"/>
    <mergeCell ref="F11:F12"/>
    <mergeCell ref="F8:G9"/>
  </mergeCells>
  <dataValidations count="1">
    <dataValidation type="list" allowBlank="1" showInputMessage="1" showErrorMessage="1" sqref="B8:C8">
      <formula1>Code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33" r:id="rId4" name="Drop Down 61">
              <controlPr defaultSize="0" autoLine="0" autoPict="0">
                <anchor moveWithCells="1">
                  <from>
                    <xdr:col>2</xdr:col>
                    <xdr:colOff>38100</xdr:colOff>
                    <xdr:row>7</xdr:row>
                    <xdr:rowOff>30480</xdr:rowOff>
                  </from>
                  <to>
                    <xdr:col>2</xdr:col>
                    <xdr:colOff>3040380</xdr:colOff>
                    <xdr:row>7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5" name="Drop Down 65">
              <controlPr defaultSize="0" autoLine="0" autoPict="0">
                <anchor moveWithCells="1">
                  <from>
                    <xdr:col>2</xdr:col>
                    <xdr:colOff>7620</xdr:colOff>
                    <xdr:row>6</xdr:row>
                    <xdr:rowOff>22860</xdr:rowOff>
                  </from>
                  <to>
                    <xdr:col>2</xdr:col>
                    <xdr:colOff>3048000</xdr:colOff>
                    <xdr:row>6</xdr:row>
                    <xdr:rowOff>441960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99FF"/>
    <pageSetUpPr fitToPage="1"/>
  </sheetPr>
  <dimension ref="A2:X27"/>
  <sheetViews>
    <sheetView showGridLines="0" topLeftCell="A4" zoomScale="80" zoomScaleNormal="80" workbookViewId="0">
      <selection activeCell="D23" sqref="D23"/>
    </sheetView>
  </sheetViews>
  <sheetFormatPr defaultColWidth="9.09765625" defaultRowHeight="15" outlineLevelCol="1" x14ac:dyDescent="0.25"/>
  <cols>
    <col min="1" max="1" width="9.09765625" style="24" customWidth="1"/>
    <col min="2" max="2" width="19" style="23" customWidth="1"/>
    <col min="3" max="3" width="25.296875" style="25" bestFit="1" customWidth="1"/>
    <col min="4" max="4" width="31.59765625" style="23" bestFit="1" customWidth="1"/>
    <col min="5" max="5" width="23.296875" style="22" customWidth="1"/>
    <col min="6" max="6" width="24.69921875" style="23" customWidth="1"/>
    <col min="7" max="7" width="16.8984375" style="25" customWidth="1"/>
    <col min="8" max="8" width="33" style="26" customWidth="1"/>
    <col min="9" max="9" width="23.296875" style="22" customWidth="1"/>
    <col min="10" max="10" width="32.296875" style="21" customWidth="1"/>
    <col min="11" max="11" width="38.3984375" style="21" customWidth="1"/>
    <col min="12" max="12" width="29" style="21" customWidth="1"/>
    <col min="13" max="13" width="61.296875" style="27" bestFit="1" customWidth="1"/>
    <col min="14" max="14" width="141.296875" style="23" customWidth="1" outlineLevel="1"/>
    <col min="15" max="15" width="20" style="26" bestFit="1" customWidth="1"/>
    <col min="16" max="16" width="23.296875" style="30" customWidth="1"/>
    <col min="17" max="17" width="12.296875" style="22" customWidth="1"/>
    <col min="18" max="18" width="12.296875" style="23" customWidth="1"/>
    <col min="19" max="19" width="18.3984375" style="29" customWidth="1" outlineLevel="1"/>
    <col min="20" max="20" width="19.3984375" style="30" customWidth="1" outlineLevel="1"/>
    <col min="21" max="21" width="24.296875" style="32" customWidth="1" outlineLevel="1"/>
    <col min="22" max="22" width="70" style="33" customWidth="1" outlineLevel="1"/>
    <col min="23" max="23" width="12.8984375" style="34" customWidth="1"/>
    <col min="24" max="24" width="11.09765625" style="31" customWidth="1"/>
    <col min="25" max="25" width="20" style="3" bestFit="1" customWidth="1"/>
    <col min="26" max="16384" width="9.09765625" style="3"/>
  </cols>
  <sheetData>
    <row r="2" spans="1:24" ht="30" x14ac:dyDescent="0.25">
      <c r="C2" s="114" t="s">
        <v>1</v>
      </c>
      <c r="D2" s="115" t="s">
        <v>3</v>
      </c>
      <c r="E2" s="115" t="s">
        <v>4</v>
      </c>
      <c r="F2" s="116" t="s">
        <v>86</v>
      </c>
      <c r="G2" s="116" t="s">
        <v>9</v>
      </c>
    </row>
    <row r="3" spans="1:24" x14ac:dyDescent="0.25">
      <c r="C3" s="118">
        <v>80000314</v>
      </c>
      <c r="D3" s="109"/>
      <c r="E3" s="113"/>
      <c r="F3" s="105"/>
      <c r="G3" s="113"/>
    </row>
    <row r="4" spans="1:24" x14ac:dyDescent="0.25">
      <c r="B4" s="25"/>
      <c r="C4" s="24"/>
      <c r="D4" s="25"/>
      <c r="E4" s="24"/>
      <c r="F4" s="25"/>
      <c r="G4" s="24"/>
      <c r="H4" s="25"/>
      <c r="I4" s="24"/>
      <c r="K4" s="71"/>
      <c r="M4" s="24"/>
      <c r="N4" s="25"/>
      <c r="O4" s="24"/>
      <c r="P4" s="25"/>
      <c r="Q4" s="24"/>
      <c r="R4" s="25"/>
      <c r="S4" s="24"/>
      <c r="T4" s="25"/>
      <c r="U4" s="24"/>
      <c r="V4" s="25"/>
      <c r="W4" s="24"/>
      <c r="X4" s="25"/>
    </row>
    <row r="5" spans="1:24" s="4" customFormat="1" ht="45" x14ac:dyDescent="0.25">
      <c r="A5" s="66" t="s">
        <v>0</v>
      </c>
      <c r="B5" s="70" t="s">
        <v>77</v>
      </c>
      <c r="C5" s="67" t="s">
        <v>1</v>
      </c>
      <c r="D5" s="66" t="s">
        <v>2</v>
      </c>
      <c r="E5" s="66" t="s">
        <v>3</v>
      </c>
      <c r="F5" s="68" t="s">
        <v>4</v>
      </c>
      <c r="G5" s="67" t="s">
        <v>5</v>
      </c>
      <c r="H5" s="69" t="s">
        <v>6</v>
      </c>
      <c r="I5" s="66" t="s">
        <v>7</v>
      </c>
      <c r="J5" s="117" t="s">
        <v>86</v>
      </c>
      <c r="K5" s="61" t="s">
        <v>88</v>
      </c>
      <c r="L5" s="62" t="s">
        <v>87</v>
      </c>
      <c r="M5" s="72" t="s">
        <v>63</v>
      </c>
      <c r="N5" s="73" t="s">
        <v>105</v>
      </c>
      <c r="O5" s="73" t="s">
        <v>9</v>
      </c>
      <c r="P5" s="74" t="s">
        <v>10</v>
      </c>
      <c r="Q5" s="77" t="s">
        <v>13</v>
      </c>
      <c r="R5" s="77" t="s">
        <v>67</v>
      </c>
      <c r="S5" s="75" t="s">
        <v>12</v>
      </c>
      <c r="T5" s="77" t="s">
        <v>76</v>
      </c>
      <c r="U5" s="78" t="s">
        <v>68</v>
      </c>
      <c r="V5" s="77" t="s">
        <v>66</v>
      </c>
      <c r="W5" s="79" t="s">
        <v>69</v>
      </c>
      <c r="X5" s="76" t="s">
        <v>11</v>
      </c>
    </row>
    <row r="6" spans="1:24" x14ac:dyDescent="0.25">
      <c r="A6" s="24" t="e">
        <f>#REF!+1</f>
        <v>#REF!</v>
      </c>
      <c r="B6" s="23" t="s">
        <v>119</v>
      </c>
      <c r="C6" s="25">
        <v>80000354</v>
      </c>
      <c r="D6" s="23" t="s">
        <v>39</v>
      </c>
      <c r="E6" s="22">
        <v>4400566746</v>
      </c>
      <c r="F6" s="23">
        <v>4400509484</v>
      </c>
      <c r="G6" s="25">
        <v>3000077728</v>
      </c>
      <c r="H6" s="26" t="s">
        <v>125</v>
      </c>
      <c r="I6" s="22">
        <v>1</v>
      </c>
      <c r="J6" s="21" t="s">
        <v>127</v>
      </c>
      <c r="K6" s="21" t="s">
        <v>127</v>
      </c>
      <c r="L6" s="21" t="s">
        <v>128</v>
      </c>
      <c r="M6" s="27" t="s">
        <v>74</v>
      </c>
      <c r="N6" s="23" t="s">
        <v>129</v>
      </c>
      <c r="O6" s="26" t="s">
        <v>40</v>
      </c>
      <c r="P6" s="30" t="s">
        <v>108</v>
      </c>
      <c r="Q6" s="22">
        <v>23</v>
      </c>
      <c r="R6" s="23">
        <v>13</v>
      </c>
      <c r="S6" s="29">
        <v>43541</v>
      </c>
      <c r="X6" s="31" t="str">
        <f>TEXT(Non_conform[[#This Row],[วันที่แจ้งปัญหา]],"[$-]mmm yyyy")</f>
        <v>มี.ค. 2019</v>
      </c>
    </row>
    <row r="7" spans="1:24" x14ac:dyDescent="0.25">
      <c r="A7" s="24" t="e">
        <f t="shared" ref="A7:A19" si="0">A6+1</f>
        <v>#REF!</v>
      </c>
      <c r="B7" s="23" t="s">
        <v>119</v>
      </c>
      <c r="C7" s="25">
        <v>80000354</v>
      </c>
      <c r="D7" s="23" t="s">
        <v>39</v>
      </c>
      <c r="E7" s="22" t="s">
        <v>126</v>
      </c>
      <c r="F7" s="23">
        <v>4400509484</v>
      </c>
      <c r="G7" s="25">
        <v>3000077728</v>
      </c>
      <c r="H7" s="26" t="s">
        <v>125</v>
      </c>
      <c r="I7" s="22">
        <v>1</v>
      </c>
      <c r="M7" s="27" t="s">
        <v>74</v>
      </c>
      <c r="N7" s="23" t="s">
        <v>130</v>
      </c>
      <c r="O7" s="26" t="s">
        <v>40</v>
      </c>
      <c r="P7" s="30" t="s">
        <v>108</v>
      </c>
      <c r="Q7" s="22">
        <v>23</v>
      </c>
      <c r="R7" s="23">
        <v>13</v>
      </c>
      <c r="S7" s="29">
        <v>43541</v>
      </c>
      <c r="X7" s="31" t="str">
        <f>TEXT(Non_conform[[#This Row],[วันที่แจ้งปัญหา]],"[$-]mmm yyyy")</f>
        <v>มี.ค. 2019</v>
      </c>
    </row>
    <row r="8" spans="1:24" x14ac:dyDescent="0.25">
      <c r="A8" s="24" t="e">
        <f t="shared" si="0"/>
        <v>#REF!</v>
      </c>
      <c r="B8" s="23" t="s">
        <v>119</v>
      </c>
      <c r="C8" s="25">
        <v>80000354</v>
      </c>
      <c r="D8" s="23" t="s">
        <v>39</v>
      </c>
      <c r="E8" s="22" t="s">
        <v>126</v>
      </c>
      <c r="F8" s="23">
        <v>4400509484</v>
      </c>
      <c r="G8" s="25">
        <v>3000077728</v>
      </c>
      <c r="H8" s="26" t="s">
        <v>125</v>
      </c>
      <c r="I8" s="22">
        <v>1</v>
      </c>
      <c r="M8" s="27" t="s">
        <v>73</v>
      </c>
      <c r="N8" s="23" t="s">
        <v>131</v>
      </c>
      <c r="O8" s="26" t="s">
        <v>40</v>
      </c>
      <c r="P8" s="30" t="s">
        <v>108</v>
      </c>
      <c r="Q8" s="22">
        <v>23</v>
      </c>
      <c r="R8" s="23">
        <v>13</v>
      </c>
      <c r="S8" s="29">
        <v>43541</v>
      </c>
      <c r="X8" s="31" t="str">
        <f>TEXT(Non_conform[[#This Row],[วันที่แจ้งปัญหา]],"[$-]mmm yyyy")</f>
        <v>มี.ค. 2019</v>
      </c>
    </row>
    <row r="9" spans="1:24" x14ac:dyDescent="0.25">
      <c r="A9" s="24" t="e">
        <f t="shared" si="0"/>
        <v>#REF!</v>
      </c>
      <c r="B9" s="23" t="s">
        <v>119</v>
      </c>
      <c r="C9" s="25">
        <v>80000354</v>
      </c>
      <c r="D9" s="23" t="s">
        <v>39</v>
      </c>
      <c r="E9" s="22" t="s">
        <v>126</v>
      </c>
      <c r="F9" s="23">
        <v>4400509484</v>
      </c>
      <c r="G9" s="25">
        <v>3000077728</v>
      </c>
      <c r="H9" s="26" t="s">
        <v>125</v>
      </c>
      <c r="I9" s="22">
        <v>1</v>
      </c>
      <c r="J9" s="21" t="s">
        <v>127</v>
      </c>
      <c r="K9" s="21" t="s">
        <v>128</v>
      </c>
      <c r="L9" s="21" t="s">
        <v>132</v>
      </c>
      <c r="M9" s="27" t="s">
        <v>73</v>
      </c>
      <c r="N9" s="23" t="s">
        <v>133</v>
      </c>
      <c r="O9" s="26" t="s">
        <v>40</v>
      </c>
      <c r="P9" s="30" t="s">
        <v>108</v>
      </c>
      <c r="Q9" s="22">
        <v>23</v>
      </c>
      <c r="R9" s="23">
        <v>13</v>
      </c>
      <c r="S9" s="29">
        <v>43541</v>
      </c>
      <c r="X9" s="31" t="str">
        <f>TEXT(Non_conform[[#This Row],[วันที่แจ้งปัญหา]],"[$-]mmm yyyy")</f>
        <v>มี.ค. 2019</v>
      </c>
    </row>
    <row r="10" spans="1:24" x14ac:dyDescent="0.25">
      <c r="A10" s="24" t="e">
        <f t="shared" si="0"/>
        <v>#REF!</v>
      </c>
      <c r="B10" s="23" t="s">
        <v>119</v>
      </c>
      <c r="C10" s="25">
        <v>80000354</v>
      </c>
      <c r="D10" s="23" t="s">
        <v>39</v>
      </c>
      <c r="E10" s="22" t="s">
        <v>126</v>
      </c>
      <c r="F10" s="23">
        <v>4400509484</v>
      </c>
      <c r="G10" s="25">
        <v>3000077728</v>
      </c>
      <c r="H10" s="26" t="s">
        <v>125</v>
      </c>
      <c r="I10" s="22">
        <v>1</v>
      </c>
      <c r="J10" s="21" t="s">
        <v>127</v>
      </c>
      <c r="K10" s="21" t="s">
        <v>134</v>
      </c>
      <c r="L10" s="21" t="s">
        <v>135</v>
      </c>
      <c r="M10" s="27" t="s">
        <v>136</v>
      </c>
      <c r="N10" s="23" t="s">
        <v>137</v>
      </c>
      <c r="O10" s="26" t="s">
        <v>40</v>
      </c>
      <c r="P10" s="30" t="s">
        <v>108</v>
      </c>
      <c r="Q10" s="22">
        <v>23</v>
      </c>
      <c r="R10" s="23">
        <v>13</v>
      </c>
      <c r="S10" s="29">
        <v>43541</v>
      </c>
      <c r="X10" s="31" t="str">
        <f>TEXT(Non_conform[[#This Row],[วันที่แจ้งปัญหา]],"[$-]mmm yyyy")</f>
        <v>มี.ค. 2019</v>
      </c>
    </row>
    <row r="11" spans="1:24" x14ac:dyDescent="0.25">
      <c r="A11" s="24" t="e">
        <f t="shared" si="0"/>
        <v>#REF!</v>
      </c>
      <c r="B11" s="23" t="s">
        <v>119</v>
      </c>
      <c r="C11" s="25">
        <v>80000354</v>
      </c>
      <c r="D11" s="23" t="s">
        <v>39</v>
      </c>
      <c r="E11" s="22" t="s">
        <v>126</v>
      </c>
      <c r="F11" s="23">
        <v>4400509484</v>
      </c>
      <c r="G11" s="25">
        <v>3000077728</v>
      </c>
      <c r="H11" s="26" t="s">
        <v>125</v>
      </c>
      <c r="I11" s="22">
        <v>1</v>
      </c>
      <c r="J11" s="21" t="s">
        <v>138</v>
      </c>
      <c r="K11" s="21" t="s">
        <v>139</v>
      </c>
      <c r="L11" s="21" t="s">
        <v>140</v>
      </c>
      <c r="M11" s="27" t="s">
        <v>136</v>
      </c>
      <c r="N11" s="23" t="s">
        <v>141</v>
      </c>
      <c r="O11" s="26" t="s">
        <v>40</v>
      </c>
      <c r="P11" s="30" t="s">
        <v>108</v>
      </c>
      <c r="Q11" s="22">
        <v>23</v>
      </c>
      <c r="R11" s="23">
        <v>13</v>
      </c>
      <c r="S11" s="29">
        <v>43541</v>
      </c>
      <c r="X11" s="31" t="str">
        <f>TEXT(Non_conform[[#This Row],[วันที่แจ้งปัญหา]],"[$-]mmm yyyy")</f>
        <v>มี.ค. 2019</v>
      </c>
    </row>
    <row r="12" spans="1:24" x14ac:dyDescent="0.25">
      <c r="A12" s="24" t="e">
        <f t="shared" si="0"/>
        <v>#REF!</v>
      </c>
      <c r="B12" s="23" t="s">
        <v>119</v>
      </c>
      <c r="C12" s="25">
        <v>80000354</v>
      </c>
      <c r="D12" s="23" t="s">
        <v>39</v>
      </c>
      <c r="E12" s="22" t="s">
        <v>126</v>
      </c>
      <c r="F12" s="23">
        <v>4400509484</v>
      </c>
      <c r="G12" s="25">
        <v>3000077728</v>
      </c>
      <c r="H12" s="26" t="s">
        <v>125</v>
      </c>
      <c r="I12" s="22">
        <v>1</v>
      </c>
      <c r="J12" s="21" t="s">
        <v>142</v>
      </c>
      <c r="K12" s="21" t="s">
        <v>143</v>
      </c>
      <c r="L12" s="21" t="s">
        <v>144</v>
      </c>
      <c r="M12" s="27" t="s">
        <v>136</v>
      </c>
      <c r="N12" s="23" t="s">
        <v>145</v>
      </c>
      <c r="O12" s="26" t="s">
        <v>40</v>
      </c>
      <c r="P12" s="30" t="s">
        <v>108</v>
      </c>
      <c r="Q12" s="22">
        <v>23</v>
      </c>
      <c r="R12" s="23">
        <v>13</v>
      </c>
      <c r="S12" s="29">
        <v>43541</v>
      </c>
      <c r="X12" s="31" t="str">
        <f>TEXT(Non_conform[[#This Row],[วันที่แจ้งปัญหา]],"[$-]mmm yyyy")</f>
        <v>มี.ค. 2019</v>
      </c>
    </row>
    <row r="13" spans="1:24" x14ac:dyDescent="0.25">
      <c r="A13" s="24" t="e">
        <f t="shared" si="0"/>
        <v>#REF!</v>
      </c>
      <c r="B13" s="23" t="s">
        <v>119</v>
      </c>
      <c r="C13" s="25">
        <v>80000354</v>
      </c>
      <c r="D13" s="23" t="s">
        <v>39</v>
      </c>
      <c r="E13" s="22" t="s">
        <v>126</v>
      </c>
      <c r="F13" s="23">
        <v>4400509484</v>
      </c>
      <c r="G13" s="25">
        <v>3000077728</v>
      </c>
      <c r="H13" s="26" t="s">
        <v>125</v>
      </c>
      <c r="I13" s="22">
        <v>1</v>
      </c>
      <c r="M13" s="27" t="s">
        <v>136</v>
      </c>
      <c r="N13" s="23" t="s">
        <v>146</v>
      </c>
      <c r="O13" s="26" t="s">
        <v>40</v>
      </c>
      <c r="P13" s="30" t="s">
        <v>108</v>
      </c>
      <c r="Q13" s="22">
        <v>23</v>
      </c>
      <c r="R13" s="23">
        <v>13</v>
      </c>
      <c r="S13" s="29">
        <v>43541</v>
      </c>
      <c r="X13" s="31" t="str">
        <f>TEXT(Non_conform[[#This Row],[วันที่แจ้งปัญหา]],"[$-]mmm yyyy")</f>
        <v>มี.ค. 2019</v>
      </c>
    </row>
    <row r="14" spans="1:24" x14ac:dyDescent="0.25">
      <c r="A14" s="24" t="e">
        <f t="shared" si="0"/>
        <v>#REF!</v>
      </c>
      <c r="B14" s="23" t="s">
        <v>119</v>
      </c>
      <c r="C14" s="25">
        <v>80000354</v>
      </c>
      <c r="D14" s="23" t="s">
        <v>39</v>
      </c>
      <c r="E14" s="22" t="s">
        <v>126</v>
      </c>
      <c r="F14" s="23">
        <v>4400509484</v>
      </c>
      <c r="G14" s="25">
        <v>3000077728</v>
      </c>
      <c r="H14" s="26" t="s">
        <v>125</v>
      </c>
      <c r="I14" s="22">
        <v>1</v>
      </c>
      <c r="J14" s="21" t="s">
        <v>142</v>
      </c>
      <c r="K14" s="21" t="s">
        <v>143</v>
      </c>
      <c r="L14" s="21" t="s">
        <v>144</v>
      </c>
      <c r="M14" s="27" t="s">
        <v>72</v>
      </c>
      <c r="N14" s="23" t="s">
        <v>148</v>
      </c>
      <c r="O14" s="26" t="s">
        <v>40</v>
      </c>
      <c r="P14" s="30" t="s">
        <v>108</v>
      </c>
      <c r="Q14" s="22">
        <v>23</v>
      </c>
      <c r="R14" s="23">
        <v>13</v>
      </c>
      <c r="S14" s="29">
        <v>43541</v>
      </c>
      <c r="X14" s="31" t="str">
        <f>TEXT(Non_conform[[#This Row],[วันที่แจ้งปัญหา]],"[$-]mmm yyyy")</f>
        <v>มี.ค. 2019</v>
      </c>
    </row>
    <row r="15" spans="1:24" x14ac:dyDescent="0.25">
      <c r="A15" s="24" t="e">
        <f t="shared" si="0"/>
        <v>#REF!</v>
      </c>
      <c r="B15" s="23" t="s">
        <v>119</v>
      </c>
      <c r="C15" s="25">
        <v>80000354</v>
      </c>
      <c r="D15" s="23" t="s">
        <v>39</v>
      </c>
      <c r="E15" s="22" t="s">
        <v>126</v>
      </c>
      <c r="F15" s="23">
        <v>4400509484</v>
      </c>
      <c r="G15" s="25">
        <v>3000077728</v>
      </c>
      <c r="H15" s="26" t="s">
        <v>125</v>
      </c>
      <c r="I15" s="22">
        <v>1</v>
      </c>
      <c r="J15" s="21">
        <v>1111111111</v>
      </c>
      <c r="M15" s="27" t="s">
        <v>91</v>
      </c>
      <c r="N15" s="23" t="s">
        <v>149</v>
      </c>
      <c r="O15" s="26" t="s">
        <v>40</v>
      </c>
      <c r="P15" s="30" t="s">
        <v>108</v>
      </c>
      <c r="Q15" s="22">
        <v>34</v>
      </c>
      <c r="R15" s="23">
        <v>13</v>
      </c>
      <c r="S15" s="29">
        <v>43541</v>
      </c>
      <c r="X15" s="31" t="str">
        <f>TEXT(Non_conform[[#This Row],[วันที่แจ้งปัญหา]],"[$-]mmm yyyy")</f>
        <v>มี.ค. 2019</v>
      </c>
    </row>
    <row r="16" spans="1:24" x14ac:dyDescent="0.25">
      <c r="A16" s="24" t="e">
        <f t="shared" si="0"/>
        <v>#REF!</v>
      </c>
      <c r="B16" s="23" t="s">
        <v>119</v>
      </c>
      <c r="C16" s="25">
        <v>80000354</v>
      </c>
      <c r="D16" s="23" t="s">
        <v>39</v>
      </c>
      <c r="E16" s="22" t="s">
        <v>126</v>
      </c>
      <c r="F16" s="23">
        <v>4400509484</v>
      </c>
      <c r="G16" s="25">
        <v>3000077728</v>
      </c>
      <c r="H16" s="26" t="s">
        <v>125</v>
      </c>
      <c r="I16" s="22">
        <v>1</v>
      </c>
      <c r="J16" s="21" t="s">
        <v>144</v>
      </c>
      <c r="M16" s="27" t="s">
        <v>150</v>
      </c>
      <c r="N16" s="23" t="s">
        <v>151</v>
      </c>
      <c r="O16" s="26" t="s">
        <v>40</v>
      </c>
      <c r="P16" s="30" t="s">
        <v>108</v>
      </c>
      <c r="Q16" s="22">
        <v>34</v>
      </c>
      <c r="R16" s="23">
        <v>13</v>
      </c>
      <c r="S16" s="29">
        <v>43541</v>
      </c>
      <c r="X16" s="31" t="str">
        <f>TEXT(Non_conform[[#This Row],[วันที่แจ้งปัญหา]],"[$-]mmm yyyy")</f>
        <v>มี.ค. 2019</v>
      </c>
    </row>
    <row r="17" spans="1:24" x14ac:dyDescent="0.25">
      <c r="A17" s="24" t="e">
        <f t="shared" si="0"/>
        <v>#REF!</v>
      </c>
      <c r="B17" s="23" t="s">
        <v>119</v>
      </c>
      <c r="C17" s="25">
        <v>80000354</v>
      </c>
      <c r="D17" s="23" t="s">
        <v>39</v>
      </c>
      <c r="E17" s="22" t="s">
        <v>126</v>
      </c>
      <c r="F17" s="23">
        <v>4400509484</v>
      </c>
      <c r="G17" s="25">
        <v>3000077728</v>
      </c>
      <c r="H17" s="26" t="s">
        <v>125</v>
      </c>
      <c r="I17" s="22">
        <v>1</v>
      </c>
      <c r="J17" s="21" t="s">
        <v>152</v>
      </c>
      <c r="M17" s="27" t="s">
        <v>150</v>
      </c>
      <c r="N17" s="23" t="s">
        <v>151</v>
      </c>
      <c r="O17" s="26" t="s">
        <v>40</v>
      </c>
      <c r="P17" s="30" t="s">
        <v>108</v>
      </c>
      <c r="Q17" s="22">
        <v>34</v>
      </c>
      <c r="R17" s="23">
        <v>13</v>
      </c>
      <c r="S17" s="29">
        <v>43541</v>
      </c>
      <c r="X17" s="31" t="str">
        <f>TEXT(Non_conform[[#This Row],[วันที่แจ้งปัญหา]],"[$-]mmm yyyy")</f>
        <v>มี.ค. 2019</v>
      </c>
    </row>
    <row r="18" spans="1:24" x14ac:dyDescent="0.25">
      <c r="A18" s="24" t="e">
        <f t="shared" si="0"/>
        <v>#REF!</v>
      </c>
      <c r="B18" s="23" t="s">
        <v>119</v>
      </c>
      <c r="C18" s="25">
        <v>80000354</v>
      </c>
      <c r="D18" s="23" t="s">
        <v>39</v>
      </c>
      <c r="E18" s="22" t="s">
        <v>126</v>
      </c>
      <c r="F18" s="23">
        <v>4400509484</v>
      </c>
      <c r="G18" s="25">
        <v>3000077728</v>
      </c>
      <c r="H18" s="26" t="s">
        <v>125</v>
      </c>
      <c r="I18" s="22">
        <v>1</v>
      </c>
      <c r="J18" s="21">
        <v>1111111111</v>
      </c>
      <c r="K18" s="21" t="s">
        <v>144</v>
      </c>
      <c r="L18" s="21" t="s">
        <v>152</v>
      </c>
      <c r="M18" s="27" t="s">
        <v>72</v>
      </c>
      <c r="N18" s="23" t="s">
        <v>153</v>
      </c>
      <c r="O18" s="26" t="s">
        <v>40</v>
      </c>
      <c r="P18" s="30" t="s">
        <v>108</v>
      </c>
      <c r="Q18" s="22">
        <v>34</v>
      </c>
      <c r="R18" s="23">
        <v>13</v>
      </c>
      <c r="S18" s="29">
        <v>43541</v>
      </c>
      <c r="X18" s="31" t="str">
        <f>TEXT(Non_conform[[#This Row],[วันที่แจ้งปัญหา]],"[$-]mmm yyyy")</f>
        <v>มี.ค. 2019</v>
      </c>
    </row>
    <row r="19" spans="1:24" x14ac:dyDescent="0.25">
      <c r="A19" s="24" t="e">
        <f t="shared" si="0"/>
        <v>#REF!</v>
      </c>
      <c r="B19" s="23" t="s">
        <v>119</v>
      </c>
      <c r="C19" s="25">
        <v>80000354</v>
      </c>
      <c r="D19" s="23" t="s">
        <v>39</v>
      </c>
      <c r="E19" s="22" t="s">
        <v>126</v>
      </c>
      <c r="F19" s="23">
        <v>4400509484</v>
      </c>
      <c r="G19" s="25">
        <v>3000077728</v>
      </c>
      <c r="H19" s="26" t="s">
        <v>125</v>
      </c>
      <c r="I19" s="22">
        <v>1</v>
      </c>
      <c r="J19" s="21">
        <v>33333</v>
      </c>
      <c r="M19" s="27" t="s">
        <v>72</v>
      </c>
      <c r="N19" s="23" t="s">
        <v>154</v>
      </c>
      <c r="O19" s="26" t="s">
        <v>40</v>
      </c>
      <c r="P19" s="30" t="s">
        <v>108</v>
      </c>
      <c r="Q19" s="22">
        <v>34</v>
      </c>
      <c r="R19" s="23">
        <v>13</v>
      </c>
      <c r="S19" s="29">
        <v>43541</v>
      </c>
      <c r="X19" s="31" t="str">
        <f>TEXT(Non_conform[[#This Row],[วันที่แจ้งปัญหา]],"[$-]mmm yyyy")</f>
        <v>มี.ค. 2019</v>
      </c>
    </row>
    <row r="20" spans="1:24" x14ac:dyDescent="0.25">
      <c r="B20" s="23" t="s">
        <v>119</v>
      </c>
      <c r="C20" s="25">
        <v>80000354</v>
      </c>
      <c r="D20" s="23" t="s">
        <v>39</v>
      </c>
      <c r="E20" s="22" t="s">
        <v>126</v>
      </c>
      <c r="F20" s="23">
        <v>4400509484</v>
      </c>
      <c r="G20" s="25">
        <v>3000077728</v>
      </c>
      <c r="H20" s="26" t="s">
        <v>125</v>
      </c>
      <c r="I20" s="22">
        <v>1</v>
      </c>
      <c r="J20" s="21">
        <v>8.8888888888888801E+18</v>
      </c>
      <c r="M20" s="27" t="s">
        <v>73</v>
      </c>
      <c r="N20" s="23" t="s">
        <v>155</v>
      </c>
      <c r="O20" s="26" t="s">
        <v>40</v>
      </c>
      <c r="P20" s="30" t="s">
        <v>108</v>
      </c>
      <c r="Q20" s="22">
        <v>34</v>
      </c>
      <c r="R20" s="23">
        <v>13</v>
      </c>
      <c r="S20" s="29">
        <v>43541</v>
      </c>
      <c r="X20" s="31" t="str">
        <f>TEXT(Non_conform[[#This Row],[วันที่แจ้งปัญหา]],"[$-]mmm yyyy")</f>
        <v>มี.ค. 2019</v>
      </c>
    </row>
    <row r="21" spans="1:24" x14ac:dyDescent="0.25">
      <c r="B21" s="23" t="s">
        <v>119</v>
      </c>
      <c r="C21" s="25">
        <v>80000354</v>
      </c>
      <c r="D21" s="23" t="s">
        <v>39</v>
      </c>
      <c r="E21" s="22" t="s">
        <v>126</v>
      </c>
      <c r="F21" s="23">
        <v>4400509484</v>
      </c>
      <c r="G21" s="25">
        <v>3000077728</v>
      </c>
      <c r="H21" s="26" t="s">
        <v>125</v>
      </c>
      <c r="I21" s="22">
        <v>1</v>
      </c>
      <c r="M21" s="27" t="s">
        <v>73</v>
      </c>
      <c r="N21" s="23" t="s">
        <v>156</v>
      </c>
      <c r="O21" s="26" t="s">
        <v>40</v>
      </c>
      <c r="P21" s="30" t="s">
        <v>108</v>
      </c>
      <c r="Q21" s="22">
        <v>34</v>
      </c>
      <c r="R21" s="23">
        <v>13</v>
      </c>
      <c r="S21" s="29">
        <v>43541</v>
      </c>
      <c r="X21" s="31" t="str">
        <f>TEXT(Non_conform[[#This Row],[วันที่แจ้งปัญหา]],"[$-]mmm yyyy")</f>
        <v>มี.ค. 2019</v>
      </c>
    </row>
    <row r="22" spans="1:24" x14ac:dyDescent="0.25">
      <c r="B22" s="23" t="s">
        <v>119</v>
      </c>
      <c r="C22" s="25">
        <v>80000354</v>
      </c>
      <c r="D22" s="23" t="s">
        <v>39</v>
      </c>
      <c r="E22" s="22" t="s">
        <v>126</v>
      </c>
      <c r="F22" s="23">
        <v>4400509484</v>
      </c>
      <c r="G22" s="25">
        <v>3000077728</v>
      </c>
      <c r="H22" s="26" t="s">
        <v>125</v>
      </c>
      <c r="I22" s="22">
        <v>1</v>
      </c>
      <c r="M22" s="27" t="s">
        <v>73</v>
      </c>
      <c r="N22" s="23" t="s">
        <v>156</v>
      </c>
      <c r="O22" s="26" t="s">
        <v>40</v>
      </c>
      <c r="P22" s="30" t="s">
        <v>108</v>
      </c>
      <c r="Q22" s="22">
        <v>34</v>
      </c>
      <c r="R22" s="23">
        <v>13</v>
      </c>
      <c r="S22" s="29">
        <v>43541</v>
      </c>
      <c r="X22" s="31" t="str">
        <f>TEXT(Non_conform[[#This Row],[วันที่แจ้งปัญหา]],"[$-]mmm yyyy")</f>
        <v>มี.ค. 2019</v>
      </c>
    </row>
    <row r="23" spans="1:24" x14ac:dyDescent="0.25">
      <c r="B23" s="23" t="s">
        <v>119</v>
      </c>
      <c r="C23" s="25">
        <v>80000354</v>
      </c>
      <c r="D23" s="23" t="s">
        <v>39</v>
      </c>
      <c r="E23" s="22" t="s">
        <v>126</v>
      </c>
      <c r="F23" s="23">
        <v>4400509484</v>
      </c>
      <c r="G23" s="25">
        <v>3000077728</v>
      </c>
      <c r="H23" s="26" t="s">
        <v>125</v>
      </c>
      <c r="I23" s="22">
        <v>1</v>
      </c>
      <c r="M23" s="27" t="s">
        <v>73</v>
      </c>
      <c r="N23" s="23" t="s">
        <v>156</v>
      </c>
      <c r="O23" s="26" t="s">
        <v>40</v>
      </c>
      <c r="P23" s="30" t="s">
        <v>108</v>
      </c>
      <c r="Q23" s="22">
        <v>34</v>
      </c>
      <c r="R23" s="23">
        <v>13</v>
      </c>
      <c r="S23" s="29">
        <v>43541</v>
      </c>
      <c r="X23" s="31" t="str">
        <f>TEXT(Non_conform[[#This Row],[วันที่แจ้งปัญหา]],"[$-]mmm yyyy")</f>
        <v>มี.ค. 2019</v>
      </c>
    </row>
    <row r="24" spans="1:24" x14ac:dyDescent="0.25">
      <c r="A24" s="121"/>
      <c r="B24" s="122" t="s">
        <v>120</v>
      </c>
      <c r="C24" s="25">
        <v>80000354</v>
      </c>
      <c r="D24" s="23" t="s">
        <v>39</v>
      </c>
      <c r="E24" s="124"/>
      <c r="F24" s="122"/>
      <c r="G24" s="123"/>
      <c r="H24" s="125"/>
      <c r="I24" s="124"/>
      <c r="J24" s="126"/>
      <c r="K24" s="126"/>
      <c r="L24" s="126"/>
      <c r="M24" s="127"/>
      <c r="N24" s="122"/>
      <c r="O24" s="125"/>
      <c r="P24" s="128"/>
      <c r="Q24" s="124"/>
      <c r="R24" s="122"/>
      <c r="S24" s="129"/>
      <c r="T24" s="128"/>
      <c r="U24" s="130"/>
      <c r="V24" s="131"/>
      <c r="W24" s="132"/>
      <c r="X24" s="133" t="str">
        <f>TEXT(Non_conform[[#This Row],[วันที่แจ้งปัญหา]],"[$-]mmm yyyy")</f>
        <v>ม.ค. 1900</v>
      </c>
    </row>
    <row r="25" spans="1:24" x14ac:dyDescent="0.25">
      <c r="A25" s="121"/>
      <c r="B25" s="122" t="s">
        <v>120</v>
      </c>
      <c r="C25" s="25">
        <v>80000354</v>
      </c>
      <c r="D25" s="23" t="s">
        <v>39</v>
      </c>
      <c r="E25" s="124"/>
      <c r="F25" s="122"/>
      <c r="G25" s="123"/>
      <c r="H25" s="125"/>
      <c r="I25" s="124"/>
      <c r="J25" s="126"/>
      <c r="K25" s="126"/>
      <c r="L25" s="126"/>
      <c r="M25" s="127"/>
      <c r="N25" s="122"/>
      <c r="O25" s="125"/>
      <c r="P25" s="128"/>
      <c r="Q25" s="124"/>
      <c r="R25" s="122"/>
      <c r="S25" s="129"/>
      <c r="T25" s="128"/>
      <c r="U25" s="130"/>
      <c r="V25" s="131"/>
      <c r="W25" s="132"/>
      <c r="X25" s="133" t="str">
        <f>TEXT(Non_conform[[#This Row],[วันที่แจ้งปัญหา]],"[$-]mmm yyyy")</f>
        <v>ม.ค. 1900</v>
      </c>
    </row>
    <row r="26" spans="1:24" x14ac:dyDescent="0.25">
      <c r="A26" s="121"/>
      <c r="B26" s="122" t="s">
        <v>120</v>
      </c>
      <c r="C26" s="123"/>
      <c r="D26" s="23" t="s">
        <v>39</v>
      </c>
      <c r="E26" s="124"/>
      <c r="F26" s="122"/>
      <c r="G26" s="123"/>
      <c r="H26" s="125"/>
      <c r="I26" s="124"/>
      <c r="J26" s="126"/>
      <c r="K26" s="126"/>
      <c r="L26" s="126"/>
      <c r="M26" s="127"/>
      <c r="N26" s="122"/>
      <c r="O26" s="125"/>
      <c r="P26" s="128"/>
      <c r="Q26" s="124"/>
      <c r="R26" s="122"/>
      <c r="S26" s="129"/>
      <c r="T26" s="128"/>
      <c r="U26" s="130"/>
      <c r="V26" s="131"/>
      <c r="W26" s="132"/>
      <c r="X26" s="133" t="str">
        <f>TEXT(Non_conform[[#This Row],[วันที่แจ้งปัญหา]],"[$-]mmm yyyy")</f>
        <v>ม.ค. 1900</v>
      </c>
    </row>
    <row r="27" spans="1:24" x14ac:dyDescent="0.25">
      <c r="A27" s="121"/>
      <c r="B27" s="122" t="s">
        <v>119</v>
      </c>
      <c r="C27" s="123">
        <v>80000001</v>
      </c>
      <c r="D27" s="122" t="s">
        <v>29</v>
      </c>
      <c r="E27" s="124" t="s">
        <v>157</v>
      </c>
      <c r="F27" s="122">
        <v>4400544460</v>
      </c>
      <c r="G27" s="123">
        <v>3000021788</v>
      </c>
      <c r="H27" s="125" t="s">
        <v>14</v>
      </c>
      <c r="I27" s="124">
        <v>1</v>
      </c>
      <c r="J27" s="126" t="s">
        <v>142</v>
      </c>
      <c r="K27" s="126"/>
      <c r="L27" s="126"/>
      <c r="M27" s="127" t="s">
        <v>72</v>
      </c>
      <c r="N27" s="122" t="s">
        <v>159</v>
      </c>
      <c r="O27" s="125" t="s">
        <v>40</v>
      </c>
      <c r="P27" s="128" t="s">
        <v>108</v>
      </c>
      <c r="Q27" s="124">
        <v>34</v>
      </c>
      <c r="R27" s="122">
        <v>13</v>
      </c>
      <c r="S27" s="129">
        <v>43542</v>
      </c>
      <c r="T27" s="128"/>
      <c r="U27" s="130"/>
      <c r="V27" s="131"/>
      <c r="W27" s="132"/>
      <c r="X27" s="133" t="str">
        <f>TEXT(Non_conform[[#This Row],[วันที่แจ้งปัญหา]],"[$-]mmm yyyy")</f>
        <v>มี.ค. 2019</v>
      </c>
    </row>
  </sheetData>
  <dataValidations count="3">
    <dataValidation type="list" allowBlank="1" showInputMessage="1" showErrorMessage="1" sqref="M5">
      <formula1>Code</formula1>
    </dataValidation>
    <dataValidation type="list" allowBlank="1" showInputMessage="1" showErrorMessage="1" sqref="P1:P1048576">
      <formula1>list_สถานะปัญหา</formula1>
    </dataValidation>
    <dataValidation type="date" operator="greaterThan" allowBlank="1" showInputMessage="1" showErrorMessage="1" error="ระบุวันที่เท่านั้น และไม่น้อยกว่า 1/1/2018" sqref="U1:U1048576">
      <formula1>43101</formula1>
    </dataValidation>
  </dataValidations>
  <pageMargins left="0.7" right="0.7" top="0.75" bottom="0.75" header="0.3" footer="0.3"/>
  <pageSetup paperSize="9" scale="2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/>
  </sheetPr>
  <dimension ref="A1:B13"/>
  <sheetViews>
    <sheetView workbookViewId="0">
      <selection activeCell="B23" sqref="B23"/>
    </sheetView>
  </sheetViews>
  <sheetFormatPr defaultRowHeight="13.8" x14ac:dyDescent="0.25"/>
  <cols>
    <col min="1" max="1" width="12.3984375" style="11" customWidth="1"/>
    <col min="2" max="2" width="53.59765625" style="2" customWidth="1"/>
  </cols>
  <sheetData>
    <row r="1" spans="1:2" x14ac:dyDescent="0.25">
      <c r="A1" s="12" t="s">
        <v>70</v>
      </c>
      <c r="B1" s="13" t="s">
        <v>44</v>
      </c>
    </row>
    <row r="2" spans="1:2" x14ac:dyDescent="0.25">
      <c r="A2" s="14">
        <v>3000021788</v>
      </c>
      <c r="B2" s="1" t="s">
        <v>14</v>
      </c>
    </row>
    <row r="3" spans="1:2" x14ac:dyDescent="0.25">
      <c r="A3" s="14">
        <v>3000021789</v>
      </c>
      <c r="B3" s="1" t="s">
        <v>15</v>
      </c>
    </row>
    <row r="4" spans="1:2" x14ac:dyDescent="0.25">
      <c r="A4" s="14">
        <v>3000021790</v>
      </c>
      <c r="B4" s="1" t="s">
        <v>16</v>
      </c>
    </row>
    <row r="5" spans="1:2" x14ac:dyDescent="0.25">
      <c r="A5" s="14">
        <v>3000021792</v>
      </c>
      <c r="B5" s="1" t="s">
        <v>17</v>
      </c>
    </row>
    <row r="6" spans="1:2" x14ac:dyDescent="0.25">
      <c r="A6" s="14">
        <v>3000021793</v>
      </c>
      <c r="B6" s="1" t="s">
        <v>18</v>
      </c>
    </row>
    <row r="7" spans="1:2" x14ac:dyDescent="0.25">
      <c r="A7" s="14">
        <v>3000021794</v>
      </c>
      <c r="B7" s="1" t="s">
        <v>19</v>
      </c>
    </row>
    <row r="8" spans="1:2" x14ac:dyDescent="0.25">
      <c r="A8" s="14">
        <v>3000021795</v>
      </c>
      <c r="B8" s="1" t="s">
        <v>20</v>
      </c>
    </row>
    <row r="9" spans="1:2" x14ac:dyDescent="0.25">
      <c r="A9" s="14">
        <v>3000065127</v>
      </c>
      <c r="B9" s="1" t="s">
        <v>21</v>
      </c>
    </row>
    <row r="10" spans="1:2" x14ac:dyDescent="0.25">
      <c r="A10" s="14">
        <v>3000065135</v>
      </c>
      <c r="B10" s="1" t="s">
        <v>22</v>
      </c>
    </row>
    <row r="11" spans="1:2" x14ac:dyDescent="0.25">
      <c r="A11" s="14">
        <v>3000065896</v>
      </c>
      <c r="B11" s="1" t="s">
        <v>23</v>
      </c>
    </row>
    <row r="12" spans="1:2" x14ac:dyDescent="0.25">
      <c r="A12" s="14">
        <v>3000066014</v>
      </c>
      <c r="B12" s="1" t="s">
        <v>24</v>
      </c>
    </row>
    <row r="13" spans="1:2" x14ac:dyDescent="0.25">
      <c r="A13" s="14">
        <v>3000066092</v>
      </c>
      <c r="B13" s="1" t="s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/>
  </sheetPr>
  <dimension ref="A1:F31"/>
  <sheetViews>
    <sheetView workbookViewId="0">
      <selection activeCell="B9" sqref="B9"/>
    </sheetView>
  </sheetViews>
  <sheetFormatPr defaultColWidth="9.09765625" defaultRowHeight="11.4" x14ac:dyDescent="0.2"/>
  <cols>
    <col min="1" max="1" width="51.296875" style="6" customWidth="1"/>
    <col min="2" max="2" width="82.8984375" style="6" bestFit="1" customWidth="1"/>
    <col min="3" max="3" width="9.09765625" style="6"/>
    <col min="4" max="4" width="29.3984375" style="6" bestFit="1" customWidth="1"/>
    <col min="5" max="5" width="9.09765625" style="6"/>
    <col min="6" max="6" width="13.69921875" style="6" bestFit="1" customWidth="1"/>
    <col min="7" max="16384" width="9.09765625" style="6"/>
  </cols>
  <sheetData>
    <row r="1" spans="1:6" x14ac:dyDescent="0.2">
      <c r="A1" s="5" t="s">
        <v>41</v>
      </c>
    </row>
    <row r="2" spans="1:6" x14ac:dyDescent="0.2">
      <c r="A2" s="6" t="s">
        <v>42</v>
      </c>
    </row>
    <row r="3" spans="1:6" x14ac:dyDescent="0.2">
      <c r="A3" s="6" t="s">
        <v>43</v>
      </c>
      <c r="B3" s="6" t="s">
        <v>44</v>
      </c>
      <c r="D3" s="7" t="s">
        <v>45</v>
      </c>
      <c r="F3" s="6" t="s">
        <v>78</v>
      </c>
    </row>
    <row r="4" spans="1:6" x14ac:dyDescent="0.2">
      <c r="A4" s="6" t="s">
        <v>93</v>
      </c>
      <c r="B4" s="6" t="s">
        <v>47</v>
      </c>
      <c r="D4" s="8" t="s">
        <v>46</v>
      </c>
      <c r="F4" s="6" t="s">
        <v>79</v>
      </c>
    </row>
    <row r="5" spans="1:6" x14ac:dyDescent="0.2">
      <c r="A5" s="6" t="s">
        <v>99</v>
      </c>
      <c r="B5" s="6" t="s">
        <v>49</v>
      </c>
      <c r="D5" s="7" t="s">
        <v>48</v>
      </c>
      <c r="F5" s="6" t="s">
        <v>80</v>
      </c>
    </row>
    <row r="6" spans="1:6" x14ac:dyDescent="0.2">
      <c r="A6" s="6" t="s">
        <v>97</v>
      </c>
      <c r="B6" s="6" t="s">
        <v>51</v>
      </c>
      <c r="D6" s="8" t="s">
        <v>50</v>
      </c>
      <c r="F6" s="6" t="s">
        <v>81</v>
      </c>
    </row>
    <row r="7" spans="1:6" x14ac:dyDescent="0.2">
      <c r="A7" s="6" t="s">
        <v>98</v>
      </c>
      <c r="B7" s="6" t="s">
        <v>53</v>
      </c>
      <c r="D7" s="9" t="s">
        <v>52</v>
      </c>
      <c r="F7" s="6" t="s">
        <v>82</v>
      </c>
    </row>
    <row r="8" spans="1:6" x14ac:dyDescent="0.2">
      <c r="A8" s="6" t="s">
        <v>94</v>
      </c>
      <c r="B8" s="6" t="s">
        <v>65</v>
      </c>
      <c r="D8" s="10"/>
      <c r="F8" s="6" t="s">
        <v>83</v>
      </c>
    </row>
    <row r="9" spans="1:6" x14ac:dyDescent="0.2">
      <c r="A9" s="6" t="s">
        <v>95</v>
      </c>
      <c r="B9" s="6" t="s">
        <v>89</v>
      </c>
      <c r="D9" s="7" t="s">
        <v>85</v>
      </c>
      <c r="F9" s="6">
        <v>11</v>
      </c>
    </row>
    <row r="10" spans="1:6" x14ac:dyDescent="0.2">
      <c r="A10" s="6" t="s">
        <v>147</v>
      </c>
      <c r="B10" s="6" t="s">
        <v>54</v>
      </c>
    </row>
    <row r="11" spans="1:6" x14ac:dyDescent="0.2">
      <c r="A11" s="6" t="s">
        <v>96</v>
      </c>
      <c r="B11" s="6" t="s">
        <v>100</v>
      </c>
    </row>
    <row r="12" spans="1:6" x14ac:dyDescent="0.2">
      <c r="A12" s="6" t="s">
        <v>136</v>
      </c>
      <c r="B12" s="6" t="s">
        <v>84</v>
      </c>
    </row>
    <row r="13" spans="1:6" x14ac:dyDescent="0.2">
      <c r="A13" s="6" t="s">
        <v>116</v>
      </c>
      <c r="B13" s="6" t="s">
        <v>117</v>
      </c>
    </row>
    <row r="14" spans="1:6" x14ac:dyDescent="0.2">
      <c r="A14" s="6" t="s">
        <v>118</v>
      </c>
      <c r="B14" s="6" t="s">
        <v>118</v>
      </c>
    </row>
    <row r="15" spans="1:6" ht="13.2" x14ac:dyDescent="0.25">
      <c r="A15" s="6" t="s">
        <v>101</v>
      </c>
      <c r="B15" s="6" t="s">
        <v>55</v>
      </c>
      <c r="D15" s="40"/>
    </row>
    <row r="16" spans="1:6" ht="13.2" x14ac:dyDescent="0.25">
      <c r="A16" s="6" t="s">
        <v>56</v>
      </c>
      <c r="B16" s="6" t="s">
        <v>56</v>
      </c>
      <c r="D16" s="41" t="s">
        <v>108</v>
      </c>
    </row>
    <row r="17" spans="1:4" ht="13.2" x14ac:dyDescent="0.25">
      <c r="A17" s="6" t="s">
        <v>72</v>
      </c>
      <c r="B17" s="6" t="s">
        <v>72</v>
      </c>
      <c r="D17" s="41" t="s">
        <v>109</v>
      </c>
    </row>
    <row r="18" spans="1:4" ht="13.2" x14ac:dyDescent="0.25">
      <c r="A18" s="6" t="s">
        <v>73</v>
      </c>
      <c r="B18" s="6" t="s">
        <v>73</v>
      </c>
      <c r="D18" s="41" t="s">
        <v>110</v>
      </c>
    </row>
    <row r="19" spans="1:4" x14ac:dyDescent="0.2">
      <c r="A19" s="6" t="s">
        <v>150</v>
      </c>
      <c r="B19" s="6" t="s">
        <v>91</v>
      </c>
    </row>
    <row r="20" spans="1:4" x14ac:dyDescent="0.2">
      <c r="A20" s="6" t="s">
        <v>90</v>
      </c>
      <c r="B20" s="6" t="s">
        <v>90</v>
      </c>
    </row>
    <row r="21" spans="1:4" x14ac:dyDescent="0.2">
      <c r="A21" s="6" t="s">
        <v>74</v>
      </c>
      <c r="B21" s="6" t="s">
        <v>74</v>
      </c>
    </row>
    <row r="22" spans="1:4" x14ac:dyDescent="0.2">
      <c r="A22" s="6" t="s">
        <v>75</v>
      </c>
      <c r="B22" s="6" t="s">
        <v>75</v>
      </c>
    </row>
    <row r="23" spans="1:4" x14ac:dyDescent="0.2">
      <c r="A23" s="6" t="s">
        <v>57</v>
      </c>
      <c r="B23" s="6" t="s">
        <v>57</v>
      </c>
    </row>
    <row r="24" spans="1:4" x14ac:dyDescent="0.2">
      <c r="A24" s="6" t="s">
        <v>58</v>
      </c>
      <c r="B24" s="6" t="s">
        <v>58</v>
      </c>
    </row>
    <row r="25" spans="1:4" x14ac:dyDescent="0.2">
      <c r="A25" s="6" t="s">
        <v>59</v>
      </c>
      <c r="B25" s="6" t="s">
        <v>59</v>
      </c>
    </row>
    <row r="26" spans="1:4" x14ac:dyDescent="0.2">
      <c r="A26" s="6" t="s">
        <v>60</v>
      </c>
      <c r="B26" s="6" t="s">
        <v>60</v>
      </c>
    </row>
    <row r="27" spans="1:4" x14ac:dyDescent="0.2">
      <c r="A27" s="6" t="s">
        <v>104</v>
      </c>
      <c r="B27" s="6" t="s">
        <v>61</v>
      </c>
    </row>
    <row r="28" spans="1:4" x14ac:dyDescent="0.2">
      <c r="A28" s="6" t="s">
        <v>71</v>
      </c>
      <c r="B28" s="6" t="s">
        <v>71</v>
      </c>
    </row>
    <row r="29" spans="1:4" x14ac:dyDescent="0.2">
      <c r="A29" s="6" t="s">
        <v>92</v>
      </c>
      <c r="B29" s="6" t="s">
        <v>92</v>
      </c>
    </row>
    <row r="30" spans="1:4" x14ac:dyDescent="0.2">
      <c r="A30" s="6" t="s">
        <v>102</v>
      </c>
      <c r="B30" s="6" t="s">
        <v>102</v>
      </c>
    </row>
    <row r="31" spans="1:4" x14ac:dyDescent="0.2">
      <c r="A31" s="6" t="s">
        <v>103</v>
      </c>
      <c r="B31" s="6" t="s">
        <v>62</v>
      </c>
    </row>
  </sheetData>
  <pageMargins left="0.7" right="0.7" top="0.75" bottom="0.75" header="0.3" footer="0.3"/>
  <pageSetup paperSize="9" scale="115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7030A0"/>
  </sheetPr>
  <dimension ref="A1:C11"/>
  <sheetViews>
    <sheetView workbookViewId="0">
      <selection activeCell="B19" sqref="B19"/>
    </sheetView>
  </sheetViews>
  <sheetFormatPr defaultColWidth="9.09765625" defaultRowHeight="13.8" x14ac:dyDescent="0.25"/>
  <cols>
    <col min="1" max="1" width="11.69921875" style="18" customWidth="1"/>
    <col min="2" max="2" width="39.69921875" style="17" bestFit="1" customWidth="1"/>
    <col min="3" max="3" width="39.3984375" style="17" customWidth="1"/>
    <col min="4" max="4" width="46.3984375" style="16" customWidth="1"/>
    <col min="5" max="6" width="9.09765625" style="16"/>
    <col min="7" max="7" width="35" style="16" customWidth="1"/>
    <col min="8" max="16384" width="9.09765625" style="16"/>
  </cols>
  <sheetData>
    <row r="1" spans="1:3" x14ac:dyDescent="0.25">
      <c r="A1" s="15" t="s">
        <v>26</v>
      </c>
      <c r="B1" s="15" t="s">
        <v>27</v>
      </c>
      <c r="C1" s="15" t="s">
        <v>28</v>
      </c>
    </row>
    <row r="2" spans="1:3" x14ac:dyDescent="0.25">
      <c r="A2" s="19">
        <v>80000001</v>
      </c>
      <c r="B2" s="19"/>
      <c r="C2" s="19" t="s">
        <v>29</v>
      </c>
    </row>
    <row r="3" spans="1:3" x14ac:dyDescent="0.25">
      <c r="A3" s="19">
        <v>80000002</v>
      </c>
      <c r="B3" s="19"/>
      <c r="C3" s="19" t="s">
        <v>30</v>
      </c>
    </row>
    <row r="4" spans="1:3" x14ac:dyDescent="0.25">
      <c r="A4" s="19">
        <v>80000004</v>
      </c>
      <c r="B4" s="19"/>
      <c r="C4" s="19" t="s">
        <v>31</v>
      </c>
    </row>
    <row r="5" spans="1:3" x14ac:dyDescent="0.25">
      <c r="A5" s="19">
        <v>80000006</v>
      </c>
      <c r="B5" s="19"/>
      <c r="C5" s="19" t="s">
        <v>32</v>
      </c>
    </row>
    <row r="6" spans="1:3" x14ac:dyDescent="0.25">
      <c r="A6" s="20">
        <v>80000007</v>
      </c>
      <c r="B6" s="19"/>
      <c r="C6" s="19" t="s">
        <v>33</v>
      </c>
    </row>
    <row r="7" spans="1:3" x14ac:dyDescent="0.25">
      <c r="A7" s="19">
        <v>80000008</v>
      </c>
      <c r="B7" s="19"/>
      <c r="C7" s="19" t="s">
        <v>34</v>
      </c>
    </row>
    <row r="8" spans="1:3" x14ac:dyDescent="0.25">
      <c r="A8" s="19">
        <v>80000009</v>
      </c>
      <c r="B8" s="19"/>
      <c r="C8" s="19" t="s">
        <v>35</v>
      </c>
    </row>
    <row r="9" spans="1:3" x14ac:dyDescent="0.25">
      <c r="A9" s="19">
        <v>80000011</v>
      </c>
      <c r="B9" s="19"/>
      <c r="C9" s="19" t="s">
        <v>36</v>
      </c>
    </row>
    <row r="10" spans="1:3" x14ac:dyDescent="0.25">
      <c r="A10" s="19">
        <v>80000012</v>
      </c>
      <c r="B10" s="19"/>
      <c r="C10" s="19" t="s">
        <v>37</v>
      </c>
    </row>
    <row r="11" spans="1:3" x14ac:dyDescent="0.25">
      <c r="A11" s="19">
        <v>80000014</v>
      </c>
      <c r="B11" s="19"/>
      <c r="C11" s="19" t="s">
        <v>38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22</vt:i4>
      </vt:variant>
    </vt:vector>
  </HeadingPairs>
  <TitlesOfParts>
    <vt:vector size="27" baseType="lpstr">
      <vt:lpstr>form</vt:lpstr>
      <vt:lpstr>List NON Conform</vt:lpstr>
      <vt:lpstr>MAT Code</vt:lpstr>
      <vt:lpstr>Errorcode</vt:lpstr>
      <vt:lpstr>Shop Code</vt:lpstr>
      <vt:lpstr>AWB</vt:lpstr>
      <vt:lpstr>Box_no</vt:lpstr>
      <vt:lpstr>Code</vt:lpstr>
      <vt:lpstr>Date</vt:lpstr>
      <vt:lpstr>Er_code</vt:lpstr>
      <vt:lpstr>IMEI</vt:lpstr>
      <vt:lpstr>IMEI_Box</vt:lpstr>
      <vt:lpstr>IMEI_TSM</vt:lpstr>
      <vt:lpstr>list_สถานะปัญหา</vt:lpstr>
      <vt:lpstr>Mat_code</vt:lpstr>
      <vt:lpstr>Mat_Des</vt:lpstr>
      <vt:lpstr>Order_No</vt:lpstr>
      <vt:lpstr>Pallet_no</vt:lpstr>
      <vt:lpstr>Problem_status</vt:lpstr>
      <vt:lpstr>Qty</vt:lpstr>
      <vt:lpstr>Shop_code</vt:lpstr>
      <vt:lpstr>Shop_Name</vt:lpstr>
      <vt:lpstr>Shop_type</vt:lpstr>
      <vt:lpstr>Sum_Problem</vt:lpstr>
      <vt:lpstr>TSM</vt:lpstr>
      <vt:lpstr>จำนวน_ที่ติดปัญหา</vt:lpstr>
      <vt:lpstr>สถานะปัญหา2</vt:lpstr>
    </vt:vector>
  </TitlesOfParts>
  <Company>CEVA Logistics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CEVAUser</dc:creator>
  <cp:lastModifiedBy>Windows User</cp:lastModifiedBy>
  <cp:lastPrinted>2019-03-16T15:42:11Z</cp:lastPrinted>
  <dcterms:created xsi:type="dcterms:W3CDTF">2016-11-24T01:57:12Z</dcterms:created>
  <dcterms:modified xsi:type="dcterms:W3CDTF">2019-03-18T15:51:50Z</dcterms:modified>
</cp:coreProperties>
</file>